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na\Desktop\"/>
    </mc:Choice>
  </mc:AlternateContent>
  <xr:revisionPtr revIDLastSave="0" documentId="13_ncr:1_{901B94BB-50AB-4455-9E58-CA0F7A7A9F4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518 Woodmans" sheetId="1" r:id="rId1"/>
    <sheet name="Data" sheetId="3" r:id="rId2"/>
    <sheet name="Duration_Matrix" sheetId="2" r:id="rId3"/>
  </sheets>
  <definedNames>
    <definedName name="OpenSolver_ChosenSolver" localSheetId="0" hidden="1">CBC</definedName>
    <definedName name="OpenSolver_DualsNewSheet" localSheetId="0" hidden="1">0</definedName>
    <definedName name="OpenSolver_LinearityCheck" localSheetId="0" hidden="1">1</definedName>
    <definedName name="OpenSolver_UpdateSensitivity" localSheetId="0" hidden="1">1</definedName>
    <definedName name="solver_adj" localSheetId="0" hidden="1">'518 Woodmans'!$G$3:$K$110,'518 Woodmans'!$B$3:$B$11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2147483647</definedName>
    <definedName name="solver_lhs1" localSheetId="0" hidden="1">'518 Woodmans'!$B$3:$B$11</definedName>
    <definedName name="solver_lhs10" localSheetId="0" hidden="1">'518 Woodmans'!$X$35:$AB$35</definedName>
    <definedName name="solver_lhs11" localSheetId="0" hidden="1">'518 Woodmans'!$X$36:$AB$36</definedName>
    <definedName name="solver_lhs12" localSheetId="0" hidden="1">'518 Woodmans'!$X$37:$AB$37</definedName>
    <definedName name="solver_lhs13" localSheetId="0" hidden="1">'518 Woodmans'!$X$38:$AB$38</definedName>
    <definedName name="solver_lhs14" localSheetId="0" hidden="1">'518 Woodmans'!$X$39:$AB$39</definedName>
    <definedName name="solver_lhs15" localSheetId="0" hidden="1">'518 Woodmans'!$X$40:$AB$40</definedName>
    <definedName name="solver_lhs16" localSheetId="0" hidden="1">'518 Woodmans'!$X$41:$AB$41</definedName>
    <definedName name="solver_lhs17" localSheetId="0" hidden="1">'518 Woodmans'!$X$42:$AB$42</definedName>
    <definedName name="solver_lhs18" localSheetId="0" hidden="1">'518 Woodmans'!$V$12:$Z$12</definedName>
    <definedName name="solver_lhs19" localSheetId="0" hidden="1">'518 Woodmans'!$V$18:$Z$18</definedName>
    <definedName name="solver_lhs2" localSheetId="0" hidden="1">'518 Woodmans'!$G$3:$K$110</definedName>
    <definedName name="solver_lhs3" localSheetId="0" hidden="1">'518 Woodmans'!$N$3:$R$3</definedName>
    <definedName name="solver_lhs4" localSheetId="0" hidden="1">'518 Woodmans'!$N$6:$R$6</definedName>
    <definedName name="solver_lhs5" localSheetId="0" hidden="1">'518 Woodmans'!$O$9:$O$17</definedName>
    <definedName name="solver_lhs6" localSheetId="0" hidden="1">'518 Woodmans'!$O$20:$O$28</definedName>
    <definedName name="solver_lhs7" localSheetId="0" hidden="1">'518 Woodmans'!$X$32:$AB$32</definedName>
    <definedName name="solver_lhs8" localSheetId="0" hidden="1">'518 Woodmans'!$X$33:$AB$33</definedName>
    <definedName name="solver_lhs9" localSheetId="0" hidden="1">'518 Woodmans'!$X$34:$AB$34</definedName>
    <definedName name="solver_neg" localSheetId="0" hidden="1">1</definedName>
    <definedName name="solver_num" localSheetId="0" hidden="1">19</definedName>
    <definedName name="solver_nwt" localSheetId="0" hidden="1">1</definedName>
    <definedName name="solver_opt" localSheetId="0" hidden="1">'518 Woodmans'!$A$17</definedName>
    <definedName name="solver_rel1" localSheetId="0" hidden="1">5</definedName>
    <definedName name="solver_rel10" localSheetId="0" hidden="1">2</definedName>
    <definedName name="solver_rel11" localSheetId="0" hidden="1">2</definedName>
    <definedName name="solver_rel12" localSheetId="0" hidden="1">2</definedName>
    <definedName name="solver_rel13" localSheetId="0" hidden="1">2</definedName>
    <definedName name="solver_rel14" localSheetId="0" hidden="1">2</definedName>
    <definedName name="solver_rel15" localSheetId="0" hidden="1">2</definedName>
    <definedName name="solver_rel16" localSheetId="0" hidden="1">2</definedName>
    <definedName name="solver_rel17" localSheetId="0" hidden="1">2</definedName>
    <definedName name="solver_rel18" localSheetId="0" hidden="1">1</definedName>
    <definedName name="solver_rel19" localSheetId="0" hidden="1">1</definedName>
    <definedName name="solver_rel2" localSheetId="0" hidden="1">5</definedName>
    <definedName name="solver_rel3" localSheetId="0" hidden="1">1</definedName>
    <definedName name="solver_rel4" localSheetId="0" hidden="1">1</definedName>
    <definedName name="solver_rel5" localSheetId="0" hidden="1">2</definedName>
    <definedName name="solver_rel6" localSheetId="0" hidden="1">2</definedName>
    <definedName name="solver_rel7" localSheetId="0" hidden="1">2</definedName>
    <definedName name="solver_rel8" localSheetId="0" hidden="1">2</definedName>
    <definedName name="solver_rel9" localSheetId="0" hidden="1">2</definedName>
    <definedName name="solver_rhs1" localSheetId="0" hidden="1">binary</definedName>
    <definedName name="solver_rhs10" localSheetId="0" hidden="1">'518 Woodmans'!$AC$35</definedName>
    <definedName name="solver_rhs11" localSheetId="0" hidden="1">'518 Woodmans'!$AC$36</definedName>
    <definedName name="solver_rhs12" localSheetId="0" hidden="1">'518 Woodmans'!$AC$37</definedName>
    <definedName name="solver_rhs13" localSheetId="0" hidden="1">'518 Woodmans'!$AC$38</definedName>
    <definedName name="solver_rhs14" localSheetId="0" hidden="1">'518 Woodmans'!$AC$39</definedName>
    <definedName name="solver_rhs15" localSheetId="0" hidden="1">'518 Woodmans'!$AC$40</definedName>
    <definedName name="solver_rhs16" localSheetId="0" hidden="1">'518 Woodmans'!$AC$41</definedName>
    <definedName name="solver_rhs17" localSheetId="0" hidden="1">'518 Woodmans'!$AC$42</definedName>
    <definedName name="solver_rhs18" localSheetId="0" hidden="1">'518 Woodmans'!$V$14:$Z$14</definedName>
    <definedName name="solver_rhs19" localSheetId="0" hidden="1">'518 Woodmans'!$V$20:$Z$20</definedName>
    <definedName name="solver_rhs2" localSheetId="0" hidden="1">binary</definedName>
    <definedName name="solver_rhs3" localSheetId="0" hidden="1">'518 Woodmans'!$T$3</definedName>
    <definedName name="solver_rhs4" localSheetId="0" hidden="1">'518 Woodmans'!$T$6</definedName>
    <definedName name="solver_rhs5" localSheetId="0" hidden="1">'518 Woodmans'!$Q$9:$Q$17</definedName>
    <definedName name="solver_rhs6" localSheetId="0" hidden="1">'518 Woodmans'!$Q$20:$Q$28</definedName>
    <definedName name="solver_rhs7" localSheetId="0" hidden="1">'518 Woodmans'!$AC$32</definedName>
    <definedName name="solver_rhs8" localSheetId="0" hidden="1">'518 Woodmans'!$AC$33</definedName>
    <definedName name="solver_rhs9" localSheetId="0" hidden="1">'518 Woodmans'!$AC$34</definedName>
    <definedName name="solver_rlx" localSheetId="0" hidden="1">2</definedName>
    <definedName name="solver_scl" localSheetId="0" hidden="1">2</definedName>
    <definedName name="solver_sho" localSheetId="0" hidden="1">0</definedName>
    <definedName name="solver_tim" localSheetId="0" hidden="1">2147483647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9" i="1" l="1" a="1"/>
  <c r="O9" i="1" s="1"/>
  <c r="O10" i="1" a="1"/>
  <c r="O10" i="1" s="1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N6" i="1" a="1"/>
  <c r="N6" i="1" s="1"/>
  <c r="P6" i="1" a="1"/>
  <c r="P6" i="1" s="1"/>
  <c r="Q6" i="1" a="1"/>
  <c r="Q6" i="1" s="1"/>
  <c r="R6" i="1" a="1"/>
  <c r="R6" i="1" s="1"/>
  <c r="O6" i="1" a="1"/>
  <c r="O6" i="1" s="1"/>
  <c r="P3" i="1"/>
  <c r="C4" i="1"/>
  <c r="C5" i="1"/>
  <c r="C6" i="1"/>
  <c r="C7" i="1"/>
  <c r="C8" i="1"/>
  <c r="C9" i="1"/>
  <c r="C10" i="1"/>
  <c r="C11" i="1"/>
  <c r="C3" i="1"/>
  <c r="T32" i="1" a="1"/>
  <c r="T32" i="1" s="1"/>
  <c r="U32" i="1" a="1"/>
  <c r="U32" i="1" s="1"/>
  <c r="V32" i="1" a="1"/>
  <c r="V32" i="1" s="1"/>
  <c r="W32" i="1" a="1"/>
  <c r="W32" i="1" s="1"/>
  <c r="T33" i="1" a="1"/>
  <c r="T33" i="1" s="1"/>
  <c r="U33" i="1" a="1"/>
  <c r="U33" i="1" s="1"/>
  <c r="V33" i="1" a="1"/>
  <c r="V33" i="1" s="1"/>
  <c r="W33" i="1" a="1"/>
  <c r="W33" i="1" s="1"/>
  <c r="T34" i="1" a="1"/>
  <c r="T34" i="1" s="1"/>
  <c r="U34" i="1" a="1"/>
  <c r="U34" i="1" s="1"/>
  <c r="V34" i="1" a="1"/>
  <c r="V34" i="1" s="1"/>
  <c r="W34" i="1" a="1"/>
  <c r="W34" i="1" s="1"/>
  <c r="T35" i="1" a="1"/>
  <c r="T35" i="1" s="1"/>
  <c r="U35" i="1" a="1"/>
  <c r="U35" i="1" s="1"/>
  <c r="V35" i="1" a="1"/>
  <c r="V35" i="1" s="1"/>
  <c r="W35" i="1" a="1"/>
  <c r="W35" i="1" s="1"/>
  <c r="T36" i="1" a="1"/>
  <c r="T36" i="1" s="1"/>
  <c r="U36" i="1" a="1"/>
  <c r="U36" i="1" s="1"/>
  <c r="V36" i="1" a="1"/>
  <c r="V36" i="1" s="1"/>
  <c r="W36" i="1" a="1"/>
  <c r="W36" i="1" s="1"/>
  <c r="T37" i="1" a="1"/>
  <c r="T37" i="1" s="1"/>
  <c r="U37" i="1" a="1"/>
  <c r="U37" i="1" s="1"/>
  <c r="V37" i="1" a="1"/>
  <c r="V37" i="1" s="1"/>
  <c r="W37" i="1" a="1"/>
  <c r="W37" i="1" s="1"/>
  <c r="T38" i="1" a="1"/>
  <c r="T38" i="1" s="1"/>
  <c r="U38" i="1" a="1"/>
  <c r="U38" i="1" s="1"/>
  <c r="V38" i="1" a="1"/>
  <c r="V38" i="1" s="1"/>
  <c r="W38" i="1" a="1"/>
  <c r="W38" i="1" s="1"/>
  <c r="T39" i="1" a="1"/>
  <c r="T39" i="1" s="1"/>
  <c r="U39" i="1" a="1"/>
  <c r="U39" i="1" s="1"/>
  <c r="V39" i="1" a="1"/>
  <c r="V39" i="1" s="1"/>
  <c r="W39" i="1" a="1"/>
  <c r="W39" i="1" s="1"/>
  <c r="T40" i="1" a="1"/>
  <c r="T40" i="1" s="1"/>
  <c r="U40" i="1" a="1"/>
  <c r="U40" i="1" s="1"/>
  <c r="V40" i="1" a="1"/>
  <c r="V40" i="1" s="1"/>
  <c r="W40" i="1" a="1"/>
  <c r="W40" i="1" s="1"/>
  <c r="T41" i="1" a="1"/>
  <c r="T41" i="1" s="1"/>
  <c r="U41" i="1" a="1"/>
  <c r="U41" i="1" s="1"/>
  <c r="V41" i="1" a="1"/>
  <c r="V41" i="1" s="1"/>
  <c r="W41" i="1" a="1"/>
  <c r="W41" i="1" s="1"/>
  <c r="T42" i="1" a="1"/>
  <c r="T42" i="1" s="1"/>
  <c r="U42" i="1" a="1"/>
  <c r="U42" i="1" s="1"/>
  <c r="V42" i="1" a="1"/>
  <c r="V42" i="1" s="1"/>
  <c r="W42" i="1" a="1"/>
  <c r="W4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32" i="1" a="1"/>
  <c r="S32" i="1" s="1"/>
  <c r="O32" i="1" a="1"/>
  <c r="O32" i="1" s="1"/>
  <c r="P32" i="1" a="1"/>
  <c r="P32" i="1" s="1"/>
  <c r="Q32" i="1" a="1"/>
  <c r="Q32" i="1" s="1"/>
  <c r="R32" i="1" a="1"/>
  <c r="R32" i="1" s="1"/>
  <c r="O33" i="1" a="1"/>
  <c r="O33" i="1" s="1"/>
  <c r="P33" i="1" a="1"/>
  <c r="P33" i="1" s="1"/>
  <c r="Q33" i="1" a="1"/>
  <c r="Q33" i="1" s="1"/>
  <c r="R33" i="1" a="1"/>
  <c r="R33" i="1" s="1"/>
  <c r="O34" i="1" a="1"/>
  <c r="O34" i="1" s="1"/>
  <c r="P34" i="1" a="1"/>
  <c r="P34" i="1" s="1"/>
  <c r="Q34" i="1" a="1"/>
  <c r="Q34" i="1" s="1"/>
  <c r="R34" i="1" a="1"/>
  <c r="R34" i="1" s="1"/>
  <c r="O35" i="1" a="1"/>
  <c r="O35" i="1" s="1"/>
  <c r="P35" i="1" a="1"/>
  <c r="P35" i="1" s="1"/>
  <c r="Q35" i="1" a="1"/>
  <c r="Q35" i="1" s="1"/>
  <c r="R35" i="1" a="1"/>
  <c r="R35" i="1" s="1"/>
  <c r="O36" i="1" a="1"/>
  <c r="O36" i="1" s="1"/>
  <c r="P36" i="1" a="1"/>
  <c r="P36" i="1" s="1"/>
  <c r="Q36" i="1" a="1"/>
  <c r="Q36" i="1" s="1"/>
  <c r="R36" i="1" a="1"/>
  <c r="R36" i="1" s="1"/>
  <c r="O37" i="1" a="1"/>
  <c r="O37" i="1" s="1"/>
  <c r="P37" i="1" a="1"/>
  <c r="P37" i="1" s="1"/>
  <c r="Q37" i="1" a="1"/>
  <c r="Q37" i="1" s="1"/>
  <c r="R37" i="1" a="1"/>
  <c r="R37" i="1" s="1"/>
  <c r="O38" i="1" a="1"/>
  <c r="O38" i="1" s="1"/>
  <c r="P38" i="1" a="1"/>
  <c r="P38" i="1" s="1"/>
  <c r="Q38" i="1" a="1"/>
  <c r="Q38" i="1" s="1"/>
  <c r="R38" i="1" a="1"/>
  <c r="R38" i="1" s="1"/>
  <c r="O39" i="1" a="1"/>
  <c r="O39" i="1" s="1"/>
  <c r="P39" i="1" a="1"/>
  <c r="P39" i="1" s="1"/>
  <c r="Q39" i="1" a="1"/>
  <c r="Q39" i="1" s="1"/>
  <c r="R39" i="1" a="1"/>
  <c r="R39" i="1" s="1"/>
  <c r="O40" i="1" a="1"/>
  <c r="O40" i="1" s="1"/>
  <c r="P40" i="1" a="1"/>
  <c r="P40" i="1" s="1"/>
  <c r="Q40" i="1" a="1"/>
  <c r="Q40" i="1" s="1"/>
  <c r="R40" i="1" a="1"/>
  <c r="R40" i="1" s="1"/>
  <c r="O41" i="1" a="1"/>
  <c r="O41" i="1" s="1"/>
  <c r="P41" i="1" a="1"/>
  <c r="P41" i="1" s="1"/>
  <c r="Q41" i="1" a="1"/>
  <c r="Q41" i="1" s="1"/>
  <c r="R41" i="1" a="1"/>
  <c r="R41" i="1" s="1"/>
  <c r="O42" i="1" a="1"/>
  <c r="O42" i="1" s="1"/>
  <c r="P42" i="1" a="1"/>
  <c r="P42" i="1" s="1"/>
  <c r="Q42" i="1" a="1"/>
  <c r="Q42" i="1" s="1"/>
  <c r="R42" i="1" a="1"/>
  <c r="R42" i="1" s="1"/>
  <c r="N33" i="1" a="1"/>
  <c r="N33" i="1" s="1"/>
  <c r="N34" i="1" a="1"/>
  <c r="N34" i="1" s="1"/>
  <c r="N35" i="1" a="1"/>
  <c r="N35" i="1" s="1"/>
  <c r="N36" i="1" a="1"/>
  <c r="N36" i="1" s="1"/>
  <c r="N37" i="1" a="1"/>
  <c r="N37" i="1" s="1"/>
  <c r="N38" i="1" a="1"/>
  <c r="N38" i="1" s="1"/>
  <c r="N39" i="1" a="1"/>
  <c r="N39" i="1" s="1"/>
  <c r="N40" i="1" a="1"/>
  <c r="N40" i="1" s="1"/>
  <c r="N41" i="1" a="1"/>
  <c r="N41" i="1" s="1"/>
  <c r="N42" i="1" a="1"/>
  <c r="N42" i="1" s="1"/>
  <c r="N32" i="1" a="1"/>
  <c r="N32" i="1" s="1"/>
  <c r="D3" i="2" l="1"/>
  <c r="E3" i="2"/>
  <c r="F3" i="2"/>
  <c r="G3" i="2"/>
  <c r="H3" i="2"/>
  <c r="D4" i="2"/>
  <c r="E4" i="2"/>
  <c r="F4" i="2"/>
  <c r="G4" i="2"/>
  <c r="H4" i="2"/>
  <c r="D5" i="2"/>
  <c r="E5" i="2"/>
  <c r="F5" i="2"/>
  <c r="G5" i="2"/>
  <c r="H5" i="2"/>
  <c r="D6" i="2"/>
  <c r="E6" i="2"/>
  <c r="F6" i="2"/>
  <c r="G6" i="2"/>
  <c r="H6" i="2"/>
  <c r="D7" i="2"/>
  <c r="E7" i="2"/>
  <c r="F7" i="2"/>
  <c r="G7" i="2"/>
  <c r="H7" i="2"/>
  <c r="D8" i="2"/>
  <c r="E8" i="2"/>
  <c r="F8" i="2"/>
  <c r="G8" i="2"/>
  <c r="H8" i="2"/>
  <c r="D9" i="2"/>
  <c r="E9" i="2"/>
  <c r="F9" i="2"/>
  <c r="G9" i="2"/>
  <c r="H9" i="2"/>
  <c r="D10" i="2"/>
  <c r="E10" i="2"/>
  <c r="F10" i="2"/>
  <c r="G10" i="2"/>
  <c r="H10" i="2"/>
  <c r="D11" i="2"/>
  <c r="E11" i="2"/>
  <c r="F11" i="2"/>
  <c r="G11" i="2"/>
  <c r="H11" i="2"/>
  <c r="D12" i="2"/>
  <c r="E12" i="2"/>
  <c r="F12" i="2"/>
  <c r="G12" i="2"/>
  <c r="H12" i="2"/>
  <c r="D13" i="2"/>
  <c r="E13" i="2"/>
  <c r="F13" i="2"/>
  <c r="G13" i="2"/>
  <c r="H13" i="2"/>
  <c r="D14" i="2"/>
  <c r="E14" i="2"/>
  <c r="F14" i="2"/>
  <c r="G14" i="2"/>
  <c r="H14" i="2"/>
  <c r="D15" i="2"/>
  <c r="E15" i="2"/>
  <c r="F15" i="2"/>
  <c r="G15" i="2"/>
  <c r="H15" i="2"/>
  <c r="D16" i="2"/>
  <c r="E16" i="2"/>
  <c r="F16" i="2"/>
  <c r="G16" i="2"/>
  <c r="H16" i="2"/>
  <c r="D17" i="2"/>
  <c r="E17" i="2"/>
  <c r="F17" i="2"/>
  <c r="G17" i="2"/>
  <c r="H17" i="2"/>
  <c r="D18" i="2"/>
  <c r="E18" i="2"/>
  <c r="F18" i="2"/>
  <c r="G18" i="2"/>
  <c r="H18" i="2"/>
  <c r="D19" i="2"/>
  <c r="E19" i="2"/>
  <c r="F19" i="2"/>
  <c r="G19" i="2"/>
  <c r="H19" i="2"/>
  <c r="D20" i="2"/>
  <c r="E20" i="2"/>
  <c r="F20" i="2"/>
  <c r="G20" i="2"/>
  <c r="H20" i="2"/>
  <c r="D21" i="2"/>
  <c r="E21" i="2"/>
  <c r="F21" i="2"/>
  <c r="G21" i="2"/>
  <c r="H21" i="2"/>
  <c r="D22" i="2"/>
  <c r="E22" i="2"/>
  <c r="F22" i="2"/>
  <c r="G22" i="2"/>
  <c r="H22" i="2"/>
  <c r="D23" i="2"/>
  <c r="E23" i="2"/>
  <c r="F23" i="2"/>
  <c r="G23" i="2"/>
  <c r="H23" i="2"/>
  <c r="D24" i="2"/>
  <c r="E24" i="2"/>
  <c r="F24" i="2"/>
  <c r="G24" i="2"/>
  <c r="H24" i="2"/>
  <c r="D25" i="2"/>
  <c r="E25" i="2"/>
  <c r="F25" i="2"/>
  <c r="G25" i="2"/>
  <c r="H25" i="2"/>
  <c r="D26" i="2"/>
  <c r="E26" i="2"/>
  <c r="F26" i="2"/>
  <c r="G26" i="2"/>
  <c r="H26" i="2"/>
  <c r="D27" i="2"/>
  <c r="E27" i="2"/>
  <c r="F27" i="2"/>
  <c r="G27" i="2"/>
  <c r="H27" i="2"/>
  <c r="D28" i="2"/>
  <c r="E28" i="2"/>
  <c r="F28" i="2"/>
  <c r="G28" i="2"/>
  <c r="H28" i="2"/>
  <c r="D29" i="2"/>
  <c r="E29" i="2"/>
  <c r="F29" i="2"/>
  <c r="G29" i="2"/>
  <c r="H29" i="2"/>
  <c r="D30" i="2"/>
  <c r="E30" i="2"/>
  <c r="F30" i="2"/>
  <c r="G30" i="2"/>
  <c r="H30" i="2"/>
  <c r="D31" i="2"/>
  <c r="E31" i="2"/>
  <c r="F31" i="2"/>
  <c r="G31" i="2"/>
  <c r="H31" i="2"/>
  <c r="D32" i="2"/>
  <c r="E32" i="2"/>
  <c r="F32" i="2"/>
  <c r="G32" i="2"/>
  <c r="H32" i="2"/>
  <c r="D33" i="2"/>
  <c r="E33" i="2"/>
  <c r="F33" i="2"/>
  <c r="G33" i="2"/>
  <c r="H33" i="2"/>
  <c r="D34" i="2"/>
  <c r="E34" i="2"/>
  <c r="F34" i="2"/>
  <c r="G34" i="2"/>
  <c r="H34" i="2"/>
  <c r="D35" i="2"/>
  <c r="E35" i="2"/>
  <c r="F35" i="2"/>
  <c r="G35" i="2"/>
  <c r="H35" i="2"/>
  <c r="D36" i="2"/>
  <c r="E36" i="2"/>
  <c r="F36" i="2"/>
  <c r="G36" i="2"/>
  <c r="H36" i="2"/>
  <c r="D37" i="2"/>
  <c r="E37" i="2"/>
  <c r="F37" i="2"/>
  <c r="G37" i="2"/>
  <c r="H37" i="2"/>
  <c r="D38" i="2"/>
  <c r="E38" i="2"/>
  <c r="F38" i="2"/>
  <c r="G38" i="2"/>
  <c r="H38" i="2"/>
  <c r="D39" i="2"/>
  <c r="E39" i="2"/>
  <c r="F39" i="2"/>
  <c r="G39" i="2"/>
  <c r="H39" i="2"/>
  <c r="D40" i="2"/>
  <c r="E40" i="2"/>
  <c r="F40" i="2"/>
  <c r="G40" i="2"/>
  <c r="H40" i="2"/>
  <c r="D41" i="2"/>
  <c r="E41" i="2"/>
  <c r="F41" i="2"/>
  <c r="G41" i="2"/>
  <c r="H41" i="2"/>
  <c r="D42" i="2"/>
  <c r="E42" i="2"/>
  <c r="F42" i="2"/>
  <c r="G42" i="2"/>
  <c r="H42" i="2"/>
  <c r="D43" i="2"/>
  <c r="E43" i="2"/>
  <c r="F43" i="2"/>
  <c r="G43" i="2"/>
  <c r="H43" i="2"/>
  <c r="D44" i="2"/>
  <c r="E44" i="2"/>
  <c r="F44" i="2"/>
  <c r="G44" i="2"/>
  <c r="H44" i="2"/>
  <c r="D45" i="2"/>
  <c r="E45" i="2"/>
  <c r="F45" i="2"/>
  <c r="G45" i="2"/>
  <c r="H45" i="2"/>
  <c r="D46" i="2"/>
  <c r="E46" i="2"/>
  <c r="F46" i="2"/>
  <c r="G46" i="2"/>
  <c r="H46" i="2"/>
  <c r="D47" i="2"/>
  <c r="E47" i="2"/>
  <c r="F47" i="2"/>
  <c r="G47" i="2"/>
  <c r="H47" i="2"/>
  <c r="D48" i="2"/>
  <c r="E48" i="2"/>
  <c r="F48" i="2"/>
  <c r="G48" i="2"/>
  <c r="H48" i="2"/>
  <c r="D49" i="2"/>
  <c r="E49" i="2"/>
  <c r="F49" i="2"/>
  <c r="G49" i="2"/>
  <c r="H49" i="2"/>
  <c r="D50" i="2"/>
  <c r="E50" i="2"/>
  <c r="F50" i="2"/>
  <c r="G50" i="2"/>
  <c r="H50" i="2"/>
  <c r="D51" i="2"/>
  <c r="E51" i="2"/>
  <c r="F51" i="2"/>
  <c r="G51" i="2"/>
  <c r="H51" i="2"/>
  <c r="D52" i="2"/>
  <c r="E52" i="2"/>
  <c r="F52" i="2"/>
  <c r="G52" i="2"/>
  <c r="H52" i="2"/>
  <c r="D53" i="2"/>
  <c r="E53" i="2"/>
  <c r="F53" i="2"/>
  <c r="G53" i="2"/>
  <c r="H53" i="2"/>
  <c r="D54" i="2"/>
  <c r="E54" i="2"/>
  <c r="F54" i="2"/>
  <c r="G54" i="2"/>
  <c r="H54" i="2"/>
  <c r="D55" i="2"/>
  <c r="E55" i="2"/>
  <c r="F55" i="2"/>
  <c r="G55" i="2"/>
  <c r="H55" i="2"/>
  <c r="D56" i="2"/>
  <c r="E56" i="2"/>
  <c r="F56" i="2"/>
  <c r="G56" i="2"/>
  <c r="H56" i="2"/>
  <c r="D57" i="2"/>
  <c r="E57" i="2"/>
  <c r="F57" i="2"/>
  <c r="G57" i="2"/>
  <c r="H57" i="2"/>
  <c r="D58" i="2"/>
  <c r="E58" i="2"/>
  <c r="F58" i="2"/>
  <c r="G58" i="2"/>
  <c r="H58" i="2"/>
  <c r="D59" i="2"/>
  <c r="E59" i="2"/>
  <c r="F59" i="2"/>
  <c r="G59" i="2"/>
  <c r="H59" i="2"/>
  <c r="D60" i="2"/>
  <c r="E60" i="2"/>
  <c r="F60" i="2"/>
  <c r="G60" i="2"/>
  <c r="H60" i="2"/>
  <c r="D61" i="2"/>
  <c r="E61" i="2"/>
  <c r="F61" i="2"/>
  <c r="G61" i="2"/>
  <c r="H61" i="2"/>
  <c r="D62" i="2"/>
  <c r="E62" i="2"/>
  <c r="F62" i="2"/>
  <c r="G62" i="2"/>
  <c r="H62" i="2"/>
  <c r="D63" i="2"/>
  <c r="E63" i="2"/>
  <c r="F63" i="2"/>
  <c r="G63" i="2"/>
  <c r="H63" i="2"/>
  <c r="D64" i="2"/>
  <c r="E64" i="2"/>
  <c r="F64" i="2"/>
  <c r="G64" i="2"/>
  <c r="H64" i="2"/>
  <c r="D65" i="2"/>
  <c r="E65" i="2"/>
  <c r="F65" i="2"/>
  <c r="G65" i="2"/>
  <c r="H65" i="2"/>
  <c r="D66" i="2"/>
  <c r="E66" i="2"/>
  <c r="F66" i="2"/>
  <c r="G66" i="2"/>
  <c r="H66" i="2"/>
  <c r="D67" i="2"/>
  <c r="E67" i="2"/>
  <c r="F67" i="2"/>
  <c r="G67" i="2"/>
  <c r="H67" i="2"/>
  <c r="D68" i="2"/>
  <c r="E68" i="2"/>
  <c r="F68" i="2"/>
  <c r="G68" i="2"/>
  <c r="H68" i="2"/>
  <c r="D69" i="2"/>
  <c r="E69" i="2"/>
  <c r="F69" i="2"/>
  <c r="G69" i="2"/>
  <c r="H69" i="2"/>
  <c r="D70" i="2"/>
  <c r="E70" i="2"/>
  <c r="F70" i="2"/>
  <c r="G70" i="2"/>
  <c r="H70" i="2"/>
  <c r="D71" i="2"/>
  <c r="E71" i="2"/>
  <c r="F71" i="2"/>
  <c r="G71" i="2"/>
  <c r="H71" i="2"/>
  <c r="D72" i="2"/>
  <c r="E72" i="2"/>
  <c r="F72" i="2"/>
  <c r="G72" i="2"/>
  <c r="H72" i="2"/>
  <c r="D73" i="2"/>
  <c r="E73" i="2"/>
  <c r="F73" i="2"/>
  <c r="G73" i="2"/>
  <c r="H73" i="2"/>
  <c r="D74" i="2"/>
  <c r="E74" i="2"/>
  <c r="F74" i="2"/>
  <c r="G74" i="2"/>
  <c r="H74" i="2"/>
  <c r="D75" i="2"/>
  <c r="E75" i="2"/>
  <c r="F75" i="2"/>
  <c r="G75" i="2"/>
  <c r="H75" i="2"/>
  <c r="D76" i="2"/>
  <c r="E76" i="2"/>
  <c r="F76" i="2"/>
  <c r="G76" i="2"/>
  <c r="H76" i="2"/>
  <c r="D77" i="2"/>
  <c r="E77" i="2"/>
  <c r="F77" i="2"/>
  <c r="G77" i="2"/>
  <c r="H77" i="2"/>
  <c r="D78" i="2"/>
  <c r="E78" i="2"/>
  <c r="F78" i="2"/>
  <c r="G78" i="2"/>
  <c r="H78" i="2"/>
  <c r="D79" i="2"/>
  <c r="E79" i="2"/>
  <c r="F79" i="2"/>
  <c r="G79" i="2"/>
  <c r="H79" i="2"/>
  <c r="D80" i="2"/>
  <c r="E80" i="2"/>
  <c r="F80" i="2"/>
  <c r="G80" i="2"/>
  <c r="H80" i="2"/>
  <c r="D81" i="2"/>
  <c r="E81" i="2"/>
  <c r="F81" i="2"/>
  <c r="G81" i="2"/>
  <c r="H81" i="2"/>
  <c r="D82" i="2"/>
  <c r="E82" i="2"/>
  <c r="F82" i="2"/>
  <c r="G82" i="2"/>
  <c r="H82" i="2"/>
  <c r="D83" i="2"/>
  <c r="E83" i="2"/>
  <c r="F83" i="2"/>
  <c r="G83" i="2"/>
  <c r="H83" i="2"/>
  <c r="D84" i="2"/>
  <c r="E84" i="2"/>
  <c r="F84" i="2"/>
  <c r="G84" i="2"/>
  <c r="H84" i="2"/>
  <c r="D85" i="2"/>
  <c r="E85" i="2"/>
  <c r="F85" i="2"/>
  <c r="G85" i="2"/>
  <c r="H85" i="2"/>
  <c r="D86" i="2"/>
  <c r="E86" i="2"/>
  <c r="F86" i="2"/>
  <c r="G86" i="2"/>
  <c r="H86" i="2"/>
  <c r="D87" i="2"/>
  <c r="E87" i="2"/>
  <c r="F87" i="2"/>
  <c r="G87" i="2"/>
  <c r="H87" i="2"/>
  <c r="D88" i="2"/>
  <c r="E88" i="2"/>
  <c r="F88" i="2"/>
  <c r="G88" i="2"/>
  <c r="H88" i="2"/>
  <c r="D89" i="2"/>
  <c r="E89" i="2"/>
  <c r="F89" i="2"/>
  <c r="G89" i="2"/>
  <c r="H89" i="2"/>
  <c r="D90" i="2"/>
  <c r="E90" i="2"/>
  <c r="F90" i="2"/>
  <c r="G90" i="2"/>
  <c r="H90" i="2"/>
  <c r="D91" i="2"/>
  <c r="E91" i="2"/>
  <c r="F91" i="2"/>
  <c r="G91" i="2"/>
  <c r="H91" i="2"/>
  <c r="E2" i="2"/>
  <c r="F2" i="2"/>
  <c r="G2" i="2"/>
  <c r="H2" i="2"/>
  <c r="D2" i="2"/>
  <c r="K112" i="1"/>
  <c r="J112" i="1"/>
  <c r="I112" i="1"/>
  <c r="H112" i="1"/>
  <c r="G112" i="1"/>
  <c r="H111" i="1"/>
  <c r="H113" i="1" s="1"/>
  <c r="I111" i="1"/>
  <c r="I113" i="1" s="1"/>
  <c r="J111" i="1"/>
  <c r="K111" i="1"/>
  <c r="K113" i="1" s="1"/>
  <c r="G111" i="1"/>
  <c r="G113" i="1" s="1"/>
  <c r="Q21" i="1"/>
  <c r="Q22" i="1"/>
  <c r="Q23" i="1"/>
  <c r="Q24" i="1"/>
  <c r="Q25" i="1"/>
  <c r="Q26" i="1"/>
  <c r="Q27" i="1"/>
  <c r="Q28" i="1"/>
  <c r="Q20" i="1"/>
  <c r="V11" i="1" a="1"/>
  <c r="V11" i="1" s="1"/>
  <c r="Y11" i="1" a="1"/>
  <c r="Y11" i="1" s="1"/>
  <c r="V4" i="1" a="1"/>
  <c r="V4" i="1" s="1"/>
  <c r="W4" i="1" a="1"/>
  <c r="W4" i="1" s="1"/>
  <c r="X4" i="1" a="1"/>
  <c r="X4" i="1" s="1"/>
  <c r="Y4" i="1" a="1"/>
  <c r="Y4" i="1" s="1"/>
  <c r="Z4" i="1" a="1"/>
  <c r="Z4" i="1" s="1"/>
  <c r="V5" i="1" a="1"/>
  <c r="V5" i="1" s="1"/>
  <c r="W5" i="1" a="1"/>
  <c r="W5" i="1" s="1"/>
  <c r="X5" i="1" a="1"/>
  <c r="X5" i="1" s="1"/>
  <c r="Y5" i="1" a="1"/>
  <c r="Y5" i="1" s="1"/>
  <c r="Z5" i="1" a="1"/>
  <c r="Z5" i="1" s="1"/>
  <c r="V6" i="1" a="1"/>
  <c r="V6" i="1" s="1"/>
  <c r="W6" i="1" a="1"/>
  <c r="W6" i="1" s="1"/>
  <c r="X6" i="1" a="1"/>
  <c r="X6" i="1" s="1"/>
  <c r="Y6" i="1" a="1"/>
  <c r="Y6" i="1" s="1"/>
  <c r="Z6" i="1" a="1"/>
  <c r="Z6" i="1" s="1"/>
  <c r="V7" i="1" a="1"/>
  <c r="V7" i="1" s="1"/>
  <c r="W7" i="1" a="1"/>
  <c r="W7" i="1" s="1"/>
  <c r="X7" i="1" a="1"/>
  <c r="X7" i="1" s="1"/>
  <c r="Y7" i="1" a="1"/>
  <c r="Y7" i="1" s="1"/>
  <c r="Z7" i="1" a="1"/>
  <c r="Z7" i="1" s="1"/>
  <c r="V8" i="1" a="1"/>
  <c r="V8" i="1" s="1"/>
  <c r="W8" i="1" a="1"/>
  <c r="W8" i="1" s="1"/>
  <c r="X8" i="1" a="1"/>
  <c r="X8" i="1" s="1"/>
  <c r="Y8" i="1" a="1"/>
  <c r="Y8" i="1" s="1"/>
  <c r="Z8" i="1" a="1"/>
  <c r="Z8" i="1" s="1"/>
  <c r="V9" i="1" a="1"/>
  <c r="V9" i="1" s="1"/>
  <c r="W9" i="1" a="1"/>
  <c r="W9" i="1" s="1"/>
  <c r="X9" i="1" a="1"/>
  <c r="X9" i="1" s="1"/>
  <c r="Y9" i="1" a="1"/>
  <c r="Y9" i="1" s="1"/>
  <c r="Z9" i="1" a="1"/>
  <c r="Z9" i="1" s="1"/>
  <c r="V10" i="1" a="1"/>
  <c r="V10" i="1" s="1"/>
  <c r="W10" i="1" a="1"/>
  <c r="W10" i="1" s="1"/>
  <c r="X10" i="1" a="1"/>
  <c r="X10" i="1" s="1"/>
  <c r="Y10" i="1" a="1"/>
  <c r="Y10" i="1" s="1"/>
  <c r="Z10" i="1" a="1"/>
  <c r="Z10" i="1" s="1"/>
  <c r="W11" i="1" a="1"/>
  <c r="W11" i="1" s="1"/>
  <c r="X11" i="1" a="1"/>
  <c r="X11" i="1" s="1"/>
  <c r="Z11" i="1" a="1"/>
  <c r="Z11" i="1" s="1"/>
  <c r="W3" i="1" a="1"/>
  <c r="W3" i="1" s="1"/>
  <c r="X3" i="1" a="1"/>
  <c r="X3" i="1" s="1"/>
  <c r="Y3" i="1" a="1"/>
  <c r="Y3" i="1" s="1"/>
  <c r="Z3" i="1" a="1"/>
  <c r="Z3" i="1" s="1"/>
  <c r="V3" i="1" a="1"/>
  <c r="V3" i="1" s="1"/>
  <c r="O21" i="1" a="1"/>
  <c r="O21" i="1" s="1"/>
  <c r="O22" i="1" a="1"/>
  <c r="O22" i="1" s="1"/>
  <c r="O23" i="1" a="1"/>
  <c r="O23" i="1" s="1"/>
  <c r="O24" i="1" a="1"/>
  <c r="O24" i="1" s="1"/>
  <c r="O25" i="1" a="1"/>
  <c r="O25" i="1" s="1"/>
  <c r="O26" i="1" a="1"/>
  <c r="O26" i="1" s="1"/>
  <c r="O27" i="1" a="1"/>
  <c r="O27" i="1" s="1"/>
  <c r="O28" i="1" a="1"/>
  <c r="O28" i="1" s="1"/>
  <c r="O20" i="1" a="1"/>
  <c r="O20" i="1" s="1"/>
  <c r="Z35" i="1"/>
  <c r="Z38" i="1"/>
  <c r="J113" i="1" l="1"/>
  <c r="AB34" i="1"/>
  <c r="AB39" i="1"/>
  <c r="AA36" i="1"/>
  <c r="Z33" i="1"/>
  <c r="AB42" i="1"/>
  <c r="AB37" i="1"/>
  <c r="AA42" i="1"/>
  <c r="AA37" i="1"/>
  <c r="Z34" i="1"/>
  <c r="Y41" i="1"/>
  <c r="Y33" i="1"/>
  <c r="AA39" i="1"/>
  <c r="Z36" i="1"/>
  <c r="AA34" i="1"/>
  <c r="Z39" i="1"/>
  <c r="AB40" i="1"/>
  <c r="Y39" i="1"/>
  <c r="Y36" i="1"/>
  <c r="AB35" i="1"/>
  <c r="AB32" i="1"/>
  <c r="Y42" i="1"/>
  <c r="Z40" i="1"/>
  <c r="AB38" i="1"/>
  <c r="Y37" i="1"/>
  <c r="AA35" i="1"/>
  <c r="AB41" i="1"/>
  <c r="Y40" i="1"/>
  <c r="AA38" i="1"/>
  <c r="AB33" i="1"/>
  <c r="AA41" i="1"/>
  <c r="Y35" i="1"/>
  <c r="AA33" i="1"/>
  <c r="AA32" i="1"/>
  <c r="Z41" i="1"/>
  <c r="Y38" i="1"/>
  <c r="Z32" i="1"/>
  <c r="Y32" i="1"/>
  <c r="Z42" i="1"/>
  <c r="AA40" i="1"/>
  <c r="Z37" i="1"/>
  <c r="Y34" i="1"/>
  <c r="AB36" i="1"/>
  <c r="B13" i="1"/>
  <c r="A17" i="1" s="1"/>
  <c r="G92" i="2"/>
  <c r="F92" i="2"/>
  <c r="E92" i="2"/>
  <c r="X40" i="1"/>
  <c r="D93" i="2"/>
  <c r="G93" i="2"/>
  <c r="H93" i="2"/>
  <c r="F93" i="2"/>
  <c r="D92" i="2"/>
  <c r="E93" i="2"/>
  <c r="H92" i="2"/>
  <c r="W12" i="1"/>
  <c r="Z12" i="1"/>
  <c r="V12" i="1"/>
  <c r="Y12" i="1"/>
  <c r="X12" i="1"/>
  <c r="X35" i="1"/>
  <c r="X41" i="1"/>
  <c r="X33" i="1"/>
  <c r="X38" i="1"/>
  <c r="X34" i="1"/>
  <c r="X36" i="1"/>
  <c r="X39" i="1"/>
  <c r="X37" i="1"/>
  <c r="X42" i="1"/>
  <c r="X32" i="1"/>
  <c r="G94" i="2" l="1"/>
  <c r="Y18" i="1" s="1"/>
  <c r="D94" i="2"/>
  <c r="V18" i="1" s="1"/>
  <c r="E94" i="2"/>
  <c r="W18" i="1" s="1"/>
  <c r="F94" i="2"/>
  <c r="X18" i="1" s="1"/>
  <c r="H94" i="2"/>
  <c r="Z18" i="1" s="1"/>
  <c r="N3" i="1"/>
  <c r="Q10" i="1"/>
  <c r="Q11" i="1"/>
  <c r="Q12" i="1"/>
  <c r="Q13" i="1"/>
  <c r="Q14" i="1"/>
  <c r="Q15" i="1"/>
  <c r="Q16" i="1"/>
  <c r="Q17" i="1"/>
  <c r="Q9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3" i="1"/>
  <c r="O3" i="1"/>
  <c r="Q3" i="1"/>
  <c r="R3" i="1"/>
</calcChain>
</file>

<file path=xl/sharedStrings.xml><?xml version="1.0" encoding="utf-8"?>
<sst xmlns="http://schemas.openxmlformats.org/spreadsheetml/2006/main" count="118" uniqueCount="51">
  <si>
    <t>Customer1</t>
  </si>
  <si>
    <t>Customer2</t>
  </si>
  <si>
    <t>WV1</t>
  </si>
  <si>
    <t>WV2</t>
  </si>
  <si>
    <t>U1</t>
  </si>
  <si>
    <t>U2</t>
  </si>
  <si>
    <t>Customer</t>
  </si>
  <si>
    <t>Whether or not customer is served</t>
  </si>
  <si>
    <t>Y</t>
  </si>
  <si>
    <t>Dist</t>
  </si>
  <si>
    <t>Demand</t>
  </si>
  <si>
    <t>Cust</t>
  </si>
  <si>
    <t>Duration</t>
  </si>
  <si>
    <t>Woodman's</t>
  </si>
  <si>
    <t xml:space="preserve">Uber </t>
  </si>
  <si>
    <t xml:space="preserve">Maximum number of Vehicles </t>
  </si>
  <si>
    <t>Vehicle Capacity in cartons</t>
  </si>
  <si>
    <t>Cost per mile</t>
  </si>
  <si>
    <t>Average vehicle speed in meters</t>
  </si>
  <si>
    <t>Time to serve customers in secs</t>
  </si>
  <si>
    <t>Cartons at each customer location</t>
  </si>
  <si>
    <t>See customer demand column</t>
  </si>
  <si>
    <t>Cost of refusing delivery</t>
  </si>
  <si>
    <t>Time window for deliver in secs</t>
  </si>
  <si>
    <t>Constraints: must start at depot 0</t>
  </si>
  <si>
    <t>Constraint: must end at depot 10</t>
  </si>
  <si>
    <t>Constraint: Only one outgoing arc from each customer</t>
  </si>
  <si>
    <t>sum</t>
  </si>
  <si>
    <t xml:space="preserve">    =</t>
  </si>
  <si>
    <t>Constraint: Only one incoming arc from each customer</t>
  </si>
  <si>
    <t>inflow</t>
  </si>
  <si>
    <t>outflow</t>
  </si>
  <si>
    <t>Net flow</t>
  </si>
  <si>
    <t xml:space="preserve">Constraint: inflow and outflow of the node should be through the same node </t>
  </si>
  <si>
    <t xml:space="preserve">   &lt;  = </t>
  </si>
  <si>
    <t>Capacity constraints for each vehicle</t>
  </si>
  <si>
    <t>Capacity</t>
  </si>
  <si>
    <t xml:space="preserve">     &lt;=</t>
  </si>
  <si>
    <t>Penalty</t>
  </si>
  <si>
    <t xml:space="preserve">Total distance travelled </t>
  </si>
  <si>
    <t>Route cost</t>
  </si>
  <si>
    <t>Mile to meter</t>
  </si>
  <si>
    <t>Objective: minimize total cost</t>
  </si>
  <si>
    <t>Min to sec</t>
  </si>
  <si>
    <t>Total time</t>
  </si>
  <si>
    <t>Serving time</t>
  </si>
  <si>
    <t>Travel time</t>
  </si>
  <si>
    <t>Time constraint</t>
  </si>
  <si>
    <t xml:space="preserve">    &lt;=</t>
  </si>
  <si>
    <t>Net flow required</t>
  </si>
  <si>
    <t>WV3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</si>
</sst>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6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8" fontId="0" fillId="0" borderId="0" xfId="0" applyNumberFormat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6" xfId="0" applyBorder="1"/>
    <xf numFmtId="0" fontId="0" fillId="0" borderId="17" xfId="0" applyBorder="1"/>
    <xf numFmtId="0" fontId="0" fillId="0" borderId="10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11</xdr:col>
      <xdr:colOff>0</xdr:colOff>
      <xdr:row>110</xdr:row>
      <xdr:rowOff>0</xdr:rowOff>
    </xdr:to>
    <xdr:sp macro="" textlink="">
      <xdr:nvSpPr>
        <xdr:cNvPr id="340" name="OpenSolver1">
          <a:extLst>
            <a:ext uri="{FF2B5EF4-FFF2-40B4-BE49-F238E27FC236}">
              <a16:creationId xmlns:a16="http://schemas.microsoft.com/office/drawing/2014/main" id="{20271021-D91B-412D-AF50-7E7276FE7AD3}"/>
            </a:ext>
          </a:extLst>
        </xdr:cNvPr>
        <xdr:cNvSpPr/>
      </xdr:nvSpPr>
      <xdr:spPr>
        <a:xfrm>
          <a:off x="5249333" y="364067"/>
          <a:ext cx="3217334" cy="19676533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341" name="OpenSolver2">
          <a:extLst>
            <a:ext uri="{FF2B5EF4-FFF2-40B4-BE49-F238E27FC236}">
              <a16:creationId xmlns:a16="http://schemas.microsoft.com/office/drawing/2014/main" id="{95152899-B021-46B3-B640-94596A7D68DB}"/>
            </a:ext>
          </a:extLst>
        </xdr:cNvPr>
        <xdr:cNvSpPr/>
      </xdr:nvSpPr>
      <xdr:spPr>
        <a:xfrm>
          <a:off x="2032000" y="364067"/>
          <a:ext cx="643467" cy="163830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sp macro="" textlink="">
      <xdr:nvSpPr>
        <xdr:cNvPr id="342" name="OpenSolver3">
          <a:extLst>
            <a:ext uri="{FF2B5EF4-FFF2-40B4-BE49-F238E27FC236}">
              <a16:creationId xmlns:a16="http://schemas.microsoft.com/office/drawing/2014/main" id="{436CDC29-9FD3-44C2-9788-FDD3AF62BDB5}"/>
            </a:ext>
          </a:extLst>
        </xdr:cNvPr>
        <xdr:cNvSpPr/>
      </xdr:nvSpPr>
      <xdr:spPr>
        <a:xfrm>
          <a:off x="0" y="2912533"/>
          <a:ext cx="2032000" cy="182034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0</xdr:col>
      <xdr:colOff>0</xdr:colOff>
      <xdr:row>15</xdr:row>
      <xdr:rowOff>101600</xdr:rowOff>
    </xdr:from>
    <xdr:to>
      <xdr:col>0</xdr:col>
      <xdr:colOff>231089</xdr:colOff>
      <xdr:row>16</xdr:row>
      <xdr:rowOff>46567</xdr:rowOff>
    </xdr:to>
    <xdr:sp macro="" textlink="">
      <xdr:nvSpPr>
        <xdr:cNvPr id="343" name="OpenSolver4">
          <a:extLst>
            <a:ext uri="{FF2B5EF4-FFF2-40B4-BE49-F238E27FC236}">
              <a16:creationId xmlns:a16="http://schemas.microsoft.com/office/drawing/2014/main" id="{1AE8F5C3-111C-4BC5-9005-EB2FD1B01221}"/>
            </a:ext>
          </a:extLst>
        </xdr:cNvPr>
        <xdr:cNvSpPr/>
      </xdr:nvSpPr>
      <xdr:spPr>
        <a:xfrm>
          <a:off x="0" y="2832100"/>
          <a:ext cx="231089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min </a:t>
          </a:r>
        </a:p>
      </xdr:txBody>
    </xdr:sp>
    <xdr:clientData/>
  </xdr:twoCellAnchor>
  <xdr:twoCellAnchor>
    <xdr:from>
      <xdr:col>19</xdr:col>
      <xdr:colOff>0</xdr:colOff>
      <xdr:row>2</xdr:row>
      <xdr:rowOff>0</xdr:rowOff>
    </xdr:from>
    <xdr:to>
      <xdr:col>19</xdr:col>
      <xdr:colOff>643466</xdr:colOff>
      <xdr:row>3</xdr:row>
      <xdr:rowOff>0</xdr:rowOff>
    </xdr:to>
    <xdr:sp macro="" textlink="">
      <xdr:nvSpPr>
        <xdr:cNvPr id="345" name="OpenSolver6">
          <a:extLst>
            <a:ext uri="{FF2B5EF4-FFF2-40B4-BE49-F238E27FC236}">
              <a16:creationId xmlns:a16="http://schemas.microsoft.com/office/drawing/2014/main" id="{953066DB-BFCC-4347-BDA0-8426B4FD912D}"/>
            </a:ext>
          </a:extLst>
        </xdr:cNvPr>
        <xdr:cNvSpPr/>
      </xdr:nvSpPr>
      <xdr:spPr>
        <a:xfrm>
          <a:off x="13614400" y="364067"/>
          <a:ext cx="643466" cy="182033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≤</a:t>
          </a:r>
        </a:p>
      </xdr:txBody>
    </xdr:sp>
    <xdr:clientData/>
  </xdr:twoCellAnchor>
  <xdr:twoCellAnchor>
    <xdr:from>
      <xdr:col>18</xdr:col>
      <xdr:colOff>0</xdr:colOff>
      <xdr:row>2</xdr:row>
      <xdr:rowOff>91017</xdr:rowOff>
    </xdr:from>
    <xdr:to>
      <xdr:col>19</xdr:col>
      <xdr:colOff>0</xdr:colOff>
      <xdr:row>2</xdr:row>
      <xdr:rowOff>91017</xdr:rowOff>
    </xdr:to>
    <xdr:cxnSp macro="">
      <xdr:nvCxnSpPr>
        <xdr:cNvPr id="346" name="OpenSolver7">
          <a:extLst>
            <a:ext uri="{FF2B5EF4-FFF2-40B4-BE49-F238E27FC236}">
              <a16:creationId xmlns:a16="http://schemas.microsoft.com/office/drawing/2014/main" id="{04ECBC1E-105C-4996-ABB6-F4A18FA633A3}"/>
            </a:ext>
          </a:extLst>
        </xdr:cNvPr>
        <xdr:cNvCxnSpPr>
          <a:cxnSpLocks/>
          <a:endCxn id="345" idx="1"/>
        </xdr:cNvCxnSpPr>
      </xdr:nvCxnSpPr>
      <xdr:spPr>
        <a:xfrm>
          <a:off x="12970933" y="455084"/>
          <a:ext cx="643467" cy="0"/>
        </a:xfrm>
        <a:prstGeom prst="straightConnector1">
          <a:avLst/>
        </a:prstGeom>
        <a:ln w="9525" cmpd="sng">
          <a:solidFill>
            <a:srgbClr val="0000F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131233</xdr:colOff>
      <xdr:row>1</xdr:row>
      <xdr:rowOff>146051</xdr:rowOff>
    </xdr:from>
    <xdr:to>
      <xdr:col>18</xdr:col>
      <xdr:colOff>512233</xdr:colOff>
      <xdr:row>3</xdr:row>
      <xdr:rowOff>35984</xdr:rowOff>
    </xdr:to>
    <xdr:sp macro="" textlink="">
      <xdr:nvSpPr>
        <xdr:cNvPr id="347" name="OpenSolver8">
          <a:extLst>
            <a:ext uri="{FF2B5EF4-FFF2-40B4-BE49-F238E27FC236}">
              <a16:creationId xmlns:a16="http://schemas.microsoft.com/office/drawing/2014/main" id="{EC3D2AC1-E7D1-4B56-95B0-D6DCF0FC2674}"/>
            </a:ext>
          </a:extLst>
        </xdr:cNvPr>
        <xdr:cNvSpPr/>
      </xdr:nvSpPr>
      <xdr:spPr>
        <a:xfrm>
          <a:off x="13102166" y="328084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5</xdr:row>
      <xdr:rowOff>0</xdr:rowOff>
    </xdr:from>
    <xdr:to>
      <xdr:col>18</xdr:col>
      <xdr:colOff>0</xdr:colOff>
      <xdr:row>6</xdr:row>
      <xdr:rowOff>0</xdr:rowOff>
    </xdr:to>
    <xdr:sp macro="" textlink="">
      <xdr:nvSpPr>
        <xdr:cNvPr id="348" name="OpenSolver9">
          <a:extLst>
            <a:ext uri="{FF2B5EF4-FFF2-40B4-BE49-F238E27FC236}">
              <a16:creationId xmlns:a16="http://schemas.microsoft.com/office/drawing/2014/main" id="{473397A7-7B56-4F89-8142-D9737F8E7EE2}"/>
            </a:ext>
          </a:extLst>
        </xdr:cNvPr>
        <xdr:cNvSpPr/>
      </xdr:nvSpPr>
      <xdr:spPr>
        <a:xfrm>
          <a:off x="9753600" y="910167"/>
          <a:ext cx="3217333" cy="182033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8000"/>
            </a:solidFill>
          </a:endParaRPr>
        </a:p>
      </xdr:txBody>
    </xdr:sp>
    <xdr:clientData/>
  </xdr:twoCellAnchor>
  <xdr:twoCellAnchor>
    <xdr:from>
      <xdr:col>19</xdr:col>
      <xdr:colOff>0</xdr:colOff>
      <xdr:row>5</xdr:row>
      <xdr:rowOff>0</xdr:rowOff>
    </xdr:from>
    <xdr:to>
      <xdr:col>19</xdr:col>
      <xdr:colOff>643466</xdr:colOff>
      <xdr:row>6</xdr:row>
      <xdr:rowOff>0</xdr:rowOff>
    </xdr:to>
    <xdr:sp macro="" textlink="">
      <xdr:nvSpPr>
        <xdr:cNvPr id="349" name="OpenSolver10">
          <a:extLst>
            <a:ext uri="{FF2B5EF4-FFF2-40B4-BE49-F238E27FC236}">
              <a16:creationId xmlns:a16="http://schemas.microsoft.com/office/drawing/2014/main" id="{DBF181DD-BA7E-4A92-8A2A-C6FCD6119FA7}"/>
            </a:ext>
          </a:extLst>
        </xdr:cNvPr>
        <xdr:cNvSpPr/>
      </xdr:nvSpPr>
      <xdr:spPr>
        <a:xfrm>
          <a:off x="13614400" y="910167"/>
          <a:ext cx="643466" cy="182033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≤</a:t>
          </a:r>
        </a:p>
      </xdr:txBody>
    </xdr:sp>
    <xdr:clientData/>
  </xdr:twoCellAnchor>
  <xdr:twoCellAnchor>
    <xdr:from>
      <xdr:col>18</xdr:col>
      <xdr:colOff>0</xdr:colOff>
      <xdr:row>5</xdr:row>
      <xdr:rowOff>91017</xdr:rowOff>
    </xdr:from>
    <xdr:to>
      <xdr:col>19</xdr:col>
      <xdr:colOff>0</xdr:colOff>
      <xdr:row>5</xdr:row>
      <xdr:rowOff>91017</xdr:rowOff>
    </xdr:to>
    <xdr:cxnSp macro="">
      <xdr:nvCxnSpPr>
        <xdr:cNvPr id="350" name="OpenSolver11">
          <a:extLst>
            <a:ext uri="{FF2B5EF4-FFF2-40B4-BE49-F238E27FC236}">
              <a16:creationId xmlns:a16="http://schemas.microsoft.com/office/drawing/2014/main" id="{66DC3ED9-9B7E-472B-8CE8-1BB8D2C30019}"/>
            </a:ext>
          </a:extLst>
        </xdr:cNvPr>
        <xdr:cNvCxnSpPr>
          <a:stCxn id="348" idx="3"/>
          <a:endCxn id="349" idx="1"/>
        </xdr:cNvCxnSpPr>
      </xdr:nvCxnSpPr>
      <xdr:spPr>
        <a:xfrm>
          <a:off x="12970933" y="1001184"/>
          <a:ext cx="643467" cy="0"/>
        </a:xfrm>
        <a:prstGeom prst="straightConnector1">
          <a:avLst/>
        </a:prstGeom>
        <a:ln w="9525" cmpd="sng">
          <a:solidFill>
            <a:srgbClr val="008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131233</xdr:colOff>
      <xdr:row>4</xdr:row>
      <xdr:rowOff>146051</xdr:rowOff>
    </xdr:from>
    <xdr:to>
      <xdr:col>18</xdr:col>
      <xdr:colOff>512233</xdr:colOff>
      <xdr:row>6</xdr:row>
      <xdr:rowOff>35984</xdr:rowOff>
    </xdr:to>
    <xdr:sp macro="" textlink="">
      <xdr:nvSpPr>
        <xdr:cNvPr id="351" name="OpenSolver12">
          <a:extLst>
            <a:ext uri="{FF2B5EF4-FFF2-40B4-BE49-F238E27FC236}">
              <a16:creationId xmlns:a16="http://schemas.microsoft.com/office/drawing/2014/main" id="{637980CE-B739-4C76-9E31-ED55603AA5A3}"/>
            </a:ext>
          </a:extLst>
        </xdr:cNvPr>
        <xdr:cNvSpPr/>
      </xdr:nvSpPr>
      <xdr:spPr>
        <a:xfrm>
          <a:off x="13102166" y="874184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8</xdr:row>
      <xdr:rowOff>0</xdr:rowOff>
    </xdr:from>
    <xdr:to>
      <xdr:col>15</xdr:col>
      <xdr:colOff>1</xdr:colOff>
      <xdr:row>17</xdr:row>
      <xdr:rowOff>0</xdr:rowOff>
    </xdr:to>
    <xdr:sp macro="" textlink="">
      <xdr:nvSpPr>
        <xdr:cNvPr id="352" name="OpenSolver13">
          <a:extLst>
            <a:ext uri="{FF2B5EF4-FFF2-40B4-BE49-F238E27FC236}">
              <a16:creationId xmlns:a16="http://schemas.microsoft.com/office/drawing/2014/main" id="{86C953D1-9710-46D8-90D3-A0FC8C68EB52}"/>
            </a:ext>
          </a:extLst>
        </xdr:cNvPr>
        <xdr:cNvSpPr/>
      </xdr:nvSpPr>
      <xdr:spPr>
        <a:xfrm>
          <a:off x="10397067" y="1456267"/>
          <a:ext cx="643467" cy="16383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9900CC"/>
            </a:solidFill>
          </a:endParaRPr>
        </a:p>
      </xdr:txBody>
    </xdr:sp>
    <xdr:clientData/>
  </xdr:twoCellAnchor>
  <xdr:twoCellAnchor>
    <xdr:from>
      <xdr:col>16</xdr:col>
      <xdr:colOff>0</xdr:colOff>
      <xdr:row>8</xdr:row>
      <xdr:rowOff>0</xdr:rowOff>
    </xdr:from>
    <xdr:to>
      <xdr:col>17</xdr:col>
      <xdr:colOff>0</xdr:colOff>
      <xdr:row>17</xdr:row>
      <xdr:rowOff>0</xdr:rowOff>
    </xdr:to>
    <xdr:sp macro="" textlink="">
      <xdr:nvSpPr>
        <xdr:cNvPr id="353" name="OpenSolver14">
          <a:extLst>
            <a:ext uri="{FF2B5EF4-FFF2-40B4-BE49-F238E27FC236}">
              <a16:creationId xmlns:a16="http://schemas.microsoft.com/office/drawing/2014/main" id="{81DAF5CA-C78C-425E-BC6D-7FD888196DD1}"/>
            </a:ext>
          </a:extLst>
        </xdr:cNvPr>
        <xdr:cNvSpPr/>
      </xdr:nvSpPr>
      <xdr:spPr>
        <a:xfrm>
          <a:off x="11684000" y="1456267"/>
          <a:ext cx="643467" cy="16383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=</a:t>
          </a:r>
        </a:p>
      </xdr:txBody>
    </xdr:sp>
    <xdr:clientData/>
  </xdr:twoCellAnchor>
  <xdr:twoCellAnchor>
    <xdr:from>
      <xdr:col>15</xdr:col>
      <xdr:colOff>1</xdr:colOff>
      <xdr:row>12</xdr:row>
      <xdr:rowOff>91017</xdr:rowOff>
    </xdr:from>
    <xdr:to>
      <xdr:col>16</xdr:col>
      <xdr:colOff>0</xdr:colOff>
      <xdr:row>12</xdr:row>
      <xdr:rowOff>91017</xdr:rowOff>
    </xdr:to>
    <xdr:cxnSp macro="">
      <xdr:nvCxnSpPr>
        <xdr:cNvPr id="354" name="OpenSolver15">
          <a:extLst>
            <a:ext uri="{FF2B5EF4-FFF2-40B4-BE49-F238E27FC236}">
              <a16:creationId xmlns:a16="http://schemas.microsoft.com/office/drawing/2014/main" id="{09EA3142-26B2-4EBC-AD90-059834587334}"/>
            </a:ext>
          </a:extLst>
        </xdr:cNvPr>
        <xdr:cNvCxnSpPr>
          <a:stCxn id="352" idx="3"/>
          <a:endCxn id="353" idx="1"/>
        </xdr:cNvCxnSpPr>
      </xdr:nvCxnSpPr>
      <xdr:spPr>
        <a:xfrm>
          <a:off x="11040534" y="2275417"/>
          <a:ext cx="643466" cy="0"/>
        </a:xfrm>
        <a:prstGeom prst="straightConnector1">
          <a:avLst/>
        </a:prstGeom>
        <a:ln w="9525" cmpd="sng">
          <a:solidFill>
            <a:srgbClr val="9900CC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131234</xdr:colOff>
      <xdr:row>11</xdr:row>
      <xdr:rowOff>146050</xdr:rowOff>
    </xdr:from>
    <xdr:to>
      <xdr:col>15</xdr:col>
      <xdr:colOff>512234</xdr:colOff>
      <xdr:row>13</xdr:row>
      <xdr:rowOff>35984</xdr:rowOff>
    </xdr:to>
    <xdr:sp macro="" textlink="">
      <xdr:nvSpPr>
        <xdr:cNvPr id="355" name="OpenSolver16">
          <a:extLst>
            <a:ext uri="{FF2B5EF4-FFF2-40B4-BE49-F238E27FC236}">
              <a16:creationId xmlns:a16="http://schemas.microsoft.com/office/drawing/2014/main" id="{760AB91B-EB59-445E-8386-4C52FCE7B232}"/>
            </a:ext>
          </a:extLst>
        </xdr:cNvPr>
        <xdr:cNvSpPr/>
      </xdr:nvSpPr>
      <xdr:spPr>
        <a:xfrm>
          <a:off x="11171767" y="2148417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19</xdr:row>
      <xdr:rowOff>0</xdr:rowOff>
    </xdr:from>
    <xdr:to>
      <xdr:col>15</xdr:col>
      <xdr:colOff>1</xdr:colOff>
      <xdr:row>28</xdr:row>
      <xdr:rowOff>0</xdr:rowOff>
    </xdr:to>
    <xdr:sp macro="" textlink="">
      <xdr:nvSpPr>
        <xdr:cNvPr id="356" name="OpenSolver17">
          <a:extLst>
            <a:ext uri="{FF2B5EF4-FFF2-40B4-BE49-F238E27FC236}">
              <a16:creationId xmlns:a16="http://schemas.microsoft.com/office/drawing/2014/main" id="{512815C9-0E2E-4591-BE06-CB16B5AC8204}"/>
            </a:ext>
          </a:extLst>
        </xdr:cNvPr>
        <xdr:cNvSpPr/>
      </xdr:nvSpPr>
      <xdr:spPr>
        <a:xfrm>
          <a:off x="10397067" y="3458633"/>
          <a:ext cx="643467" cy="16383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800000"/>
            </a:solidFill>
          </a:endParaRPr>
        </a:p>
      </xdr:txBody>
    </xdr:sp>
    <xdr:clientData/>
  </xdr:twoCellAnchor>
  <xdr:twoCellAnchor>
    <xdr:from>
      <xdr:col>16</xdr:col>
      <xdr:colOff>0</xdr:colOff>
      <xdr:row>19</xdr:row>
      <xdr:rowOff>0</xdr:rowOff>
    </xdr:from>
    <xdr:to>
      <xdr:col>17</xdr:col>
      <xdr:colOff>0</xdr:colOff>
      <xdr:row>28</xdr:row>
      <xdr:rowOff>0</xdr:rowOff>
    </xdr:to>
    <xdr:sp macro="" textlink="">
      <xdr:nvSpPr>
        <xdr:cNvPr id="357" name="OpenSolver18">
          <a:extLst>
            <a:ext uri="{FF2B5EF4-FFF2-40B4-BE49-F238E27FC236}">
              <a16:creationId xmlns:a16="http://schemas.microsoft.com/office/drawing/2014/main" id="{D6CDBF19-CC46-418A-87B5-D7FDC31C24C2}"/>
            </a:ext>
          </a:extLst>
        </xdr:cNvPr>
        <xdr:cNvSpPr/>
      </xdr:nvSpPr>
      <xdr:spPr>
        <a:xfrm>
          <a:off x="11684000" y="3458633"/>
          <a:ext cx="643467" cy="16383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=</a:t>
          </a:r>
        </a:p>
      </xdr:txBody>
    </xdr:sp>
    <xdr:clientData/>
  </xdr:twoCellAnchor>
  <xdr:twoCellAnchor>
    <xdr:from>
      <xdr:col>15</xdr:col>
      <xdr:colOff>1</xdr:colOff>
      <xdr:row>23</xdr:row>
      <xdr:rowOff>91016</xdr:rowOff>
    </xdr:from>
    <xdr:to>
      <xdr:col>16</xdr:col>
      <xdr:colOff>0</xdr:colOff>
      <xdr:row>23</xdr:row>
      <xdr:rowOff>91016</xdr:rowOff>
    </xdr:to>
    <xdr:cxnSp macro="">
      <xdr:nvCxnSpPr>
        <xdr:cNvPr id="358" name="OpenSolver19">
          <a:extLst>
            <a:ext uri="{FF2B5EF4-FFF2-40B4-BE49-F238E27FC236}">
              <a16:creationId xmlns:a16="http://schemas.microsoft.com/office/drawing/2014/main" id="{A60256EF-D6AC-44D9-9123-A33CEBA13149}"/>
            </a:ext>
          </a:extLst>
        </xdr:cNvPr>
        <xdr:cNvCxnSpPr>
          <a:stCxn id="356" idx="3"/>
          <a:endCxn id="357" idx="1"/>
        </xdr:cNvCxnSpPr>
      </xdr:nvCxnSpPr>
      <xdr:spPr>
        <a:xfrm>
          <a:off x="11040534" y="4277783"/>
          <a:ext cx="643466" cy="0"/>
        </a:xfrm>
        <a:prstGeom prst="straightConnector1">
          <a:avLst/>
        </a:prstGeom>
        <a:ln w="9525" cmpd="sng">
          <a:solidFill>
            <a:srgbClr val="8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131234</xdr:colOff>
      <xdr:row>22</xdr:row>
      <xdr:rowOff>146050</xdr:rowOff>
    </xdr:from>
    <xdr:to>
      <xdr:col>15</xdr:col>
      <xdr:colOff>512234</xdr:colOff>
      <xdr:row>24</xdr:row>
      <xdr:rowOff>35983</xdr:rowOff>
    </xdr:to>
    <xdr:sp macro="" textlink="">
      <xdr:nvSpPr>
        <xdr:cNvPr id="359" name="OpenSolver20">
          <a:extLst>
            <a:ext uri="{FF2B5EF4-FFF2-40B4-BE49-F238E27FC236}">
              <a16:creationId xmlns:a16="http://schemas.microsoft.com/office/drawing/2014/main" id="{C5CC5709-D11B-4249-A48B-3E79AC9EB877}"/>
            </a:ext>
          </a:extLst>
        </xdr:cNvPr>
        <xdr:cNvSpPr/>
      </xdr:nvSpPr>
      <xdr:spPr>
        <a:xfrm>
          <a:off x="11171767" y="4150783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643466</xdr:colOff>
      <xdr:row>31</xdr:row>
      <xdr:rowOff>0</xdr:rowOff>
    </xdr:from>
    <xdr:to>
      <xdr:col>28</xdr:col>
      <xdr:colOff>0</xdr:colOff>
      <xdr:row>32</xdr:row>
      <xdr:rowOff>0</xdr:rowOff>
    </xdr:to>
    <xdr:sp macro="" textlink="">
      <xdr:nvSpPr>
        <xdr:cNvPr id="360" name="OpenSolver21">
          <a:extLst>
            <a:ext uri="{FF2B5EF4-FFF2-40B4-BE49-F238E27FC236}">
              <a16:creationId xmlns:a16="http://schemas.microsoft.com/office/drawing/2014/main" id="{C299F36A-368A-4FC5-8121-3C35C532A5E1}"/>
            </a:ext>
          </a:extLst>
        </xdr:cNvPr>
        <xdr:cNvSpPr/>
      </xdr:nvSpPr>
      <xdr:spPr>
        <a:xfrm>
          <a:off x="16188266" y="5651500"/>
          <a:ext cx="3217334" cy="182033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CC33"/>
            </a:solidFill>
          </a:endParaRPr>
        </a:p>
      </xdr:txBody>
    </xdr:sp>
    <xdr:clientData/>
  </xdr:twoCellAnchor>
  <xdr:twoCellAnchor>
    <xdr:from>
      <xdr:col>28</xdr:col>
      <xdr:colOff>0</xdr:colOff>
      <xdr:row>31</xdr:row>
      <xdr:rowOff>0</xdr:rowOff>
    </xdr:from>
    <xdr:to>
      <xdr:col>28</xdr:col>
      <xdr:colOff>643466</xdr:colOff>
      <xdr:row>32</xdr:row>
      <xdr:rowOff>0</xdr:rowOff>
    </xdr:to>
    <xdr:sp macro="" textlink="">
      <xdr:nvSpPr>
        <xdr:cNvPr id="361" name="OpenSolver22">
          <a:extLst>
            <a:ext uri="{FF2B5EF4-FFF2-40B4-BE49-F238E27FC236}">
              <a16:creationId xmlns:a16="http://schemas.microsoft.com/office/drawing/2014/main" id="{FA0E8F96-EF0F-453A-8379-A9D784FCD22F}"/>
            </a:ext>
          </a:extLst>
        </xdr:cNvPr>
        <xdr:cNvSpPr/>
      </xdr:nvSpPr>
      <xdr:spPr>
        <a:xfrm>
          <a:off x="19405600" y="5651500"/>
          <a:ext cx="643466" cy="182033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CC33"/>
              </a:solidFill>
            </a:rPr>
            <a:t>=</a:t>
          </a:r>
        </a:p>
      </xdr:txBody>
    </xdr:sp>
    <xdr:clientData/>
  </xdr:twoCellAnchor>
  <xdr:twoCellAnchor>
    <xdr:from>
      <xdr:col>28</xdr:col>
      <xdr:colOff>0</xdr:colOff>
      <xdr:row>31</xdr:row>
      <xdr:rowOff>91017</xdr:rowOff>
    </xdr:from>
    <xdr:to>
      <xdr:col>28</xdr:col>
      <xdr:colOff>0</xdr:colOff>
      <xdr:row>31</xdr:row>
      <xdr:rowOff>91017</xdr:rowOff>
    </xdr:to>
    <xdr:cxnSp macro="">
      <xdr:nvCxnSpPr>
        <xdr:cNvPr id="362" name="OpenSolver23">
          <a:extLst>
            <a:ext uri="{FF2B5EF4-FFF2-40B4-BE49-F238E27FC236}">
              <a16:creationId xmlns:a16="http://schemas.microsoft.com/office/drawing/2014/main" id="{F548FF94-237D-45A4-B11D-7D1E31EA4C9D}"/>
            </a:ext>
          </a:extLst>
        </xdr:cNvPr>
        <xdr:cNvCxnSpPr>
          <a:stCxn id="360" idx="3"/>
          <a:endCxn id="361" idx="1"/>
        </xdr:cNvCxnSpPr>
      </xdr:nvCxnSpPr>
      <xdr:spPr>
        <a:xfrm>
          <a:off x="19405600" y="5742517"/>
          <a:ext cx="0" cy="0"/>
        </a:xfrm>
        <a:prstGeom prst="straightConnector1">
          <a:avLst/>
        </a:prstGeom>
        <a:ln w="9525" cmpd="sng">
          <a:solidFill>
            <a:srgbClr val="00CC33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452967</xdr:colOff>
      <xdr:row>30</xdr:row>
      <xdr:rowOff>150284</xdr:rowOff>
    </xdr:from>
    <xdr:to>
      <xdr:col>28</xdr:col>
      <xdr:colOff>190500</xdr:colOff>
      <xdr:row>32</xdr:row>
      <xdr:rowOff>35984</xdr:rowOff>
    </xdr:to>
    <xdr:sp macro="" textlink="">
      <xdr:nvSpPr>
        <xdr:cNvPr id="363" name="OpenSolver24">
          <a:extLst>
            <a:ext uri="{FF2B5EF4-FFF2-40B4-BE49-F238E27FC236}">
              <a16:creationId xmlns:a16="http://schemas.microsoft.com/office/drawing/2014/main" id="{9594DF90-D4A3-4191-95AC-48F3E00E92D2}"/>
            </a:ext>
          </a:extLst>
        </xdr:cNvPr>
        <xdr:cNvSpPr/>
      </xdr:nvSpPr>
      <xdr:spPr>
        <a:xfrm>
          <a:off x="19215100" y="5615517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643466</xdr:colOff>
      <xdr:row>32</xdr:row>
      <xdr:rowOff>0</xdr:rowOff>
    </xdr:from>
    <xdr:to>
      <xdr:col>28</xdr:col>
      <xdr:colOff>0</xdr:colOff>
      <xdr:row>33</xdr:row>
      <xdr:rowOff>0</xdr:rowOff>
    </xdr:to>
    <xdr:sp macro="" textlink="">
      <xdr:nvSpPr>
        <xdr:cNvPr id="364" name="OpenSolver25">
          <a:extLst>
            <a:ext uri="{FF2B5EF4-FFF2-40B4-BE49-F238E27FC236}">
              <a16:creationId xmlns:a16="http://schemas.microsoft.com/office/drawing/2014/main" id="{25404D64-0493-481C-85A0-D775B7507B3A}"/>
            </a:ext>
          </a:extLst>
        </xdr:cNvPr>
        <xdr:cNvSpPr/>
      </xdr:nvSpPr>
      <xdr:spPr>
        <a:xfrm>
          <a:off x="16188266" y="5833533"/>
          <a:ext cx="3217334" cy="182034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6600"/>
            </a:solidFill>
          </a:endParaRPr>
        </a:p>
      </xdr:txBody>
    </xdr:sp>
    <xdr:clientData/>
  </xdr:twoCellAnchor>
  <xdr:twoCellAnchor>
    <xdr:from>
      <xdr:col>28</xdr:col>
      <xdr:colOff>0</xdr:colOff>
      <xdr:row>32</xdr:row>
      <xdr:rowOff>0</xdr:rowOff>
    </xdr:from>
    <xdr:to>
      <xdr:col>28</xdr:col>
      <xdr:colOff>643466</xdr:colOff>
      <xdr:row>33</xdr:row>
      <xdr:rowOff>0</xdr:rowOff>
    </xdr:to>
    <xdr:sp macro="" textlink="">
      <xdr:nvSpPr>
        <xdr:cNvPr id="365" name="OpenSolver26">
          <a:extLst>
            <a:ext uri="{FF2B5EF4-FFF2-40B4-BE49-F238E27FC236}">
              <a16:creationId xmlns:a16="http://schemas.microsoft.com/office/drawing/2014/main" id="{E589B338-B72E-4FC5-9435-19638626F977}"/>
            </a:ext>
          </a:extLst>
        </xdr:cNvPr>
        <xdr:cNvSpPr/>
      </xdr:nvSpPr>
      <xdr:spPr>
        <a:xfrm>
          <a:off x="19405600" y="5833533"/>
          <a:ext cx="643466" cy="182034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FF6600"/>
              </a:solidFill>
            </a:rPr>
            <a:t>=</a:t>
          </a:r>
        </a:p>
      </xdr:txBody>
    </xdr:sp>
    <xdr:clientData/>
  </xdr:twoCellAnchor>
  <xdr:twoCellAnchor>
    <xdr:from>
      <xdr:col>28</xdr:col>
      <xdr:colOff>0</xdr:colOff>
      <xdr:row>32</xdr:row>
      <xdr:rowOff>91017</xdr:rowOff>
    </xdr:from>
    <xdr:to>
      <xdr:col>28</xdr:col>
      <xdr:colOff>0</xdr:colOff>
      <xdr:row>32</xdr:row>
      <xdr:rowOff>91017</xdr:rowOff>
    </xdr:to>
    <xdr:cxnSp macro="">
      <xdr:nvCxnSpPr>
        <xdr:cNvPr id="366" name="OpenSolver27">
          <a:extLst>
            <a:ext uri="{FF2B5EF4-FFF2-40B4-BE49-F238E27FC236}">
              <a16:creationId xmlns:a16="http://schemas.microsoft.com/office/drawing/2014/main" id="{44B7B709-2D5B-4EA7-80AE-62153FAC7CB1}"/>
            </a:ext>
          </a:extLst>
        </xdr:cNvPr>
        <xdr:cNvCxnSpPr>
          <a:stCxn id="364" idx="3"/>
          <a:endCxn id="365" idx="1"/>
        </xdr:cNvCxnSpPr>
      </xdr:nvCxnSpPr>
      <xdr:spPr>
        <a:xfrm>
          <a:off x="19405600" y="5924550"/>
          <a:ext cx="0" cy="0"/>
        </a:xfrm>
        <a:prstGeom prst="straightConnector1">
          <a:avLst/>
        </a:prstGeom>
        <a:ln w="9525" cmpd="sng">
          <a:solidFill>
            <a:srgbClr val="FF66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452967</xdr:colOff>
      <xdr:row>31</xdr:row>
      <xdr:rowOff>146050</xdr:rowOff>
    </xdr:from>
    <xdr:to>
      <xdr:col>28</xdr:col>
      <xdr:colOff>190500</xdr:colOff>
      <xdr:row>33</xdr:row>
      <xdr:rowOff>35983</xdr:rowOff>
    </xdr:to>
    <xdr:sp macro="" textlink="">
      <xdr:nvSpPr>
        <xdr:cNvPr id="367" name="OpenSolver28">
          <a:extLst>
            <a:ext uri="{FF2B5EF4-FFF2-40B4-BE49-F238E27FC236}">
              <a16:creationId xmlns:a16="http://schemas.microsoft.com/office/drawing/2014/main" id="{8D9CD373-9963-4570-B473-73C8EA256493}"/>
            </a:ext>
          </a:extLst>
        </xdr:cNvPr>
        <xdr:cNvSpPr/>
      </xdr:nvSpPr>
      <xdr:spPr>
        <a:xfrm>
          <a:off x="19215100" y="579755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643466</xdr:colOff>
      <xdr:row>33</xdr:row>
      <xdr:rowOff>0</xdr:rowOff>
    </xdr:from>
    <xdr:to>
      <xdr:col>28</xdr:col>
      <xdr:colOff>0</xdr:colOff>
      <xdr:row>34</xdr:row>
      <xdr:rowOff>0</xdr:rowOff>
    </xdr:to>
    <xdr:sp macro="" textlink="">
      <xdr:nvSpPr>
        <xdr:cNvPr id="368" name="OpenSolver29">
          <a:extLst>
            <a:ext uri="{FF2B5EF4-FFF2-40B4-BE49-F238E27FC236}">
              <a16:creationId xmlns:a16="http://schemas.microsoft.com/office/drawing/2014/main" id="{71677998-8C86-457B-B9B2-45536BF16F7E}"/>
            </a:ext>
          </a:extLst>
        </xdr:cNvPr>
        <xdr:cNvSpPr/>
      </xdr:nvSpPr>
      <xdr:spPr>
        <a:xfrm>
          <a:off x="16188266" y="6015567"/>
          <a:ext cx="3217334" cy="182033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CC0099"/>
            </a:solidFill>
          </a:endParaRPr>
        </a:p>
      </xdr:txBody>
    </xdr:sp>
    <xdr:clientData/>
  </xdr:twoCellAnchor>
  <xdr:twoCellAnchor>
    <xdr:from>
      <xdr:col>28</xdr:col>
      <xdr:colOff>0</xdr:colOff>
      <xdr:row>33</xdr:row>
      <xdr:rowOff>0</xdr:rowOff>
    </xdr:from>
    <xdr:to>
      <xdr:col>28</xdr:col>
      <xdr:colOff>643466</xdr:colOff>
      <xdr:row>34</xdr:row>
      <xdr:rowOff>0</xdr:rowOff>
    </xdr:to>
    <xdr:sp macro="" textlink="">
      <xdr:nvSpPr>
        <xdr:cNvPr id="369" name="OpenSolver30">
          <a:extLst>
            <a:ext uri="{FF2B5EF4-FFF2-40B4-BE49-F238E27FC236}">
              <a16:creationId xmlns:a16="http://schemas.microsoft.com/office/drawing/2014/main" id="{B9CCC30A-B287-4027-99F1-A42EC3BFEC7D}"/>
            </a:ext>
          </a:extLst>
        </xdr:cNvPr>
        <xdr:cNvSpPr/>
      </xdr:nvSpPr>
      <xdr:spPr>
        <a:xfrm>
          <a:off x="19405600" y="6015567"/>
          <a:ext cx="643466" cy="182033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CC0099"/>
              </a:solidFill>
            </a:rPr>
            <a:t>=</a:t>
          </a:r>
        </a:p>
      </xdr:txBody>
    </xdr:sp>
    <xdr:clientData/>
  </xdr:twoCellAnchor>
  <xdr:twoCellAnchor>
    <xdr:from>
      <xdr:col>28</xdr:col>
      <xdr:colOff>0</xdr:colOff>
      <xdr:row>33</xdr:row>
      <xdr:rowOff>91017</xdr:rowOff>
    </xdr:from>
    <xdr:to>
      <xdr:col>28</xdr:col>
      <xdr:colOff>0</xdr:colOff>
      <xdr:row>33</xdr:row>
      <xdr:rowOff>91017</xdr:rowOff>
    </xdr:to>
    <xdr:cxnSp macro="">
      <xdr:nvCxnSpPr>
        <xdr:cNvPr id="370" name="OpenSolver31">
          <a:extLst>
            <a:ext uri="{FF2B5EF4-FFF2-40B4-BE49-F238E27FC236}">
              <a16:creationId xmlns:a16="http://schemas.microsoft.com/office/drawing/2014/main" id="{D56C4529-7D3B-4F1E-8510-4C2FF263E54C}"/>
            </a:ext>
          </a:extLst>
        </xdr:cNvPr>
        <xdr:cNvCxnSpPr>
          <a:stCxn id="368" idx="3"/>
          <a:endCxn id="369" idx="1"/>
        </xdr:cNvCxnSpPr>
      </xdr:nvCxnSpPr>
      <xdr:spPr>
        <a:xfrm>
          <a:off x="19405600" y="6106584"/>
          <a:ext cx="0" cy="0"/>
        </a:xfrm>
        <a:prstGeom prst="straightConnector1">
          <a:avLst/>
        </a:prstGeom>
        <a:ln w="9525" cmpd="sng">
          <a:solidFill>
            <a:srgbClr val="CC0099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452967</xdr:colOff>
      <xdr:row>32</xdr:row>
      <xdr:rowOff>146051</xdr:rowOff>
    </xdr:from>
    <xdr:to>
      <xdr:col>28</xdr:col>
      <xdr:colOff>190500</xdr:colOff>
      <xdr:row>34</xdr:row>
      <xdr:rowOff>35984</xdr:rowOff>
    </xdr:to>
    <xdr:sp macro="" textlink="">
      <xdr:nvSpPr>
        <xdr:cNvPr id="371" name="OpenSolver32">
          <a:extLst>
            <a:ext uri="{FF2B5EF4-FFF2-40B4-BE49-F238E27FC236}">
              <a16:creationId xmlns:a16="http://schemas.microsoft.com/office/drawing/2014/main" id="{505A03CB-62EB-4DC1-8203-47BD7C035C57}"/>
            </a:ext>
          </a:extLst>
        </xdr:cNvPr>
        <xdr:cNvSpPr/>
      </xdr:nvSpPr>
      <xdr:spPr>
        <a:xfrm>
          <a:off x="19215100" y="5979584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643466</xdr:colOff>
      <xdr:row>34</xdr:row>
      <xdr:rowOff>0</xdr:rowOff>
    </xdr:from>
    <xdr:to>
      <xdr:col>28</xdr:col>
      <xdr:colOff>0</xdr:colOff>
      <xdr:row>35</xdr:row>
      <xdr:rowOff>0</xdr:rowOff>
    </xdr:to>
    <xdr:sp macro="" textlink="">
      <xdr:nvSpPr>
        <xdr:cNvPr id="372" name="OpenSolver33">
          <a:extLst>
            <a:ext uri="{FF2B5EF4-FFF2-40B4-BE49-F238E27FC236}">
              <a16:creationId xmlns:a16="http://schemas.microsoft.com/office/drawing/2014/main" id="{92DCF8CC-DD74-49E8-A4B7-5C5F4C8BA5E4}"/>
            </a:ext>
          </a:extLst>
        </xdr:cNvPr>
        <xdr:cNvSpPr/>
      </xdr:nvSpPr>
      <xdr:spPr>
        <a:xfrm>
          <a:off x="16188266" y="6197600"/>
          <a:ext cx="3217334" cy="182033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28</xdr:col>
      <xdr:colOff>0</xdr:colOff>
      <xdr:row>34</xdr:row>
      <xdr:rowOff>0</xdr:rowOff>
    </xdr:from>
    <xdr:to>
      <xdr:col>28</xdr:col>
      <xdr:colOff>643466</xdr:colOff>
      <xdr:row>35</xdr:row>
      <xdr:rowOff>0</xdr:rowOff>
    </xdr:to>
    <xdr:sp macro="" textlink="">
      <xdr:nvSpPr>
        <xdr:cNvPr id="373" name="OpenSolver34">
          <a:extLst>
            <a:ext uri="{FF2B5EF4-FFF2-40B4-BE49-F238E27FC236}">
              <a16:creationId xmlns:a16="http://schemas.microsoft.com/office/drawing/2014/main" id="{25BBDDAF-D275-4ED8-9E0D-10D5795FDFA1}"/>
            </a:ext>
          </a:extLst>
        </xdr:cNvPr>
        <xdr:cNvSpPr/>
      </xdr:nvSpPr>
      <xdr:spPr>
        <a:xfrm>
          <a:off x="19405600" y="6197600"/>
          <a:ext cx="643466" cy="182033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=</a:t>
          </a:r>
        </a:p>
      </xdr:txBody>
    </xdr:sp>
    <xdr:clientData/>
  </xdr:twoCellAnchor>
  <xdr:twoCellAnchor>
    <xdr:from>
      <xdr:col>28</xdr:col>
      <xdr:colOff>0</xdr:colOff>
      <xdr:row>34</xdr:row>
      <xdr:rowOff>91017</xdr:rowOff>
    </xdr:from>
    <xdr:to>
      <xdr:col>28</xdr:col>
      <xdr:colOff>0</xdr:colOff>
      <xdr:row>34</xdr:row>
      <xdr:rowOff>91017</xdr:rowOff>
    </xdr:to>
    <xdr:cxnSp macro="">
      <xdr:nvCxnSpPr>
        <xdr:cNvPr id="374" name="OpenSolver35">
          <a:extLst>
            <a:ext uri="{FF2B5EF4-FFF2-40B4-BE49-F238E27FC236}">
              <a16:creationId xmlns:a16="http://schemas.microsoft.com/office/drawing/2014/main" id="{C92FAE01-7A3F-4D43-9326-77CEB0221801}"/>
            </a:ext>
          </a:extLst>
        </xdr:cNvPr>
        <xdr:cNvCxnSpPr>
          <a:stCxn id="372" idx="3"/>
          <a:endCxn id="373" idx="1"/>
        </xdr:cNvCxnSpPr>
      </xdr:nvCxnSpPr>
      <xdr:spPr>
        <a:xfrm>
          <a:off x="19405600" y="6288617"/>
          <a:ext cx="0" cy="0"/>
        </a:xfrm>
        <a:prstGeom prst="straightConnector1">
          <a:avLst/>
        </a:prstGeom>
        <a:ln w="9525" cmpd="sng">
          <a:solidFill>
            <a:srgbClr val="0000F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452967</xdr:colOff>
      <xdr:row>33</xdr:row>
      <xdr:rowOff>146050</xdr:rowOff>
    </xdr:from>
    <xdr:to>
      <xdr:col>28</xdr:col>
      <xdr:colOff>190500</xdr:colOff>
      <xdr:row>35</xdr:row>
      <xdr:rowOff>35984</xdr:rowOff>
    </xdr:to>
    <xdr:sp macro="" textlink="">
      <xdr:nvSpPr>
        <xdr:cNvPr id="375" name="OpenSolver36">
          <a:extLst>
            <a:ext uri="{FF2B5EF4-FFF2-40B4-BE49-F238E27FC236}">
              <a16:creationId xmlns:a16="http://schemas.microsoft.com/office/drawing/2014/main" id="{94555E85-74C2-476C-99D5-EDABA1F369F7}"/>
            </a:ext>
          </a:extLst>
        </xdr:cNvPr>
        <xdr:cNvSpPr/>
      </xdr:nvSpPr>
      <xdr:spPr>
        <a:xfrm>
          <a:off x="19215100" y="6161617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643466</xdr:colOff>
      <xdr:row>35</xdr:row>
      <xdr:rowOff>0</xdr:rowOff>
    </xdr:from>
    <xdr:to>
      <xdr:col>28</xdr:col>
      <xdr:colOff>0</xdr:colOff>
      <xdr:row>36</xdr:row>
      <xdr:rowOff>0</xdr:rowOff>
    </xdr:to>
    <xdr:sp macro="" textlink="">
      <xdr:nvSpPr>
        <xdr:cNvPr id="376" name="OpenSolver37">
          <a:extLst>
            <a:ext uri="{FF2B5EF4-FFF2-40B4-BE49-F238E27FC236}">
              <a16:creationId xmlns:a16="http://schemas.microsoft.com/office/drawing/2014/main" id="{969D90DA-00C2-42F1-B1E6-F5D7C7A6ACCC}"/>
            </a:ext>
          </a:extLst>
        </xdr:cNvPr>
        <xdr:cNvSpPr/>
      </xdr:nvSpPr>
      <xdr:spPr>
        <a:xfrm>
          <a:off x="16188266" y="6379633"/>
          <a:ext cx="3217334" cy="182034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8000"/>
            </a:solidFill>
          </a:endParaRPr>
        </a:p>
      </xdr:txBody>
    </xdr:sp>
    <xdr:clientData/>
  </xdr:twoCellAnchor>
  <xdr:twoCellAnchor>
    <xdr:from>
      <xdr:col>28</xdr:col>
      <xdr:colOff>0</xdr:colOff>
      <xdr:row>35</xdr:row>
      <xdr:rowOff>0</xdr:rowOff>
    </xdr:from>
    <xdr:to>
      <xdr:col>28</xdr:col>
      <xdr:colOff>643466</xdr:colOff>
      <xdr:row>36</xdr:row>
      <xdr:rowOff>0</xdr:rowOff>
    </xdr:to>
    <xdr:sp macro="" textlink="">
      <xdr:nvSpPr>
        <xdr:cNvPr id="377" name="OpenSolver38">
          <a:extLst>
            <a:ext uri="{FF2B5EF4-FFF2-40B4-BE49-F238E27FC236}">
              <a16:creationId xmlns:a16="http://schemas.microsoft.com/office/drawing/2014/main" id="{5560C349-21A4-472C-ACE1-236B19C3A8E6}"/>
            </a:ext>
          </a:extLst>
        </xdr:cNvPr>
        <xdr:cNvSpPr/>
      </xdr:nvSpPr>
      <xdr:spPr>
        <a:xfrm>
          <a:off x="19405600" y="6379633"/>
          <a:ext cx="643466" cy="182034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=</a:t>
          </a:r>
        </a:p>
      </xdr:txBody>
    </xdr:sp>
    <xdr:clientData/>
  </xdr:twoCellAnchor>
  <xdr:twoCellAnchor>
    <xdr:from>
      <xdr:col>28</xdr:col>
      <xdr:colOff>0</xdr:colOff>
      <xdr:row>35</xdr:row>
      <xdr:rowOff>91017</xdr:rowOff>
    </xdr:from>
    <xdr:to>
      <xdr:col>28</xdr:col>
      <xdr:colOff>0</xdr:colOff>
      <xdr:row>35</xdr:row>
      <xdr:rowOff>91017</xdr:rowOff>
    </xdr:to>
    <xdr:cxnSp macro="">
      <xdr:nvCxnSpPr>
        <xdr:cNvPr id="378" name="OpenSolver39">
          <a:extLst>
            <a:ext uri="{FF2B5EF4-FFF2-40B4-BE49-F238E27FC236}">
              <a16:creationId xmlns:a16="http://schemas.microsoft.com/office/drawing/2014/main" id="{93B37B7F-1E2E-4BBA-8E35-E1DDA4780D76}"/>
            </a:ext>
          </a:extLst>
        </xdr:cNvPr>
        <xdr:cNvCxnSpPr>
          <a:stCxn id="376" idx="3"/>
          <a:endCxn id="377" idx="1"/>
        </xdr:cNvCxnSpPr>
      </xdr:nvCxnSpPr>
      <xdr:spPr>
        <a:xfrm>
          <a:off x="19405600" y="6470650"/>
          <a:ext cx="0" cy="0"/>
        </a:xfrm>
        <a:prstGeom prst="straightConnector1">
          <a:avLst/>
        </a:prstGeom>
        <a:ln w="9525" cmpd="sng">
          <a:solidFill>
            <a:srgbClr val="008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452967</xdr:colOff>
      <xdr:row>34</xdr:row>
      <xdr:rowOff>146050</xdr:rowOff>
    </xdr:from>
    <xdr:to>
      <xdr:col>28</xdr:col>
      <xdr:colOff>190500</xdr:colOff>
      <xdr:row>36</xdr:row>
      <xdr:rowOff>35983</xdr:rowOff>
    </xdr:to>
    <xdr:sp macro="" textlink="">
      <xdr:nvSpPr>
        <xdr:cNvPr id="379" name="OpenSolver40">
          <a:extLst>
            <a:ext uri="{FF2B5EF4-FFF2-40B4-BE49-F238E27FC236}">
              <a16:creationId xmlns:a16="http://schemas.microsoft.com/office/drawing/2014/main" id="{34EB38EF-5330-4C7C-9998-65B303A259DD}"/>
            </a:ext>
          </a:extLst>
        </xdr:cNvPr>
        <xdr:cNvSpPr/>
      </xdr:nvSpPr>
      <xdr:spPr>
        <a:xfrm>
          <a:off x="19215100" y="634365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643466</xdr:colOff>
      <xdr:row>36</xdr:row>
      <xdr:rowOff>0</xdr:rowOff>
    </xdr:from>
    <xdr:to>
      <xdr:col>28</xdr:col>
      <xdr:colOff>0</xdr:colOff>
      <xdr:row>37</xdr:row>
      <xdr:rowOff>0</xdr:rowOff>
    </xdr:to>
    <xdr:sp macro="" textlink="">
      <xdr:nvSpPr>
        <xdr:cNvPr id="380" name="OpenSolver41">
          <a:extLst>
            <a:ext uri="{FF2B5EF4-FFF2-40B4-BE49-F238E27FC236}">
              <a16:creationId xmlns:a16="http://schemas.microsoft.com/office/drawing/2014/main" id="{0E033C39-512F-4030-B6E6-C63BD9692C76}"/>
            </a:ext>
          </a:extLst>
        </xdr:cNvPr>
        <xdr:cNvSpPr/>
      </xdr:nvSpPr>
      <xdr:spPr>
        <a:xfrm>
          <a:off x="16188266" y="6561667"/>
          <a:ext cx="3217334" cy="182033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9900CC"/>
            </a:solidFill>
          </a:endParaRPr>
        </a:p>
      </xdr:txBody>
    </xdr:sp>
    <xdr:clientData/>
  </xdr:twoCellAnchor>
  <xdr:twoCellAnchor>
    <xdr:from>
      <xdr:col>28</xdr:col>
      <xdr:colOff>0</xdr:colOff>
      <xdr:row>36</xdr:row>
      <xdr:rowOff>0</xdr:rowOff>
    </xdr:from>
    <xdr:to>
      <xdr:col>28</xdr:col>
      <xdr:colOff>643466</xdr:colOff>
      <xdr:row>37</xdr:row>
      <xdr:rowOff>0</xdr:rowOff>
    </xdr:to>
    <xdr:sp macro="" textlink="">
      <xdr:nvSpPr>
        <xdr:cNvPr id="381" name="OpenSolver42">
          <a:extLst>
            <a:ext uri="{FF2B5EF4-FFF2-40B4-BE49-F238E27FC236}">
              <a16:creationId xmlns:a16="http://schemas.microsoft.com/office/drawing/2014/main" id="{343B8C79-E259-4489-A2FF-343954EAB481}"/>
            </a:ext>
          </a:extLst>
        </xdr:cNvPr>
        <xdr:cNvSpPr/>
      </xdr:nvSpPr>
      <xdr:spPr>
        <a:xfrm>
          <a:off x="19405600" y="6561667"/>
          <a:ext cx="643466" cy="182033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=</a:t>
          </a:r>
        </a:p>
      </xdr:txBody>
    </xdr:sp>
    <xdr:clientData/>
  </xdr:twoCellAnchor>
  <xdr:twoCellAnchor>
    <xdr:from>
      <xdr:col>28</xdr:col>
      <xdr:colOff>0</xdr:colOff>
      <xdr:row>36</xdr:row>
      <xdr:rowOff>91017</xdr:rowOff>
    </xdr:from>
    <xdr:to>
      <xdr:col>28</xdr:col>
      <xdr:colOff>0</xdr:colOff>
      <xdr:row>36</xdr:row>
      <xdr:rowOff>91017</xdr:rowOff>
    </xdr:to>
    <xdr:cxnSp macro="">
      <xdr:nvCxnSpPr>
        <xdr:cNvPr id="382" name="OpenSolver43">
          <a:extLst>
            <a:ext uri="{FF2B5EF4-FFF2-40B4-BE49-F238E27FC236}">
              <a16:creationId xmlns:a16="http://schemas.microsoft.com/office/drawing/2014/main" id="{7D7A60D6-FC6B-4AF4-A6EB-3B72D4474D1D}"/>
            </a:ext>
          </a:extLst>
        </xdr:cNvPr>
        <xdr:cNvCxnSpPr>
          <a:stCxn id="380" idx="3"/>
          <a:endCxn id="381" idx="1"/>
        </xdr:cNvCxnSpPr>
      </xdr:nvCxnSpPr>
      <xdr:spPr>
        <a:xfrm>
          <a:off x="19405600" y="6652684"/>
          <a:ext cx="0" cy="0"/>
        </a:xfrm>
        <a:prstGeom prst="straightConnector1">
          <a:avLst/>
        </a:prstGeom>
        <a:ln w="9525" cmpd="sng">
          <a:solidFill>
            <a:srgbClr val="9900CC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452967</xdr:colOff>
      <xdr:row>35</xdr:row>
      <xdr:rowOff>146051</xdr:rowOff>
    </xdr:from>
    <xdr:to>
      <xdr:col>28</xdr:col>
      <xdr:colOff>190500</xdr:colOff>
      <xdr:row>37</xdr:row>
      <xdr:rowOff>35984</xdr:rowOff>
    </xdr:to>
    <xdr:sp macro="" textlink="">
      <xdr:nvSpPr>
        <xdr:cNvPr id="383" name="OpenSolver44">
          <a:extLst>
            <a:ext uri="{FF2B5EF4-FFF2-40B4-BE49-F238E27FC236}">
              <a16:creationId xmlns:a16="http://schemas.microsoft.com/office/drawing/2014/main" id="{CDA8F5EF-DC07-446D-ABF0-3E0ABFAFDF67}"/>
            </a:ext>
          </a:extLst>
        </xdr:cNvPr>
        <xdr:cNvSpPr/>
      </xdr:nvSpPr>
      <xdr:spPr>
        <a:xfrm>
          <a:off x="19215100" y="6525684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643466</xdr:colOff>
      <xdr:row>37</xdr:row>
      <xdr:rowOff>0</xdr:rowOff>
    </xdr:from>
    <xdr:to>
      <xdr:col>28</xdr:col>
      <xdr:colOff>0</xdr:colOff>
      <xdr:row>38</xdr:row>
      <xdr:rowOff>0</xdr:rowOff>
    </xdr:to>
    <xdr:sp macro="" textlink="">
      <xdr:nvSpPr>
        <xdr:cNvPr id="384" name="OpenSolver45">
          <a:extLst>
            <a:ext uri="{FF2B5EF4-FFF2-40B4-BE49-F238E27FC236}">
              <a16:creationId xmlns:a16="http://schemas.microsoft.com/office/drawing/2014/main" id="{46CCB9DC-271C-48F7-ACC4-0A821D265FD6}"/>
            </a:ext>
          </a:extLst>
        </xdr:cNvPr>
        <xdr:cNvSpPr/>
      </xdr:nvSpPr>
      <xdr:spPr>
        <a:xfrm>
          <a:off x="16188266" y="6743700"/>
          <a:ext cx="3217334" cy="182033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800000"/>
            </a:solidFill>
          </a:endParaRPr>
        </a:p>
      </xdr:txBody>
    </xdr:sp>
    <xdr:clientData/>
  </xdr:twoCellAnchor>
  <xdr:twoCellAnchor>
    <xdr:from>
      <xdr:col>28</xdr:col>
      <xdr:colOff>0</xdr:colOff>
      <xdr:row>37</xdr:row>
      <xdr:rowOff>0</xdr:rowOff>
    </xdr:from>
    <xdr:to>
      <xdr:col>28</xdr:col>
      <xdr:colOff>643466</xdr:colOff>
      <xdr:row>38</xdr:row>
      <xdr:rowOff>0</xdr:rowOff>
    </xdr:to>
    <xdr:sp macro="" textlink="">
      <xdr:nvSpPr>
        <xdr:cNvPr id="385" name="OpenSolver46">
          <a:extLst>
            <a:ext uri="{FF2B5EF4-FFF2-40B4-BE49-F238E27FC236}">
              <a16:creationId xmlns:a16="http://schemas.microsoft.com/office/drawing/2014/main" id="{BDB47A0A-9059-44D8-9C48-3C08224D984C}"/>
            </a:ext>
          </a:extLst>
        </xdr:cNvPr>
        <xdr:cNvSpPr/>
      </xdr:nvSpPr>
      <xdr:spPr>
        <a:xfrm>
          <a:off x="19405600" y="6743700"/>
          <a:ext cx="643466" cy="182033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=</a:t>
          </a:r>
        </a:p>
      </xdr:txBody>
    </xdr:sp>
    <xdr:clientData/>
  </xdr:twoCellAnchor>
  <xdr:twoCellAnchor>
    <xdr:from>
      <xdr:col>28</xdr:col>
      <xdr:colOff>0</xdr:colOff>
      <xdr:row>37</xdr:row>
      <xdr:rowOff>91017</xdr:rowOff>
    </xdr:from>
    <xdr:to>
      <xdr:col>28</xdr:col>
      <xdr:colOff>0</xdr:colOff>
      <xdr:row>37</xdr:row>
      <xdr:rowOff>91017</xdr:rowOff>
    </xdr:to>
    <xdr:cxnSp macro="">
      <xdr:nvCxnSpPr>
        <xdr:cNvPr id="386" name="OpenSolver47">
          <a:extLst>
            <a:ext uri="{FF2B5EF4-FFF2-40B4-BE49-F238E27FC236}">
              <a16:creationId xmlns:a16="http://schemas.microsoft.com/office/drawing/2014/main" id="{86C99242-F69F-4C20-9A8B-F126EAB1741C}"/>
            </a:ext>
          </a:extLst>
        </xdr:cNvPr>
        <xdr:cNvCxnSpPr>
          <a:stCxn id="384" idx="3"/>
          <a:endCxn id="385" idx="1"/>
        </xdr:cNvCxnSpPr>
      </xdr:nvCxnSpPr>
      <xdr:spPr>
        <a:xfrm>
          <a:off x="19405600" y="6834717"/>
          <a:ext cx="0" cy="0"/>
        </a:xfrm>
        <a:prstGeom prst="straightConnector1">
          <a:avLst/>
        </a:prstGeom>
        <a:ln w="9525" cmpd="sng">
          <a:solidFill>
            <a:srgbClr val="8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452967</xdr:colOff>
      <xdr:row>36</xdr:row>
      <xdr:rowOff>146050</xdr:rowOff>
    </xdr:from>
    <xdr:to>
      <xdr:col>28</xdr:col>
      <xdr:colOff>190500</xdr:colOff>
      <xdr:row>38</xdr:row>
      <xdr:rowOff>35984</xdr:rowOff>
    </xdr:to>
    <xdr:sp macro="" textlink="">
      <xdr:nvSpPr>
        <xdr:cNvPr id="387" name="OpenSolver48">
          <a:extLst>
            <a:ext uri="{FF2B5EF4-FFF2-40B4-BE49-F238E27FC236}">
              <a16:creationId xmlns:a16="http://schemas.microsoft.com/office/drawing/2014/main" id="{41795D95-2B25-47AE-8C22-9F49AA95D37C}"/>
            </a:ext>
          </a:extLst>
        </xdr:cNvPr>
        <xdr:cNvSpPr/>
      </xdr:nvSpPr>
      <xdr:spPr>
        <a:xfrm>
          <a:off x="19215100" y="6707717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643466</xdr:colOff>
      <xdr:row>38</xdr:row>
      <xdr:rowOff>0</xdr:rowOff>
    </xdr:from>
    <xdr:to>
      <xdr:col>28</xdr:col>
      <xdr:colOff>0</xdr:colOff>
      <xdr:row>38</xdr:row>
      <xdr:rowOff>182033</xdr:rowOff>
    </xdr:to>
    <xdr:sp macro="" textlink="">
      <xdr:nvSpPr>
        <xdr:cNvPr id="388" name="OpenSolver49">
          <a:extLst>
            <a:ext uri="{FF2B5EF4-FFF2-40B4-BE49-F238E27FC236}">
              <a16:creationId xmlns:a16="http://schemas.microsoft.com/office/drawing/2014/main" id="{DB6689CA-D7EA-4DE1-8E6C-37678F6B6DC8}"/>
            </a:ext>
          </a:extLst>
        </xdr:cNvPr>
        <xdr:cNvSpPr/>
      </xdr:nvSpPr>
      <xdr:spPr>
        <a:xfrm>
          <a:off x="16188266" y="6925733"/>
          <a:ext cx="3217334" cy="182033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CC33"/>
            </a:solidFill>
          </a:endParaRPr>
        </a:p>
      </xdr:txBody>
    </xdr:sp>
    <xdr:clientData/>
  </xdr:twoCellAnchor>
  <xdr:twoCellAnchor>
    <xdr:from>
      <xdr:col>28</xdr:col>
      <xdr:colOff>0</xdr:colOff>
      <xdr:row>38</xdr:row>
      <xdr:rowOff>0</xdr:rowOff>
    </xdr:from>
    <xdr:to>
      <xdr:col>28</xdr:col>
      <xdr:colOff>643466</xdr:colOff>
      <xdr:row>38</xdr:row>
      <xdr:rowOff>182033</xdr:rowOff>
    </xdr:to>
    <xdr:sp macro="" textlink="">
      <xdr:nvSpPr>
        <xdr:cNvPr id="389" name="OpenSolver50">
          <a:extLst>
            <a:ext uri="{FF2B5EF4-FFF2-40B4-BE49-F238E27FC236}">
              <a16:creationId xmlns:a16="http://schemas.microsoft.com/office/drawing/2014/main" id="{72209593-961C-4949-9FD1-2D78AAEB16EC}"/>
            </a:ext>
          </a:extLst>
        </xdr:cNvPr>
        <xdr:cNvSpPr/>
      </xdr:nvSpPr>
      <xdr:spPr>
        <a:xfrm>
          <a:off x="19405600" y="6925733"/>
          <a:ext cx="643466" cy="182033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CC33"/>
              </a:solidFill>
            </a:rPr>
            <a:t>=</a:t>
          </a:r>
        </a:p>
      </xdr:txBody>
    </xdr:sp>
    <xdr:clientData/>
  </xdr:twoCellAnchor>
  <xdr:twoCellAnchor>
    <xdr:from>
      <xdr:col>28</xdr:col>
      <xdr:colOff>0</xdr:colOff>
      <xdr:row>38</xdr:row>
      <xdr:rowOff>91017</xdr:rowOff>
    </xdr:from>
    <xdr:to>
      <xdr:col>28</xdr:col>
      <xdr:colOff>0</xdr:colOff>
      <xdr:row>38</xdr:row>
      <xdr:rowOff>91017</xdr:rowOff>
    </xdr:to>
    <xdr:cxnSp macro="">
      <xdr:nvCxnSpPr>
        <xdr:cNvPr id="390" name="OpenSolver51">
          <a:extLst>
            <a:ext uri="{FF2B5EF4-FFF2-40B4-BE49-F238E27FC236}">
              <a16:creationId xmlns:a16="http://schemas.microsoft.com/office/drawing/2014/main" id="{85B48862-4A93-4AF3-9E53-F48F4958C5B8}"/>
            </a:ext>
          </a:extLst>
        </xdr:cNvPr>
        <xdr:cNvCxnSpPr>
          <a:stCxn id="388" idx="3"/>
          <a:endCxn id="389" idx="1"/>
        </xdr:cNvCxnSpPr>
      </xdr:nvCxnSpPr>
      <xdr:spPr>
        <a:xfrm>
          <a:off x="19405600" y="7016750"/>
          <a:ext cx="0" cy="0"/>
        </a:xfrm>
        <a:prstGeom prst="straightConnector1">
          <a:avLst/>
        </a:prstGeom>
        <a:ln w="9525" cmpd="sng">
          <a:solidFill>
            <a:srgbClr val="00CC33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452967</xdr:colOff>
      <xdr:row>37</xdr:row>
      <xdr:rowOff>146050</xdr:rowOff>
    </xdr:from>
    <xdr:to>
      <xdr:col>28</xdr:col>
      <xdr:colOff>190500</xdr:colOff>
      <xdr:row>39</xdr:row>
      <xdr:rowOff>35983</xdr:rowOff>
    </xdr:to>
    <xdr:sp macro="" textlink="">
      <xdr:nvSpPr>
        <xdr:cNvPr id="391" name="OpenSolver52">
          <a:extLst>
            <a:ext uri="{FF2B5EF4-FFF2-40B4-BE49-F238E27FC236}">
              <a16:creationId xmlns:a16="http://schemas.microsoft.com/office/drawing/2014/main" id="{89852B8C-F631-4881-8FE2-87F2420A0A88}"/>
            </a:ext>
          </a:extLst>
        </xdr:cNvPr>
        <xdr:cNvSpPr/>
      </xdr:nvSpPr>
      <xdr:spPr>
        <a:xfrm>
          <a:off x="19215100" y="688975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643466</xdr:colOff>
      <xdr:row>39</xdr:row>
      <xdr:rowOff>0</xdr:rowOff>
    </xdr:from>
    <xdr:to>
      <xdr:col>28</xdr:col>
      <xdr:colOff>0</xdr:colOff>
      <xdr:row>40</xdr:row>
      <xdr:rowOff>0</xdr:rowOff>
    </xdr:to>
    <xdr:sp macro="" textlink="">
      <xdr:nvSpPr>
        <xdr:cNvPr id="392" name="OpenSolver53">
          <a:extLst>
            <a:ext uri="{FF2B5EF4-FFF2-40B4-BE49-F238E27FC236}">
              <a16:creationId xmlns:a16="http://schemas.microsoft.com/office/drawing/2014/main" id="{2EF332C5-BE99-4F9A-A35E-0987EE2A0ED1}"/>
            </a:ext>
          </a:extLst>
        </xdr:cNvPr>
        <xdr:cNvSpPr/>
      </xdr:nvSpPr>
      <xdr:spPr>
        <a:xfrm>
          <a:off x="16188266" y="7107767"/>
          <a:ext cx="3217334" cy="182033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6600"/>
            </a:solidFill>
          </a:endParaRPr>
        </a:p>
      </xdr:txBody>
    </xdr:sp>
    <xdr:clientData/>
  </xdr:twoCellAnchor>
  <xdr:twoCellAnchor>
    <xdr:from>
      <xdr:col>28</xdr:col>
      <xdr:colOff>0</xdr:colOff>
      <xdr:row>39</xdr:row>
      <xdr:rowOff>0</xdr:rowOff>
    </xdr:from>
    <xdr:to>
      <xdr:col>28</xdr:col>
      <xdr:colOff>643466</xdr:colOff>
      <xdr:row>40</xdr:row>
      <xdr:rowOff>0</xdr:rowOff>
    </xdr:to>
    <xdr:sp macro="" textlink="">
      <xdr:nvSpPr>
        <xdr:cNvPr id="393" name="OpenSolver54">
          <a:extLst>
            <a:ext uri="{FF2B5EF4-FFF2-40B4-BE49-F238E27FC236}">
              <a16:creationId xmlns:a16="http://schemas.microsoft.com/office/drawing/2014/main" id="{A1FE7C34-BB49-4FD9-9115-5048E5306220}"/>
            </a:ext>
          </a:extLst>
        </xdr:cNvPr>
        <xdr:cNvSpPr/>
      </xdr:nvSpPr>
      <xdr:spPr>
        <a:xfrm>
          <a:off x="19405600" y="7107767"/>
          <a:ext cx="643466" cy="182033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FF6600"/>
              </a:solidFill>
            </a:rPr>
            <a:t>=</a:t>
          </a:r>
        </a:p>
      </xdr:txBody>
    </xdr:sp>
    <xdr:clientData/>
  </xdr:twoCellAnchor>
  <xdr:twoCellAnchor>
    <xdr:from>
      <xdr:col>28</xdr:col>
      <xdr:colOff>0</xdr:colOff>
      <xdr:row>39</xdr:row>
      <xdr:rowOff>91017</xdr:rowOff>
    </xdr:from>
    <xdr:to>
      <xdr:col>28</xdr:col>
      <xdr:colOff>0</xdr:colOff>
      <xdr:row>39</xdr:row>
      <xdr:rowOff>91017</xdr:rowOff>
    </xdr:to>
    <xdr:cxnSp macro="">
      <xdr:nvCxnSpPr>
        <xdr:cNvPr id="394" name="OpenSolver55">
          <a:extLst>
            <a:ext uri="{FF2B5EF4-FFF2-40B4-BE49-F238E27FC236}">
              <a16:creationId xmlns:a16="http://schemas.microsoft.com/office/drawing/2014/main" id="{32B15DBD-A2D6-476A-9943-03F7193F43E5}"/>
            </a:ext>
          </a:extLst>
        </xdr:cNvPr>
        <xdr:cNvCxnSpPr>
          <a:stCxn id="392" idx="3"/>
          <a:endCxn id="393" idx="1"/>
        </xdr:cNvCxnSpPr>
      </xdr:nvCxnSpPr>
      <xdr:spPr>
        <a:xfrm>
          <a:off x="19405600" y="7198784"/>
          <a:ext cx="0" cy="0"/>
        </a:xfrm>
        <a:prstGeom prst="straightConnector1">
          <a:avLst/>
        </a:prstGeom>
        <a:ln w="9525" cmpd="sng">
          <a:solidFill>
            <a:srgbClr val="FF66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452967</xdr:colOff>
      <xdr:row>38</xdr:row>
      <xdr:rowOff>146051</xdr:rowOff>
    </xdr:from>
    <xdr:to>
      <xdr:col>28</xdr:col>
      <xdr:colOff>190500</xdr:colOff>
      <xdr:row>40</xdr:row>
      <xdr:rowOff>35984</xdr:rowOff>
    </xdr:to>
    <xdr:sp macro="" textlink="">
      <xdr:nvSpPr>
        <xdr:cNvPr id="395" name="OpenSolver56">
          <a:extLst>
            <a:ext uri="{FF2B5EF4-FFF2-40B4-BE49-F238E27FC236}">
              <a16:creationId xmlns:a16="http://schemas.microsoft.com/office/drawing/2014/main" id="{A6BC8E58-1CEE-44FE-8139-63C0A8F0880B}"/>
            </a:ext>
          </a:extLst>
        </xdr:cNvPr>
        <xdr:cNvSpPr/>
      </xdr:nvSpPr>
      <xdr:spPr>
        <a:xfrm>
          <a:off x="19215100" y="7071784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643466</xdr:colOff>
      <xdr:row>40</xdr:row>
      <xdr:rowOff>0</xdr:rowOff>
    </xdr:from>
    <xdr:to>
      <xdr:col>28</xdr:col>
      <xdr:colOff>0</xdr:colOff>
      <xdr:row>41</xdr:row>
      <xdr:rowOff>0</xdr:rowOff>
    </xdr:to>
    <xdr:sp macro="" textlink="">
      <xdr:nvSpPr>
        <xdr:cNvPr id="396" name="OpenSolver57">
          <a:extLst>
            <a:ext uri="{FF2B5EF4-FFF2-40B4-BE49-F238E27FC236}">
              <a16:creationId xmlns:a16="http://schemas.microsoft.com/office/drawing/2014/main" id="{6A3AEA26-DD3E-4F2B-A596-587BD7DDB28B}"/>
            </a:ext>
          </a:extLst>
        </xdr:cNvPr>
        <xdr:cNvSpPr/>
      </xdr:nvSpPr>
      <xdr:spPr>
        <a:xfrm>
          <a:off x="16188266" y="7289800"/>
          <a:ext cx="3217334" cy="182033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CC0099"/>
            </a:solidFill>
          </a:endParaRPr>
        </a:p>
      </xdr:txBody>
    </xdr:sp>
    <xdr:clientData/>
  </xdr:twoCellAnchor>
  <xdr:twoCellAnchor>
    <xdr:from>
      <xdr:col>28</xdr:col>
      <xdr:colOff>0</xdr:colOff>
      <xdr:row>40</xdr:row>
      <xdr:rowOff>0</xdr:rowOff>
    </xdr:from>
    <xdr:to>
      <xdr:col>28</xdr:col>
      <xdr:colOff>643466</xdr:colOff>
      <xdr:row>41</xdr:row>
      <xdr:rowOff>0</xdr:rowOff>
    </xdr:to>
    <xdr:sp macro="" textlink="">
      <xdr:nvSpPr>
        <xdr:cNvPr id="397" name="OpenSolver58">
          <a:extLst>
            <a:ext uri="{FF2B5EF4-FFF2-40B4-BE49-F238E27FC236}">
              <a16:creationId xmlns:a16="http://schemas.microsoft.com/office/drawing/2014/main" id="{07EFA891-2618-4DA0-B981-98FB5E6697DE}"/>
            </a:ext>
          </a:extLst>
        </xdr:cNvPr>
        <xdr:cNvSpPr/>
      </xdr:nvSpPr>
      <xdr:spPr>
        <a:xfrm>
          <a:off x="19405600" y="7289800"/>
          <a:ext cx="643466" cy="182033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CC0099"/>
              </a:solidFill>
            </a:rPr>
            <a:t>=</a:t>
          </a:r>
        </a:p>
      </xdr:txBody>
    </xdr:sp>
    <xdr:clientData/>
  </xdr:twoCellAnchor>
  <xdr:twoCellAnchor>
    <xdr:from>
      <xdr:col>28</xdr:col>
      <xdr:colOff>0</xdr:colOff>
      <xdr:row>40</xdr:row>
      <xdr:rowOff>91017</xdr:rowOff>
    </xdr:from>
    <xdr:to>
      <xdr:col>28</xdr:col>
      <xdr:colOff>0</xdr:colOff>
      <xdr:row>40</xdr:row>
      <xdr:rowOff>91017</xdr:rowOff>
    </xdr:to>
    <xdr:cxnSp macro="">
      <xdr:nvCxnSpPr>
        <xdr:cNvPr id="398" name="OpenSolver59">
          <a:extLst>
            <a:ext uri="{FF2B5EF4-FFF2-40B4-BE49-F238E27FC236}">
              <a16:creationId xmlns:a16="http://schemas.microsoft.com/office/drawing/2014/main" id="{D6DC87E2-1611-4DB4-A2E5-1B1D68AB0701}"/>
            </a:ext>
          </a:extLst>
        </xdr:cNvPr>
        <xdr:cNvCxnSpPr>
          <a:stCxn id="396" idx="3"/>
          <a:endCxn id="397" idx="1"/>
        </xdr:cNvCxnSpPr>
      </xdr:nvCxnSpPr>
      <xdr:spPr>
        <a:xfrm>
          <a:off x="19405600" y="7380817"/>
          <a:ext cx="0" cy="0"/>
        </a:xfrm>
        <a:prstGeom prst="straightConnector1">
          <a:avLst/>
        </a:prstGeom>
        <a:ln w="9525" cmpd="sng">
          <a:solidFill>
            <a:srgbClr val="CC0099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452967</xdr:colOff>
      <xdr:row>39</xdr:row>
      <xdr:rowOff>146050</xdr:rowOff>
    </xdr:from>
    <xdr:to>
      <xdr:col>28</xdr:col>
      <xdr:colOff>190500</xdr:colOff>
      <xdr:row>41</xdr:row>
      <xdr:rowOff>35984</xdr:rowOff>
    </xdr:to>
    <xdr:sp macro="" textlink="">
      <xdr:nvSpPr>
        <xdr:cNvPr id="399" name="OpenSolver60">
          <a:extLst>
            <a:ext uri="{FF2B5EF4-FFF2-40B4-BE49-F238E27FC236}">
              <a16:creationId xmlns:a16="http://schemas.microsoft.com/office/drawing/2014/main" id="{90A98A35-EFE4-4E21-AA9B-CB13FFE3001C}"/>
            </a:ext>
          </a:extLst>
        </xdr:cNvPr>
        <xdr:cNvSpPr/>
      </xdr:nvSpPr>
      <xdr:spPr>
        <a:xfrm>
          <a:off x="19215100" y="7253817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643466</xdr:colOff>
      <xdr:row>41</xdr:row>
      <xdr:rowOff>0</xdr:rowOff>
    </xdr:from>
    <xdr:to>
      <xdr:col>28</xdr:col>
      <xdr:colOff>0</xdr:colOff>
      <xdr:row>42</xdr:row>
      <xdr:rowOff>0</xdr:rowOff>
    </xdr:to>
    <xdr:sp macro="" textlink="">
      <xdr:nvSpPr>
        <xdr:cNvPr id="400" name="OpenSolver61">
          <a:extLst>
            <a:ext uri="{FF2B5EF4-FFF2-40B4-BE49-F238E27FC236}">
              <a16:creationId xmlns:a16="http://schemas.microsoft.com/office/drawing/2014/main" id="{9EF14AA3-9BDF-4C28-9695-821B851AB77D}"/>
            </a:ext>
          </a:extLst>
        </xdr:cNvPr>
        <xdr:cNvSpPr/>
      </xdr:nvSpPr>
      <xdr:spPr>
        <a:xfrm>
          <a:off x="16188266" y="7471833"/>
          <a:ext cx="3217334" cy="186267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28</xdr:col>
      <xdr:colOff>0</xdr:colOff>
      <xdr:row>41</xdr:row>
      <xdr:rowOff>0</xdr:rowOff>
    </xdr:from>
    <xdr:to>
      <xdr:col>28</xdr:col>
      <xdr:colOff>643466</xdr:colOff>
      <xdr:row>42</xdr:row>
      <xdr:rowOff>0</xdr:rowOff>
    </xdr:to>
    <xdr:sp macro="" textlink="">
      <xdr:nvSpPr>
        <xdr:cNvPr id="401" name="OpenSolver62">
          <a:extLst>
            <a:ext uri="{FF2B5EF4-FFF2-40B4-BE49-F238E27FC236}">
              <a16:creationId xmlns:a16="http://schemas.microsoft.com/office/drawing/2014/main" id="{7619F9BD-0688-4D6D-B1F6-B4FA3ECA4BE0}"/>
            </a:ext>
          </a:extLst>
        </xdr:cNvPr>
        <xdr:cNvSpPr/>
      </xdr:nvSpPr>
      <xdr:spPr>
        <a:xfrm>
          <a:off x="19405600" y="7471833"/>
          <a:ext cx="643466" cy="186267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=</a:t>
          </a:r>
        </a:p>
      </xdr:txBody>
    </xdr:sp>
    <xdr:clientData/>
  </xdr:twoCellAnchor>
  <xdr:twoCellAnchor>
    <xdr:from>
      <xdr:col>28</xdr:col>
      <xdr:colOff>0</xdr:colOff>
      <xdr:row>41</xdr:row>
      <xdr:rowOff>93134</xdr:rowOff>
    </xdr:from>
    <xdr:to>
      <xdr:col>28</xdr:col>
      <xdr:colOff>0</xdr:colOff>
      <xdr:row>41</xdr:row>
      <xdr:rowOff>93134</xdr:rowOff>
    </xdr:to>
    <xdr:cxnSp macro="">
      <xdr:nvCxnSpPr>
        <xdr:cNvPr id="402" name="OpenSolver63">
          <a:extLst>
            <a:ext uri="{FF2B5EF4-FFF2-40B4-BE49-F238E27FC236}">
              <a16:creationId xmlns:a16="http://schemas.microsoft.com/office/drawing/2014/main" id="{8BA33BA7-D50F-48F8-B622-7B31429856D4}"/>
            </a:ext>
          </a:extLst>
        </xdr:cNvPr>
        <xdr:cNvCxnSpPr>
          <a:stCxn id="400" idx="3"/>
          <a:endCxn id="401" idx="1"/>
        </xdr:cNvCxnSpPr>
      </xdr:nvCxnSpPr>
      <xdr:spPr>
        <a:xfrm>
          <a:off x="19405600" y="7564967"/>
          <a:ext cx="0" cy="0"/>
        </a:xfrm>
        <a:prstGeom prst="straightConnector1">
          <a:avLst/>
        </a:prstGeom>
        <a:ln w="9525" cmpd="sng">
          <a:solidFill>
            <a:srgbClr val="0000F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452967</xdr:colOff>
      <xdr:row>40</xdr:row>
      <xdr:rowOff>148167</xdr:rowOff>
    </xdr:from>
    <xdr:to>
      <xdr:col>28</xdr:col>
      <xdr:colOff>190500</xdr:colOff>
      <xdr:row>42</xdr:row>
      <xdr:rowOff>33867</xdr:rowOff>
    </xdr:to>
    <xdr:sp macro="" textlink="">
      <xdr:nvSpPr>
        <xdr:cNvPr id="403" name="OpenSolver64">
          <a:extLst>
            <a:ext uri="{FF2B5EF4-FFF2-40B4-BE49-F238E27FC236}">
              <a16:creationId xmlns:a16="http://schemas.microsoft.com/office/drawing/2014/main" id="{992EE0AD-93F0-4E70-982D-7AC095D3BB32}"/>
            </a:ext>
          </a:extLst>
        </xdr:cNvPr>
        <xdr:cNvSpPr/>
      </xdr:nvSpPr>
      <xdr:spPr>
        <a:xfrm>
          <a:off x="19215100" y="7437967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</xdr:colOff>
      <xdr:row>11</xdr:row>
      <xdr:rowOff>0</xdr:rowOff>
    </xdr:from>
    <xdr:to>
      <xdr:col>26</xdr:col>
      <xdr:colOff>1</xdr:colOff>
      <xdr:row>12</xdr:row>
      <xdr:rowOff>0</xdr:rowOff>
    </xdr:to>
    <xdr:sp macro="" textlink="">
      <xdr:nvSpPr>
        <xdr:cNvPr id="404" name="OpenSolver65">
          <a:extLst>
            <a:ext uri="{FF2B5EF4-FFF2-40B4-BE49-F238E27FC236}">
              <a16:creationId xmlns:a16="http://schemas.microsoft.com/office/drawing/2014/main" id="{49B076BA-F2C1-4E0D-8D59-0C1CD11DC19C}"/>
            </a:ext>
          </a:extLst>
        </xdr:cNvPr>
        <xdr:cNvSpPr/>
      </xdr:nvSpPr>
      <xdr:spPr>
        <a:xfrm>
          <a:off x="14901334" y="2002367"/>
          <a:ext cx="3217334" cy="182033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8000"/>
            </a:solidFill>
          </a:endParaRPr>
        </a:p>
      </xdr:txBody>
    </xdr:sp>
    <xdr:clientData/>
  </xdr:twoCellAnchor>
  <xdr:twoCellAnchor>
    <xdr:from>
      <xdr:col>21</xdr:col>
      <xdr:colOff>1</xdr:colOff>
      <xdr:row>13</xdr:row>
      <xdr:rowOff>0</xdr:rowOff>
    </xdr:from>
    <xdr:to>
      <xdr:col>26</xdr:col>
      <xdr:colOff>1</xdr:colOff>
      <xdr:row>14</xdr:row>
      <xdr:rowOff>0</xdr:rowOff>
    </xdr:to>
    <xdr:sp macro="" textlink="">
      <xdr:nvSpPr>
        <xdr:cNvPr id="405" name="OpenSolver66">
          <a:extLst>
            <a:ext uri="{FF2B5EF4-FFF2-40B4-BE49-F238E27FC236}">
              <a16:creationId xmlns:a16="http://schemas.microsoft.com/office/drawing/2014/main" id="{C98639DF-7383-4191-ACAA-56E04AC35395}"/>
            </a:ext>
          </a:extLst>
        </xdr:cNvPr>
        <xdr:cNvSpPr/>
      </xdr:nvSpPr>
      <xdr:spPr>
        <a:xfrm>
          <a:off x="14901334" y="2366433"/>
          <a:ext cx="3217334" cy="182034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≤</a:t>
          </a:r>
        </a:p>
      </xdr:txBody>
    </xdr:sp>
    <xdr:clientData/>
  </xdr:twoCellAnchor>
  <xdr:twoCellAnchor>
    <xdr:from>
      <xdr:col>23</xdr:col>
      <xdr:colOff>321734</xdr:colOff>
      <xdr:row>12</xdr:row>
      <xdr:rowOff>0</xdr:rowOff>
    </xdr:from>
    <xdr:to>
      <xdr:col>23</xdr:col>
      <xdr:colOff>321734</xdr:colOff>
      <xdr:row>13</xdr:row>
      <xdr:rowOff>0</xdr:rowOff>
    </xdr:to>
    <xdr:cxnSp macro="">
      <xdr:nvCxnSpPr>
        <xdr:cNvPr id="406" name="OpenSolver67">
          <a:extLst>
            <a:ext uri="{FF2B5EF4-FFF2-40B4-BE49-F238E27FC236}">
              <a16:creationId xmlns:a16="http://schemas.microsoft.com/office/drawing/2014/main" id="{E96B400A-20C3-4D65-8A95-3FD6AFDEE964}"/>
            </a:ext>
          </a:extLst>
        </xdr:cNvPr>
        <xdr:cNvCxnSpPr>
          <a:stCxn id="404" idx="2"/>
          <a:endCxn id="405" idx="0"/>
        </xdr:cNvCxnSpPr>
      </xdr:nvCxnSpPr>
      <xdr:spPr>
        <a:xfrm>
          <a:off x="16510001" y="2184400"/>
          <a:ext cx="0" cy="182033"/>
        </a:xfrm>
        <a:prstGeom prst="straightConnector1">
          <a:avLst/>
        </a:prstGeom>
        <a:ln w="9525" cmpd="sng">
          <a:solidFill>
            <a:srgbClr val="008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131235</xdr:colOff>
      <xdr:row>11</xdr:row>
      <xdr:rowOff>146050</xdr:rowOff>
    </xdr:from>
    <xdr:to>
      <xdr:col>23</xdr:col>
      <xdr:colOff>512235</xdr:colOff>
      <xdr:row>13</xdr:row>
      <xdr:rowOff>35984</xdr:rowOff>
    </xdr:to>
    <xdr:sp macro="" textlink="">
      <xdr:nvSpPr>
        <xdr:cNvPr id="407" name="OpenSolver68">
          <a:extLst>
            <a:ext uri="{FF2B5EF4-FFF2-40B4-BE49-F238E27FC236}">
              <a16:creationId xmlns:a16="http://schemas.microsoft.com/office/drawing/2014/main" id="{2413F88B-7AA2-4F5D-8906-FD605C71C543}"/>
            </a:ext>
          </a:extLst>
        </xdr:cNvPr>
        <xdr:cNvSpPr/>
      </xdr:nvSpPr>
      <xdr:spPr>
        <a:xfrm>
          <a:off x="16319502" y="2148417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</xdr:colOff>
      <xdr:row>17</xdr:row>
      <xdr:rowOff>0</xdr:rowOff>
    </xdr:from>
    <xdr:to>
      <xdr:col>26</xdr:col>
      <xdr:colOff>1</xdr:colOff>
      <xdr:row>18</xdr:row>
      <xdr:rowOff>0</xdr:rowOff>
    </xdr:to>
    <xdr:sp macro="" textlink="">
      <xdr:nvSpPr>
        <xdr:cNvPr id="408" name="OpenSolver69">
          <a:extLst>
            <a:ext uri="{FF2B5EF4-FFF2-40B4-BE49-F238E27FC236}">
              <a16:creationId xmlns:a16="http://schemas.microsoft.com/office/drawing/2014/main" id="{39BBE19C-1B2E-4D56-85F7-D11357FBA7AB}"/>
            </a:ext>
          </a:extLst>
        </xdr:cNvPr>
        <xdr:cNvSpPr/>
      </xdr:nvSpPr>
      <xdr:spPr>
        <a:xfrm>
          <a:off x="14901334" y="3094567"/>
          <a:ext cx="3217334" cy="182033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9900CC"/>
            </a:solidFill>
          </a:endParaRPr>
        </a:p>
      </xdr:txBody>
    </xdr:sp>
    <xdr:clientData/>
  </xdr:twoCellAnchor>
  <xdr:twoCellAnchor>
    <xdr:from>
      <xdr:col>21</xdr:col>
      <xdr:colOff>1</xdr:colOff>
      <xdr:row>19</xdr:row>
      <xdr:rowOff>0</xdr:rowOff>
    </xdr:from>
    <xdr:to>
      <xdr:col>26</xdr:col>
      <xdr:colOff>1</xdr:colOff>
      <xdr:row>20</xdr:row>
      <xdr:rowOff>0</xdr:rowOff>
    </xdr:to>
    <xdr:sp macro="" textlink="">
      <xdr:nvSpPr>
        <xdr:cNvPr id="409" name="OpenSolver70">
          <a:extLst>
            <a:ext uri="{FF2B5EF4-FFF2-40B4-BE49-F238E27FC236}">
              <a16:creationId xmlns:a16="http://schemas.microsoft.com/office/drawing/2014/main" id="{EF76ADA1-D5C2-461A-BCEF-F455A328F8CA}"/>
            </a:ext>
          </a:extLst>
        </xdr:cNvPr>
        <xdr:cNvSpPr/>
      </xdr:nvSpPr>
      <xdr:spPr>
        <a:xfrm>
          <a:off x="14901334" y="3458633"/>
          <a:ext cx="3217334" cy="182034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≤</a:t>
          </a:r>
        </a:p>
      </xdr:txBody>
    </xdr:sp>
    <xdr:clientData/>
  </xdr:twoCellAnchor>
  <xdr:twoCellAnchor>
    <xdr:from>
      <xdr:col>23</xdr:col>
      <xdr:colOff>321734</xdr:colOff>
      <xdr:row>18</xdr:row>
      <xdr:rowOff>0</xdr:rowOff>
    </xdr:from>
    <xdr:to>
      <xdr:col>23</xdr:col>
      <xdr:colOff>321734</xdr:colOff>
      <xdr:row>19</xdr:row>
      <xdr:rowOff>0</xdr:rowOff>
    </xdr:to>
    <xdr:cxnSp macro="">
      <xdr:nvCxnSpPr>
        <xdr:cNvPr id="410" name="OpenSolver71">
          <a:extLst>
            <a:ext uri="{FF2B5EF4-FFF2-40B4-BE49-F238E27FC236}">
              <a16:creationId xmlns:a16="http://schemas.microsoft.com/office/drawing/2014/main" id="{B33F6484-5742-47E9-90C6-4837574D87E7}"/>
            </a:ext>
          </a:extLst>
        </xdr:cNvPr>
        <xdr:cNvCxnSpPr>
          <a:stCxn id="408" idx="2"/>
          <a:endCxn id="409" idx="0"/>
        </xdr:cNvCxnSpPr>
      </xdr:nvCxnSpPr>
      <xdr:spPr>
        <a:xfrm>
          <a:off x="16510001" y="3276600"/>
          <a:ext cx="0" cy="182033"/>
        </a:xfrm>
        <a:prstGeom prst="straightConnector1">
          <a:avLst/>
        </a:prstGeom>
        <a:ln w="9525" cmpd="sng">
          <a:solidFill>
            <a:srgbClr val="9900CC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131235</xdr:colOff>
      <xdr:row>17</xdr:row>
      <xdr:rowOff>146050</xdr:rowOff>
    </xdr:from>
    <xdr:to>
      <xdr:col>23</xdr:col>
      <xdr:colOff>512235</xdr:colOff>
      <xdr:row>19</xdr:row>
      <xdr:rowOff>35984</xdr:rowOff>
    </xdr:to>
    <xdr:sp macro="" textlink="">
      <xdr:nvSpPr>
        <xdr:cNvPr id="411" name="OpenSolver72">
          <a:extLst>
            <a:ext uri="{FF2B5EF4-FFF2-40B4-BE49-F238E27FC236}">
              <a16:creationId xmlns:a16="http://schemas.microsoft.com/office/drawing/2014/main" id="{1F38874E-9E86-4B13-BE66-5B9C525728EA}"/>
            </a:ext>
          </a:extLst>
        </xdr:cNvPr>
        <xdr:cNvSpPr/>
      </xdr:nvSpPr>
      <xdr:spPr>
        <a:xfrm>
          <a:off x="16319502" y="3240617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12700</xdr:colOff>
      <xdr:row>2</xdr:row>
      <xdr:rowOff>12700</xdr:rowOff>
    </xdr:from>
    <xdr:to>
      <xdr:col>2</xdr:col>
      <xdr:colOff>0</xdr:colOff>
      <xdr:row>11</xdr:row>
      <xdr:rowOff>0</xdr:rowOff>
    </xdr:to>
    <xdr:sp macro="" textlink="">
      <xdr:nvSpPr>
        <xdr:cNvPr id="412" name="OpenSolver73">
          <a:extLst>
            <a:ext uri="{FF2B5EF4-FFF2-40B4-BE49-F238E27FC236}">
              <a16:creationId xmlns:a16="http://schemas.microsoft.com/office/drawing/2014/main" id="{A2AB0146-054A-4D37-AE38-C89D71359105}"/>
            </a:ext>
          </a:extLst>
        </xdr:cNvPr>
        <xdr:cNvSpPr/>
      </xdr:nvSpPr>
      <xdr:spPr>
        <a:xfrm>
          <a:off x="2044700" y="376767"/>
          <a:ext cx="630767" cy="162560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</xdr:col>
      <xdr:colOff>0</xdr:colOff>
      <xdr:row>1</xdr:row>
      <xdr:rowOff>122767</xdr:rowOff>
    </xdr:from>
    <xdr:to>
      <xdr:col>1</xdr:col>
      <xdr:colOff>321242</xdr:colOff>
      <xdr:row>2</xdr:row>
      <xdr:rowOff>67733</xdr:rowOff>
    </xdr:to>
    <xdr:sp macro="" textlink="">
      <xdr:nvSpPr>
        <xdr:cNvPr id="413" name="OpenSolver74">
          <a:extLst>
            <a:ext uri="{FF2B5EF4-FFF2-40B4-BE49-F238E27FC236}">
              <a16:creationId xmlns:a16="http://schemas.microsoft.com/office/drawing/2014/main" id="{E08040DB-BF46-4B75-9EF5-1C86475D8742}"/>
            </a:ext>
          </a:extLst>
        </xdr:cNvPr>
        <xdr:cNvSpPr/>
      </xdr:nvSpPr>
      <xdr:spPr>
        <a:xfrm>
          <a:off x="2032000" y="304800"/>
          <a:ext cx="321242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binary</a:t>
          </a:r>
        </a:p>
      </xdr:txBody>
    </xdr:sp>
    <xdr:clientData/>
  </xdr:twoCellAnchor>
  <xdr:twoCellAnchor>
    <xdr:from>
      <xdr:col>6</xdr:col>
      <xdr:colOff>12700</xdr:colOff>
      <xdr:row>2</xdr:row>
      <xdr:rowOff>12700</xdr:rowOff>
    </xdr:from>
    <xdr:to>
      <xdr:col>11</xdr:col>
      <xdr:colOff>0</xdr:colOff>
      <xdr:row>110</xdr:row>
      <xdr:rowOff>0</xdr:rowOff>
    </xdr:to>
    <xdr:sp macro="" textlink="">
      <xdr:nvSpPr>
        <xdr:cNvPr id="414" name="OpenSolver75">
          <a:extLst>
            <a:ext uri="{FF2B5EF4-FFF2-40B4-BE49-F238E27FC236}">
              <a16:creationId xmlns:a16="http://schemas.microsoft.com/office/drawing/2014/main" id="{DDA27686-9095-4CBE-AFF5-55B904C57A0F}"/>
            </a:ext>
          </a:extLst>
        </xdr:cNvPr>
        <xdr:cNvSpPr/>
      </xdr:nvSpPr>
      <xdr:spPr>
        <a:xfrm>
          <a:off x="5262033" y="376767"/>
          <a:ext cx="3204634" cy="19663833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5</xdr:col>
      <xdr:colOff>639233</xdr:colOff>
      <xdr:row>1</xdr:row>
      <xdr:rowOff>122767</xdr:rowOff>
    </xdr:from>
    <xdr:to>
      <xdr:col>6</xdr:col>
      <xdr:colOff>317009</xdr:colOff>
      <xdr:row>2</xdr:row>
      <xdr:rowOff>67733</xdr:rowOff>
    </xdr:to>
    <xdr:sp macro="" textlink="">
      <xdr:nvSpPr>
        <xdr:cNvPr id="415" name="OpenSolver76">
          <a:extLst>
            <a:ext uri="{FF2B5EF4-FFF2-40B4-BE49-F238E27FC236}">
              <a16:creationId xmlns:a16="http://schemas.microsoft.com/office/drawing/2014/main" id="{3CAAB8D3-0AB8-48B5-84BC-79E62E96A06E}"/>
            </a:ext>
          </a:extLst>
        </xdr:cNvPr>
        <xdr:cNvSpPr/>
      </xdr:nvSpPr>
      <xdr:spPr>
        <a:xfrm>
          <a:off x="5245100" y="304800"/>
          <a:ext cx="321242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binary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G1:H9" totalsRowShown="0" headerRowDxfId="3" dataDxfId="2">
  <autoFilter ref="G1:H9" xr:uid="{00000000-0009-0000-0100-000001000000}"/>
  <tableColumns count="2">
    <tableColumn id="1" xr3:uid="{00000000-0010-0000-0000-000001000000}" name="Woodman's" dataDxfId="1"/>
    <tableColumn id="2" xr3:uid="{00000000-0010-0000-0000-000002000000}" name="Uber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3"/>
  <sheetViews>
    <sheetView tabSelected="1" topLeftCell="F1" workbookViewId="0">
      <selection activeCell="I2" sqref="I2"/>
    </sheetView>
  </sheetViews>
  <sheetFormatPr defaultRowHeight="14.4" x14ac:dyDescent="0.3"/>
  <cols>
    <col min="1" max="1" width="28.21875" bestFit="1" customWidth="1"/>
  </cols>
  <sheetData>
    <row r="1" spans="1:27" x14ac:dyDescent="0.3">
      <c r="A1" t="s">
        <v>7</v>
      </c>
      <c r="N1" t="s">
        <v>24</v>
      </c>
      <c r="V1" t="s">
        <v>35</v>
      </c>
    </row>
    <row r="2" spans="1:27" x14ac:dyDescent="0.3">
      <c r="A2" t="s">
        <v>6</v>
      </c>
      <c r="B2" t="s">
        <v>8</v>
      </c>
      <c r="C2" t="s">
        <v>38</v>
      </c>
      <c r="D2" t="s">
        <v>0</v>
      </c>
      <c r="E2" t="s">
        <v>1</v>
      </c>
      <c r="F2" t="s">
        <v>9</v>
      </c>
      <c r="G2" t="s">
        <v>2</v>
      </c>
      <c r="H2" t="s">
        <v>3</v>
      </c>
      <c r="I2" t="s">
        <v>50</v>
      </c>
      <c r="J2" t="s">
        <v>4</v>
      </c>
      <c r="K2" t="s">
        <v>5</v>
      </c>
      <c r="L2" t="s">
        <v>27</v>
      </c>
      <c r="N2" t="s">
        <v>2</v>
      </c>
      <c r="O2" t="s">
        <v>3</v>
      </c>
      <c r="P2" t="s">
        <v>50</v>
      </c>
      <c r="Q2" t="s">
        <v>4</v>
      </c>
      <c r="R2" t="s">
        <v>5</v>
      </c>
      <c r="U2" t="s">
        <v>6</v>
      </c>
      <c r="V2" t="s">
        <v>2</v>
      </c>
      <c r="W2" t="s">
        <v>3</v>
      </c>
      <c r="X2" t="s">
        <v>50</v>
      </c>
      <c r="Y2" t="s">
        <v>4</v>
      </c>
      <c r="Z2" t="s">
        <v>5</v>
      </c>
      <c r="AA2" t="s">
        <v>10</v>
      </c>
    </row>
    <row r="3" spans="1:27" x14ac:dyDescent="0.3">
      <c r="A3">
        <v>1</v>
      </c>
      <c r="B3">
        <v>1</v>
      </c>
      <c r="C3">
        <f>IF(B3=0,AA3*Data!$G$8,0)</f>
        <v>0</v>
      </c>
      <c r="D3">
        <v>0</v>
      </c>
      <c r="E3">
        <v>1</v>
      </c>
      <c r="F3">
        <v>3547</v>
      </c>
      <c r="G3">
        <v>0</v>
      </c>
      <c r="H3">
        <v>1</v>
      </c>
      <c r="I3">
        <v>0</v>
      </c>
      <c r="J3">
        <v>0</v>
      </c>
      <c r="K3">
        <v>0</v>
      </c>
      <c r="L3">
        <f>SUM(G3:K3)</f>
        <v>1</v>
      </c>
      <c r="N3">
        <f>SUM(G3:G11)</f>
        <v>1</v>
      </c>
      <c r="O3">
        <f t="shared" ref="O3:R3" si="0">SUM(H3:H11)</f>
        <v>1</v>
      </c>
      <c r="P3">
        <f>SUM(I3:I11)</f>
        <v>1</v>
      </c>
      <c r="Q3">
        <f t="shared" si="0"/>
        <v>1</v>
      </c>
      <c r="R3">
        <f t="shared" si="0"/>
        <v>1</v>
      </c>
      <c r="S3" t="s">
        <v>34</v>
      </c>
      <c r="T3">
        <v>1</v>
      </c>
      <c r="U3">
        <v>1</v>
      </c>
      <c r="V3">
        <f t="array" ref="V3">SUM(IF($E$3:$E$110=$U3,G$3:G$110))</f>
        <v>0</v>
      </c>
      <c r="W3">
        <f t="array" ref="W3">SUM(IF($E$3:$E$110=$U3,H$3:H$110))</f>
        <v>1</v>
      </c>
      <c r="X3">
        <f t="array" ref="X3">SUM(IF($E$3:$E$110=$U3,I$3:I$110))</f>
        <v>0</v>
      </c>
      <c r="Y3">
        <f t="array" ref="Y3">SUM(IF($E$3:$E$110=$U3,J$3:J$110))</f>
        <v>0</v>
      </c>
      <c r="Z3">
        <f t="array" ref="Z3">SUM(IF($E$3:$E$110=$U3,K$3:K$110))</f>
        <v>0</v>
      </c>
      <c r="AA3">
        <v>10</v>
      </c>
    </row>
    <row r="4" spans="1:27" x14ac:dyDescent="0.3">
      <c r="A4">
        <v>2</v>
      </c>
      <c r="B4">
        <v>1</v>
      </c>
      <c r="C4">
        <f>IF(B4=0,AA4*Data!$G$8,0)</f>
        <v>0</v>
      </c>
      <c r="D4">
        <v>0</v>
      </c>
      <c r="E4">
        <v>2</v>
      </c>
      <c r="F4">
        <v>3799</v>
      </c>
      <c r="G4">
        <v>0</v>
      </c>
      <c r="H4">
        <v>0</v>
      </c>
      <c r="I4">
        <v>0</v>
      </c>
      <c r="J4">
        <v>0</v>
      </c>
      <c r="K4">
        <v>1</v>
      </c>
      <c r="L4">
        <f t="shared" ref="L4:L67" si="1">SUM(G4:K4)</f>
        <v>1</v>
      </c>
      <c r="U4">
        <v>2</v>
      </c>
      <c r="V4">
        <f t="array" ref="V4">SUM(IF($E$3:$E$110=$U4,G$3:G$110))</f>
        <v>0</v>
      </c>
      <c r="W4">
        <f t="array" ref="W4">SUM(IF($E$3:$E$110=$U4,H$3:H$110))</f>
        <v>0</v>
      </c>
      <c r="X4">
        <f t="array" ref="X4">SUM(IF($E$3:$E$110=$U4,I$3:I$110))</f>
        <v>0</v>
      </c>
      <c r="Y4">
        <f t="array" ref="Y4">SUM(IF($E$3:$E$110=$U4,J$3:J$110))</f>
        <v>0</v>
      </c>
      <c r="Z4">
        <f t="array" ref="Z4">SUM(IF($E$3:$E$110=$U4,K$3:K$110))</f>
        <v>1</v>
      </c>
      <c r="AA4">
        <v>7</v>
      </c>
    </row>
    <row r="5" spans="1:27" x14ac:dyDescent="0.3">
      <c r="A5">
        <v>3</v>
      </c>
      <c r="B5">
        <v>1</v>
      </c>
      <c r="C5">
        <f>IF(B5=0,AA5*Data!$G$8,0)</f>
        <v>0</v>
      </c>
      <c r="D5">
        <v>0</v>
      </c>
      <c r="E5">
        <v>3</v>
      </c>
      <c r="F5">
        <v>8236</v>
      </c>
      <c r="G5">
        <v>0</v>
      </c>
      <c r="H5">
        <v>0</v>
      </c>
      <c r="I5">
        <v>0</v>
      </c>
      <c r="J5">
        <v>0</v>
      </c>
      <c r="K5">
        <v>0</v>
      </c>
      <c r="L5">
        <f t="shared" si="1"/>
        <v>0</v>
      </c>
      <c r="N5" t="s">
        <v>25</v>
      </c>
      <c r="U5">
        <v>3</v>
      </c>
      <c r="V5">
        <f t="array" ref="V5">SUM(IF($E$3:$E$110=$U5,G$3:G$110))</f>
        <v>1</v>
      </c>
      <c r="W5">
        <f t="array" ref="W5">SUM(IF($E$3:$E$110=$U5,H$3:H$110))</f>
        <v>0</v>
      </c>
      <c r="X5">
        <f t="array" ref="X5">SUM(IF($E$3:$E$110=$U5,I$3:I$110))</f>
        <v>0</v>
      </c>
      <c r="Y5">
        <f t="array" ref="Y5">SUM(IF($E$3:$E$110=$U5,J$3:J$110))</f>
        <v>0</v>
      </c>
      <c r="Z5">
        <f t="array" ref="Z5">SUM(IF($E$3:$E$110=$U5,K$3:K$110))</f>
        <v>0</v>
      </c>
      <c r="AA5">
        <v>6</v>
      </c>
    </row>
    <row r="6" spans="1:27" x14ac:dyDescent="0.3">
      <c r="A6">
        <v>4</v>
      </c>
      <c r="B6">
        <v>1</v>
      </c>
      <c r="C6">
        <f>IF(B6=0,AA6*Data!$G$8,0)</f>
        <v>0</v>
      </c>
      <c r="D6">
        <v>0</v>
      </c>
      <c r="E6">
        <v>4</v>
      </c>
      <c r="F6">
        <v>14662</v>
      </c>
      <c r="G6">
        <v>0</v>
      </c>
      <c r="H6">
        <v>0</v>
      </c>
      <c r="I6">
        <v>0</v>
      </c>
      <c r="J6">
        <v>0</v>
      </c>
      <c r="K6">
        <v>0</v>
      </c>
      <c r="L6">
        <f t="shared" si="1"/>
        <v>0</v>
      </c>
      <c r="N6">
        <f t="array" ref="N6">SUM(IF($E$3:$E$110=10,G3:G110))</f>
        <v>1</v>
      </c>
      <c r="O6">
        <f t="array" ref="O6">SUM(IF($E$3:$E$110=10,H3:H110))</f>
        <v>1</v>
      </c>
      <c r="P6">
        <f t="array" ref="P6">SUM(IF($E$3:$E$110=10,I3:I110))</f>
        <v>1</v>
      </c>
      <c r="Q6">
        <f t="array" ref="Q6">SUM(IF($E$3:$E$110=10,J3:J110))</f>
        <v>1</v>
      </c>
      <c r="R6">
        <f t="array" ref="R6">SUM(IF($E$3:$E$110=10,K3:K110))</f>
        <v>1</v>
      </c>
      <c r="S6" t="s">
        <v>34</v>
      </c>
      <c r="T6">
        <v>1</v>
      </c>
      <c r="U6">
        <v>4</v>
      </c>
      <c r="V6">
        <f t="array" ref="V6">SUM(IF($E$3:$E$110=$U6,G$3:G$110))</f>
        <v>0</v>
      </c>
      <c r="W6">
        <f t="array" ref="W6">SUM(IF($E$3:$E$110=$U6,H$3:H$110))</f>
        <v>0</v>
      </c>
      <c r="X6">
        <f t="array" ref="X6">SUM(IF($E$3:$E$110=$U6,I$3:I$110))</f>
        <v>1</v>
      </c>
      <c r="Y6">
        <f t="array" ref="Y6">SUM(IF($E$3:$E$110=$U6,J$3:J$110))</f>
        <v>0</v>
      </c>
      <c r="Z6">
        <f t="array" ref="Z6">SUM(IF($E$3:$E$110=$U6,K$3:K$110))</f>
        <v>0</v>
      </c>
      <c r="AA6">
        <v>10</v>
      </c>
    </row>
    <row r="7" spans="1:27" x14ac:dyDescent="0.3">
      <c r="A7">
        <v>5</v>
      </c>
      <c r="B7">
        <v>1</v>
      </c>
      <c r="C7">
        <f>IF(B7=0,AA7*Data!$G$8,0)</f>
        <v>0</v>
      </c>
      <c r="D7">
        <v>0</v>
      </c>
      <c r="E7">
        <v>5</v>
      </c>
      <c r="F7">
        <v>6391</v>
      </c>
      <c r="G7">
        <v>0</v>
      </c>
      <c r="H7">
        <v>0</v>
      </c>
      <c r="I7">
        <v>0</v>
      </c>
      <c r="J7">
        <v>0</v>
      </c>
      <c r="K7">
        <v>0</v>
      </c>
      <c r="L7">
        <f t="shared" si="1"/>
        <v>0</v>
      </c>
      <c r="U7">
        <v>5</v>
      </c>
      <c r="V7">
        <f t="array" ref="V7">SUM(IF($E$3:$E$110=$U7,G$3:G$110))</f>
        <v>1</v>
      </c>
      <c r="W7">
        <f t="array" ref="W7">SUM(IF($E$3:$E$110=$U7,H$3:H$110))</f>
        <v>0</v>
      </c>
      <c r="X7">
        <f t="array" ref="X7">SUM(IF($E$3:$E$110=$U7,I$3:I$110))</f>
        <v>0</v>
      </c>
      <c r="Y7">
        <f t="array" ref="Y7">SUM(IF($E$3:$E$110=$U7,J$3:J$110))</f>
        <v>0</v>
      </c>
      <c r="Z7">
        <f t="array" ref="Z7">SUM(IF($E$3:$E$110=$U7,K$3:K$110))</f>
        <v>0</v>
      </c>
      <c r="AA7">
        <v>5</v>
      </c>
    </row>
    <row r="8" spans="1:27" x14ac:dyDescent="0.3">
      <c r="A8">
        <v>6</v>
      </c>
      <c r="B8">
        <v>1</v>
      </c>
      <c r="C8">
        <f>IF(B8=0,AA8*Data!$G$8,0)</f>
        <v>0</v>
      </c>
      <c r="D8">
        <v>0</v>
      </c>
      <c r="E8">
        <v>6</v>
      </c>
      <c r="F8">
        <v>5053</v>
      </c>
      <c r="G8">
        <v>1</v>
      </c>
      <c r="H8">
        <v>0</v>
      </c>
      <c r="I8">
        <v>0</v>
      </c>
      <c r="J8">
        <v>0</v>
      </c>
      <c r="K8">
        <v>0</v>
      </c>
      <c r="L8">
        <f t="shared" si="1"/>
        <v>1</v>
      </c>
      <c r="N8" t="s">
        <v>26</v>
      </c>
      <c r="U8">
        <v>6</v>
      </c>
      <c r="V8">
        <f t="array" ref="V8">SUM(IF($E$3:$E$110=$U8,G$3:G$110))</f>
        <v>1</v>
      </c>
      <c r="W8">
        <f t="array" ref="W8">SUM(IF($E$3:$E$110=$U8,H$3:H$110))</f>
        <v>0</v>
      </c>
      <c r="X8">
        <f t="array" ref="X8">SUM(IF($E$3:$E$110=$U8,I$3:I$110))</f>
        <v>0</v>
      </c>
      <c r="Y8">
        <f t="array" ref="Y8">SUM(IF($E$3:$E$110=$U8,J$3:J$110))</f>
        <v>0</v>
      </c>
      <c r="Z8">
        <f t="array" ref="Z8">SUM(IF($E$3:$E$110=$U8,K$3:K$110))</f>
        <v>0</v>
      </c>
      <c r="AA8">
        <v>7</v>
      </c>
    </row>
    <row r="9" spans="1:27" x14ac:dyDescent="0.3">
      <c r="A9">
        <v>7</v>
      </c>
      <c r="B9">
        <v>1</v>
      </c>
      <c r="C9">
        <f>IF(B9=0,AA9*Data!$G$8,0)</f>
        <v>0</v>
      </c>
      <c r="D9">
        <v>0</v>
      </c>
      <c r="E9">
        <v>7</v>
      </c>
      <c r="F9">
        <v>3931</v>
      </c>
      <c r="G9">
        <v>0</v>
      </c>
      <c r="H9">
        <v>0</v>
      </c>
      <c r="I9">
        <v>0</v>
      </c>
      <c r="J9">
        <v>1</v>
      </c>
      <c r="K9">
        <v>0</v>
      </c>
      <c r="L9">
        <f t="shared" si="1"/>
        <v>1</v>
      </c>
      <c r="N9">
        <v>1</v>
      </c>
      <c r="O9">
        <f t="array" ref="O9">SUM(IF($D$3:$D$110=N9,IF($E$3:$E$110&lt;&gt;0,$G$3:$G$110)))+SUM(IF($D$3:$D$110=N9,IF($E$3:$E$110&lt;&gt;0,$H$3:$H$110)))+SUM(IF($D$3:$D$110=N9,IF($E$3:$E$110&lt;&gt;0,$I$3:$I$110)))+SUM(IF($D$3:$D$110=N9,IF($E$3:$E$110&lt;&gt;0,$J$3:$J$110)))+SUM(IF($D$3:$D$110=N9,IF($E$3:$E$110&lt;&gt;0,$K$3:$K$110)))</f>
        <v>1</v>
      </c>
      <c r="P9" t="s">
        <v>28</v>
      </c>
      <c r="Q9">
        <f>B3</f>
        <v>1</v>
      </c>
      <c r="U9">
        <v>7</v>
      </c>
      <c r="V9">
        <f t="array" ref="V9">SUM(IF($E$3:$E$110=$U9,G$3:G$110))</f>
        <v>0</v>
      </c>
      <c r="W9">
        <f t="array" ref="W9">SUM(IF($E$3:$E$110=$U9,H$3:H$110))</f>
        <v>0</v>
      </c>
      <c r="X9">
        <f t="array" ref="X9">SUM(IF($E$3:$E$110=$U9,I$3:I$110))</f>
        <v>0</v>
      </c>
      <c r="Y9">
        <f t="array" ref="Y9">SUM(IF($E$3:$E$110=$U9,J$3:J$110))</f>
        <v>1</v>
      </c>
      <c r="Z9">
        <f t="array" ref="Z9">SUM(IF($E$3:$E$110=$U9,K$3:K$110))</f>
        <v>0</v>
      </c>
      <c r="AA9">
        <v>8</v>
      </c>
    </row>
    <row r="10" spans="1:27" x14ac:dyDescent="0.3">
      <c r="A10">
        <v>8</v>
      </c>
      <c r="B10">
        <v>1</v>
      </c>
      <c r="C10">
        <f>IF(B10=0,AA10*Data!$G$8,0)</f>
        <v>0</v>
      </c>
      <c r="D10">
        <v>0</v>
      </c>
      <c r="E10">
        <v>8</v>
      </c>
      <c r="F10">
        <v>4114</v>
      </c>
      <c r="G10">
        <v>0</v>
      </c>
      <c r="H10">
        <v>0</v>
      </c>
      <c r="I10">
        <v>0</v>
      </c>
      <c r="J10">
        <v>0</v>
      </c>
      <c r="K10">
        <v>0</v>
      </c>
      <c r="L10">
        <f t="shared" si="1"/>
        <v>0</v>
      </c>
      <c r="N10">
        <v>2</v>
      </c>
      <c r="O10">
        <f t="array" ref="O10">SUM(IF($D$3:$D$110=N10,IF($E$3:$E$110&lt;&gt;0,$G$3:$G$110)))+SUM(IF($D$3:$D$110=N10,IF($E$3:$E$110&lt;&gt;0,$H$3:$H$110)))+SUM(IF($D$3:$D$110=N10,IF($E$3:$E$110&lt;&gt;0,$I$3:$I$110)))+SUM(IF($D$3:$D$110=N10,IF($E$3:$E$110&lt;&gt;0,$J$3:$J$110)))+SUM(IF($D$3:$D$110=N10,IF($E$3:$E$110&lt;&gt;0,$K$3:$K$110)))</f>
        <v>1</v>
      </c>
      <c r="P10" t="s">
        <v>28</v>
      </c>
      <c r="Q10">
        <f t="shared" ref="Q10:Q17" si="2">B4</f>
        <v>1</v>
      </c>
      <c r="U10">
        <v>8</v>
      </c>
      <c r="V10">
        <f t="array" ref="V10">SUM(IF($E$3:$E$110=$U10,G$3:G$110))</f>
        <v>0</v>
      </c>
      <c r="W10">
        <f t="array" ref="W10">SUM(IF($E$3:$E$110=$U10,H$3:H$110))</f>
        <v>1</v>
      </c>
      <c r="X10">
        <f t="array" ref="X10">SUM(IF($E$3:$E$110=$U10,I$3:I$110))</f>
        <v>0</v>
      </c>
      <c r="Y10">
        <f t="array" ref="Y10">SUM(IF($E$3:$E$110=$U10,J$3:J$110))</f>
        <v>0</v>
      </c>
      <c r="Z10">
        <f t="array" ref="Z10">SUM(IF($E$3:$E$110=$U10,K$3:K$110))</f>
        <v>0</v>
      </c>
      <c r="AA10">
        <v>9</v>
      </c>
    </row>
    <row r="11" spans="1:27" x14ac:dyDescent="0.3">
      <c r="A11">
        <v>9</v>
      </c>
      <c r="B11">
        <v>1</v>
      </c>
      <c r="C11">
        <f>IF(B11=0,AA11*Data!$G$8,0)</f>
        <v>0</v>
      </c>
      <c r="D11">
        <v>0</v>
      </c>
      <c r="E11">
        <v>9</v>
      </c>
      <c r="F11">
        <v>5362</v>
      </c>
      <c r="G11">
        <v>0</v>
      </c>
      <c r="H11">
        <v>0</v>
      </c>
      <c r="I11">
        <v>1</v>
      </c>
      <c r="J11">
        <v>0</v>
      </c>
      <c r="K11">
        <v>0</v>
      </c>
      <c r="L11">
        <f t="shared" si="1"/>
        <v>1</v>
      </c>
      <c r="N11">
        <v>3</v>
      </c>
      <c r="O11">
        <f t="array" ref="O11">SUM(IF($D$3:$D$110=N11,IF($E$3:$E$110&lt;&gt;0,$G$3:$G$110)))+SUM(IF($D$3:$D$110=N11,IF($E$3:$E$110&lt;&gt;0,$H$3:$H$110)))+SUM(IF($D$3:$D$110=N11,IF($E$3:$E$110&lt;&gt;0,$I$3:$I$110)))+SUM(IF($D$3:$D$110=N11,IF($E$3:$E$110&lt;&gt;0,$J$3:$J$110)))+SUM(IF($D$3:$D$110=N11,IF($E$3:$E$110&lt;&gt;0,$K$3:$K$110)))</f>
        <v>1</v>
      </c>
      <c r="P11" t="s">
        <v>28</v>
      </c>
      <c r="Q11">
        <f t="shared" si="2"/>
        <v>1</v>
      </c>
      <c r="U11">
        <v>9</v>
      </c>
      <c r="V11">
        <f t="array" ref="V11">SUM(IF($E$3:$E$110=$U11,G$3:G$110))</f>
        <v>0</v>
      </c>
      <c r="W11">
        <f t="array" ref="W11">SUM(IF($E$3:$E$110=$U11,H$3:H$110))</f>
        <v>0</v>
      </c>
      <c r="X11">
        <f t="array" ref="X11">SUM(IF($E$3:$E$110=$U11,I$3:I$110))</f>
        <v>1</v>
      </c>
      <c r="Y11">
        <f t="array" ref="Y11">SUM(IF($E$3:$E$110=$U11,J$3:J$110))</f>
        <v>0</v>
      </c>
      <c r="Z11">
        <f t="array" ref="Z11">SUM(IF($E$3:$E$110=$U11,K$3:K$110))</f>
        <v>0</v>
      </c>
      <c r="AA11">
        <v>8</v>
      </c>
    </row>
    <row r="12" spans="1:27" x14ac:dyDescent="0.3">
      <c r="D12">
        <v>1</v>
      </c>
      <c r="E12">
        <v>0</v>
      </c>
      <c r="F12">
        <v>4173</v>
      </c>
      <c r="G12">
        <v>0</v>
      </c>
      <c r="H12">
        <v>0</v>
      </c>
      <c r="I12">
        <v>0</v>
      </c>
      <c r="J12">
        <v>0</v>
      </c>
      <c r="K12">
        <v>0</v>
      </c>
      <c r="L12">
        <f t="shared" si="1"/>
        <v>0</v>
      </c>
      <c r="N12">
        <v>4</v>
      </c>
      <c r="O12">
        <f t="array" ref="O12">SUM(IF($D$3:$D$110=N12,IF($E$3:$E$110&lt;&gt;0,$G$3:$G$110)))+SUM(IF($D$3:$D$110=N12,IF($E$3:$E$110&lt;&gt;0,$H$3:$H$110)))+SUM(IF($D$3:$D$110=N12,IF($E$3:$E$110&lt;&gt;0,$I$3:$I$110)))+SUM(IF($D$3:$D$110=N12,IF($E$3:$E$110&lt;&gt;0,$J$3:$J$110)))+SUM(IF($D$3:$D$110=N12,IF($E$3:$E$110&lt;&gt;0,$K$3:$K$110)))</f>
        <v>1</v>
      </c>
      <c r="P12" t="s">
        <v>28</v>
      </c>
      <c r="Q12">
        <f t="shared" si="2"/>
        <v>1</v>
      </c>
      <c r="U12" t="s">
        <v>36</v>
      </c>
      <c r="V12">
        <f>SUMPRODUCT(V3:V11,$AA$3:$AA$11)</f>
        <v>18</v>
      </c>
      <c r="W12">
        <f t="shared" ref="W12:Z12" si="3">SUMPRODUCT(W3:W11,$AA$3:$AA$11)</f>
        <v>19</v>
      </c>
      <c r="X12">
        <f t="shared" si="3"/>
        <v>18</v>
      </c>
      <c r="Y12">
        <f t="shared" si="3"/>
        <v>8</v>
      </c>
      <c r="Z12">
        <f t="shared" si="3"/>
        <v>7</v>
      </c>
      <c r="AA12">
        <v>9</v>
      </c>
    </row>
    <row r="13" spans="1:27" x14ac:dyDescent="0.3">
      <c r="A13" t="s">
        <v>38</v>
      </c>
      <c r="B13">
        <f>SUM(C3:C11)</f>
        <v>0</v>
      </c>
      <c r="D13">
        <v>1</v>
      </c>
      <c r="E13">
        <v>2</v>
      </c>
      <c r="F13">
        <v>2354</v>
      </c>
      <c r="G13">
        <v>0</v>
      </c>
      <c r="H13">
        <v>0</v>
      </c>
      <c r="I13">
        <v>0</v>
      </c>
      <c r="J13">
        <v>0</v>
      </c>
      <c r="K13">
        <v>0</v>
      </c>
      <c r="L13">
        <f t="shared" si="1"/>
        <v>0</v>
      </c>
      <c r="N13">
        <v>5</v>
      </c>
      <c r="O13">
        <f t="array" ref="O13">SUM(IF($D$3:$D$110=N13,IF($E$3:$E$110&lt;&gt;0,$G$3:$G$110)))+SUM(IF($D$3:$D$110=N13,IF($E$3:$E$110&lt;&gt;0,$H$3:$H$110)))+SUM(IF($D$3:$D$110=N13,IF($E$3:$E$110&lt;&gt;0,$I$3:$I$110)))+SUM(IF($D$3:$D$110=N13,IF($E$3:$E$110&lt;&gt;0,$J$3:$J$110)))+SUM(IF($D$3:$D$110=N13,IF($E$3:$E$110&lt;&gt;0,$K$3:$K$110)))</f>
        <v>1</v>
      </c>
      <c r="P13" t="s">
        <v>28</v>
      </c>
      <c r="Q13">
        <f t="shared" si="2"/>
        <v>1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</row>
    <row r="14" spans="1:27" x14ac:dyDescent="0.3">
      <c r="D14">
        <v>1</v>
      </c>
      <c r="E14">
        <v>3</v>
      </c>
      <c r="F14">
        <v>7811</v>
      </c>
      <c r="G14">
        <v>0</v>
      </c>
      <c r="H14">
        <v>0</v>
      </c>
      <c r="I14">
        <v>0</v>
      </c>
      <c r="J14">
        <v>0</v>
      </c>
      <c r="K14">
        <v>0</v>
      </c>
      <c r="L14">
        <f t="shared" si="1"/>
        <v>0</v>
      </c>
      <c r="N14">
        <v>6</v>
      </c>
      <c r="O14">
        <f t="array" ref="O14">SUM(IF($D$3:$D$110=N14,IF($E$3:$E$110&lt;&gt;0,$G$3:$G$110)))+SUM(IF($D$3:$D$110=N14,IF($E$3:$E$110&lt;&gt;0,$H$3:$H$110)))+SUM(IF($D$3:$D$110=N14,IF($E$3:$E$110&lt;&gt;0,$I$3:$I$110)))+SUM(IF($D$3:$D$110=N14,IF($E$3:$E$110&lt;&gt;0,$J$3:$J$110)))+SUM(IF($D$3:$D$110=N14,IF($E$3:$E$110&lt;&gt;0,$K$3:$K$110)))</f>
        <v>1</v>
      </c>
      <c r="P14" t="s">
        <v>28</v>
      </c>
      <c r="Q14">
        <f t="shared" si="2"/>
        <v>1</v>
      </c>
      <c r="V14">
        <v>20</v>
      </c>
      <c r="W14">
        <v>20</v>
      </c>
      <c r="X14">
        <v>20</v>
      </c>
      <c r="Y14">
        <v>10</v>
      </c>
      <c r="Z14">
        <v>10</v>
      </c>
    </row>
    <row r="15" spans="1:27" x14ac:dyDescent="0.3">
      <c r="D15">
        <v>1</v>
      </c>
      <c r="E15">
        <v>4</v>
      </c>
      <c r="F15">
        <v>14238</v>
      </c>
      <c r="G15">
        <v>0</v>
      </c>
      <c r="H15">
        <v>0</v>
      </c>
      <c r="I15">
        <v>0</v>
      </c>
      <c r="J15">
        <v>0</v>
      </c>
      <c r="K15">
        <v>0</v>
      </c>
      <c r="L15">
        <f t="shared" si="1"/>
        <v>0</v>
      </c>
      <c r="N15">
        <v>7</v>
      </c>
      <c r="O15">
        <f t="array" ref="O15">SUM(IF($D$3:$D$110=N15,IF($E$3:$E$110&lt;&gt;0,$G$3:$G$110)))+SUM(IF($D$3:$D$110=N15,IF($E$3:$E$110&lt;&gt;0,$H$3:$H$110)))+SUM(IF($D$3:$D$110=N15,IF($E$3:$E$110&lt;&gt;0,$I$3:$I$110)))+SUM(IF($D$3:$D$110=N15,IF($E$3:$E$110&lt;&gt;0,$J$3:$J$110)))+SUM(IF($D$3:$D$110=N15,IF($E$3:$E$110&lt;&gt;0,$K$3:$K$110)))</f>
        <v>1</v>
      </c>
      <c r="P15" t="s">
        <v>28</v>
      </c>
      <c r="Q15">
        <f t="shared" si="2"/>
        <v>1</v>
      </c>
    </row>
    <row r="16" spans="1:27" x14ac:dyDescent="0.3">
      <c r="A16" t="s">
        <v>42</v>
      </c>
      <c r="D16">
        <v>1</v>
      </c>
      <c r="E16">
        <v>5</v>
      </c>
      <c r="F16">
        <v>5903</v>
      </c>
      <c r="G16">
        <v>0</v>
      </c>
      <c r="H16">
        <v>0</v>
      </c>
      <c r="I16">
        <v>0</v>
      </c>
      <c r="J16">
        <v>0</v>
      </c>
      <c r="K16">
        <v>0</v>
      </c>
      <c r="L16">
        <f t="shared" si="1"/>
        <v>0</v>
      </c>
      <c r="N16">
        <v>8</v>
      </c>
      <c r="O16">
        <f t="array" ref="O16">SUM(IF($D$3:$D$110=N16,IF($E$3:$E$110&lt;&gt;0,$G$3:$G$110)))+SUM(IF($D$3:$D$110=N16,IF($E$3:$E$110&lt;&gt;0,$H$3:$H$110)))+SUM(IF($D$3:$D$110=N16,IF($E$3:$E$110&lt;&gt;0,$I$3:$I$110)))+SUM(IF($D$3:$D$110=N16,IF($E$3:$E$110&lt;&gt;0,$J$3:$J$110)))+SUM(IF($D$3:$D$110=N16,IF($E$3:$E$110&lt;&gt;0,$K$3:$K$110)))</f>
        <v>1</v>
      </c>
      <c r="P16" t="s">
        <v>28</v>
      </c>
      <c r="Q16">
        <f t="shared" si="2"/>
        <v>1</v>
      </c>
      <c r="V16" t="s">
        <v>47</v>
      </c>
    </row>
    <row r="17" spans="1:30" x14ac:dyDescent="0.3">
      <c r="A17" s="6">
        <f>SUM(G113:K113)+B13</f>
        <v>70.396311531435245</v>
      </c>
      <c r="D17">
        <v>1</v>
      </c>
      <c r="E17">
        <v>6</v>
      </c>
      <c r="F17">
        <v>4628</v>
      </c>
      <c r="G17">
        <v>0</v>
      </c>
      <c r="H17">
        <v>0</v>
      </c>
      <c r="I17">
        <v>0</v>
      </c>
      <c r="J17">
        <v>0</v>
      </c>
      <c r="K17">
        <v>0</v>
      </c>
      <c r="L17">
        <f t="shared" si="1"/>
        <v>0</v>
      </c>
      <c r="N17">
        <v>9</v>
      </c>
      <c r="O17">
        <f t="array" ref="O17">SUM(IF($D$3:$D$110=N17,IF($E$3:$E$110&lt;&gt;0,$G$3:$G$110)))+SUM(IF($D$3:$D$110=N17,IF($E$3:$E$110&lt;&gt;0,$H$3:$H$110)))+SUM(IF($D$3:$D$110=N17,IF($E$3:$E$110&lt;&gt;0,$I$3:$I$110)))+SUM(IF($D$3:$D$110=N17,IF($E$3:$E$110&lt;&gt;0,$J$3:$J$110)))+SUM(IF($D$3:$D$110=N17,IF($E$3:$E$110&lt;&gt;0,$K$3:$K$110)))</f>
        <v>1</v>
      </c>
      <c r="P17" t="s">
        <v>28</v>
      </c>
      <c r="Q17">
        <f t="shared" si="2"/>
        <v>1</v>
      </c>
      <c r="V17" t="s">
        <v>2</v>
      </c>
      <c r="W17" t="s">
        <v>3</v>
      </c>
      <c r="X17" t="s">
        <v>3</v>
      </c>
      <c r="Y17" t="s">
        <v>4</v>
      </c>
      <c r="Z17" t="s">
        <v>5</v>
      </c>
    </row>
    <row r="18" spans="1:30" x14ac:dyDescent="0.3">
      <c r="D18">
        <v>1</v>
      </c>
      <c r="E18">
        <v>7</v>
      </c>
      <c r="F18">
        <v>3507</v>
      </c>
      <c r="G18">
        <v>0</v>
      </c>
      <c r="H18">
        <v>0</v>
      </c>
      <c r="I18">
        <v>0</v>
      </c>
      <c r="J18">
        <v>0</v>
      </c>
      <c r="K18">
        <v>0</v>
      </c>
      <c r="L18">
        <f t="shared" si="1"/>
        <v>0</v>
      </c>
      <c r="V18">
        <f>Duration_Matrix!D94</f>
        <v>2669</v>
      </c>
      <c r="W18">
        <f>Duration_Matrix!E94</f>
        <v>1799</v>
      </c>
      <c r="X18">
        <f>Duration_Matrix!F94</f>
        <v>1483</v>
      </c>
      <c r="Y18">
        <f>Duration_Matrix!G94</f>
        <v>1312</v>
      </c>
      <c r="Z18">
        <f>Duration_Matrix!H94</f>
        <v>1623</v>
      </c>
    </row>
    <row r="19" spans="1:30" x14ac:dyDescent="0.3">
      <c r="D19">
        <v>1</v>
      </c>
      <c r="E19">
        <v>8</v>
      </c>
      <c r="F19">
        <v>2697</v>
      </c>
      <c r="G19">
        <v>0</v>
      </c>
      <c r="H19">
        <v>1</v>
      </c>
      <c r="I19">
        <v>0</v>
      </c>
      <c r="J19">
        <v>0</v>
      </c>
      <c r="K19">
        <v>0</v>
      </c>
      <c r="L19">
        <f t="shared" si="1"/>
        <v>1</v>
      </c>
      <c r="N19" t="s">
        <v>29</v>
      </c>
      <c r="V19" t="s">
        <v>48</v>
      </c>
      <c r="W19" t="s">
        <v>48</v>
      </c>
      <c r="X19" t="s">
        <v>48</v>
      </c>
      <c r="Y19" t="s">
        <v>48</v>
      </c>
      <c r="Z19" t="s">
        <v>48</v>
      </c>
    </row>
    <row r="20" spans="1:30" x14ac:dyDescent="0.3">
      <c r="D20">
        <v>1</v>
      </c>
      <c r="E20">
        <v>9</v>
      </c>
      <c r="F20">
        <v>3945</v>
      </c>
      <c r="G20">
        <v>0</v>
      </c>
      <c r="H20">
        <v>0</v>
      </c>
      <c r="I20">
        <v>0</v>
      </c>
      <c r="J20">
        <v>0</v>
      </c>
      <c r="K20">
        <v>0</v>
      </c>
      <c r="L20">
        <f t="shared" si="1"/>
        <v>0</v>
      </c>
      <c r="N20">
        <v>1</v>
      </c>
      <c r="O20">
        <f t="array" ref="O20">SUM(IF($E$3:$E$110=N20,IF($D$3:$D$110&lt;&gt;10,$G$3:$G$110)))+SUM(IF($E$3:$E$110=N20,IF($D$3:$D$110&lt;&gt;10,$H$3:$H$110)))+SUM(IF($E$3:$E$110=N20,IF($D$3:$D$110&lt;&gt;10,$I$3:$I$110)))+SUM(IF($E$3:$E$110=N20,IF($D$3:$D$110&lt;&gt;10,$J$3:$J$110)))+SUM(IF($E$3:$E$110=N20,IF($D$3:$D$110&lt;&gt;10,$K$3:$K$110)))</f>
        <v>1</v>
      </c>
      <c r="P20" t="s">
        <v>28</v>
      </c>
      <c r="Q20">
        <f>B3</f>
        <v>1</v>
      </c>
      <c r="V20">
        <v>3600</v>
      </c>
      <c r="W20">
        <v>3600</v>
      </c>
      <c r="X20">
        <v>3600</v>
      </c>
      <c r="Y20">
        <v>3600</v>
      </c>
      <c r="Z20">
        <v>3600</v>
      </c>
    </row>
    <row r="21" spans="1:30" x14ac:dyDescent="0.3">
      <c r="D21">
        <v>1</v>
      </c>
      <c r="E21">
        <v>10</v>
      </c>
      <c r="F21">
        <v>3547</v>
      </c>
      <c r="G21">
        <v>0</v>
      </c>
      <c r="H21">
        <v>0</v>
      </c>
      <c r="I21">
        <v>0</v>
      </c>
      <c r="J21">
        <v>0</v>
      </c>
      <c r="K21">
        <v>0</v>
      </c>
      <c r="L21">
        <f t="shared" si="1"/>
        <v>0</v>
      </c>
      <c r="N21">
        <v>2</v>
      </c>
      <c r="O21">
        <f t="array" ref="O21">SUM(IF($E$3:$E$110=N21,IF($D$3:$D$110&lt;&gt;10,$G$3:$G$110)))+SUM(IF($E$3:$E$110=N21,IF($D$3:$D$110&lt;&gt;10,$H$3:$H$110)))+SUM(IF($E$3:$E$110=N21,IF($D$3:$D$110&lt;&gt;10,$I$3:$I$110)))+SUM(IF($E$3:$E$110=N21,IF($D$3:$D$110&lt;&gt;10,$J$3:$J$110)))+SUM(IF($E$3:$E$110=N21,IF($D$3:$D$110&lt;&gt;10,$K$3:$K$110)))</f>
        <v>1</v>
      </c>
      <c r="P21" t="s">
        <v>28</v>
      </c>
      <c r="Q21">
        <f t="shared" ref="Q21:Q28" si="4">B4</f>
        <v>1</v>
      </c>
    </row>
    <row r="22" spans="1:30" x14ac:dyDescent="0.3">
      <c r="D22">
        <v>2</v>
      </c>
      <c r="E22">
        <v>0</v>
      </c>
      <c r="F22">
        <v>4165</v>
      </c>
      <c r="G22">
        <v>0</v>
      </c>
      <c r="H22">
        <v>0</v>
      </c>
      <c r="I22">
        <v>0</v>
      </c>
      <c r="J22">
        <v>0</v>
      </c>
      <c r="K22">
        <v>0</v>
      </c>
      <c r="L22">
        <f t="shared" si="1"/>
        <v>0</v>
      </c>
      <c r="N22">
        <v>3</v>
      </c>
      <c r="O22">
        <f t="array" ref="O22">SUM(IF($E$3:$E$110=N22,IF($D$3:$D$110&lt;&gt;10,$G$3:$G$110)))+SUM(IF($E$3:$E$110=N22,IF($D$3:$D$110&lt;&gt;10,$H$3:$H$110)))+SUM(IF($E$3:$E$110=N22,IF($D$3:$D$110&lt;&gt;10,$I$3:$I$110)))+SUM(IF($E$3:$E$110=N22,IF($D$3:$D$110&lt;&gt;10,$J$3:$J$110)))+SUM(IF($E$3:$E$110=N22,IF($D$3:$D$110&lt;&gt;10,$K$3:$K$110)))</f>
        <v>1</v>
      </c>
      <c r="P22" t="s">
        <v>28</v>
      </c>
      <c r="Q22">
        <f t="shared" si="4"/>
        <v>1</v>
      </c>
    </row>
    <row r="23" spans="1:30" x14ac:dyDescent="0.3">
      <c r="D23">
        <v>2</v>
      </c>
      <c r="E23">
        <v>1</v>
      </c>
      <c r="F23">
        <v>2495</v>
      </c>
      <c r="G23">
        <v>0</v>
      </c>
      <c r="H23">
        <v>0</v>
      </c>
      <c r="I23">
        <v>0</v>
      </c>
      <c r="J23">
        <v>0</v>
      </c>
      <c r="K23">
        <v>0</v>
      </c>
      <c r="L23">
        <f t="shared" si="1"/>
        <v>0</v>
      </c>
      <c r="N23">
        <v>4</v>
      </c>
      <c r="O23">
        <f t="array" ref="O23">SUM(IF($E$3:$E$110=N23,IF($D$3:$D$110&lt;&gt;10,$G$3:$G$110)))+SUM(IF($E$3:$E$110=N23,IF($D$3:$D$110&lt;&gt;10,$H$3:$H$110)))+SUM(IF($E$3:$E$110=N23,IF($D$3:$D$110&lt;&gt;10,$I$3:$I$110)))+SUM(IF($E$3:$E$110=N23,IF($D$3:$D$110&lt;&gt;10,$J$3:$J$110)))+SUM(IF($E$3:$E$110=N23,IF($D$3:$D$110&lt;&gt;10,$K$3:$K$110)))</f>
        <v>1</v>
      </c>
      <c r="P23" t="s">
        <v>28</v>
      </c>
      <c r="Q23">
        <f t="shared" si="4"/>
        <v>1</v>
      </c>
    </row>
    <row r="24" spans="1:30" x14ac:dyDescent="0.3">
      <c r="D24">
        <v>2</v>
      </c>
      <c r="E24">
        <v>3</v>
      </c>
      <c r="F24">
        <v>6725</v>
      </c>
      <c r="G24">
        <v>0</v>
      </c>
      <c r="H24">
        <v>0</v>
      </c>
      <c r="I24">
        <v>0</v>
      </c>
      <c r="J24">
        <v>0</v>
      </c>
      <c r="K24">
        <v>0</v>
      </c>
      <c r="L24">
        <f t="shared" si="1"/>
        <v>0</v>
      </c>
      <c r="N24">
        <v>5</v>
      </c>
      <c r="O24">
        <f t="array" ref="O24">SUM(IF($E$3:$E$110=N24,IF($D$3:$D$110&lt;&gt;10,$G$3:$G$110)))+SUM(IF($E$3:$E$110=N24,IF($D$3:$D$110&lt;&gt;10,$H$3:$H$110)))+SUM(IF($E$3:$E$110=N24,IF($D$3:$D$110&lt;&gt;10,$I$3:$I$110)))+SUM(IF($E$3:$E$110=N24,IF($D$3:$D$110&lt;&gt;10,$J$3:$J$110)))+SUM(IF($E$3:$E$110=N24,IF($D$3:$D$110&lt;&gt;10,$K$3:$K$110)))</f>
        <v>1</v>
      </c>
      <c r="P24" t="s">
        <v>28</v>
      </c>
      <c r="Q24">
        <f t="shared" si="4"/>
        <v>1</v>
      </c>
    </row>
    <row r="25" spans="1:30" x14ac:dyDescent="0.3">
      <c r="D25">
        <v>2</v>
      </c>
      <c r="E25">
        <v>4</v>
      </c>
      <c r="F25">
        <v>13152</v>
      </c>
      <c r="G25">
        <v>0</v>
      </c>
      <c r="H25">
        <v>0</v>
      </c>
      <c r="I25">
        <v>0</v>
      </c>
      <c r="J25">
        <v>0</v>
      </c>
      <c r="K25">
        <v>0</v>
      </c>
      <c r="L25">
        <f t="shared" si="1"/>
        <v>0</v>
      </c>
      <c r="N25">
        <v>6</v>
      </c>
      <c r="O25">
        <f t="array" ref="O25">SUM(IF($E$3:$E$110=N25,IF($D$3:$D$110&lt;&gt;10,$G$3:$G$110)))+SUM(IF($E$3:$E$110=N25,IF($D$3:$D$110&lt;&gt;10,$H$3:$H$110)))+SUM(IF($E$3:$E$110=N25,IF($D$3:$D$110&lt;&gt;10,$I$3:$I$110)))+SUM(IF($E$3:$E$110=N25,IF($D$3:$D$110&lt;&gt;10,$J$3:$J$110)))+SUM(IF($E$3:$E$110=N25,IF($D$3:$D$110&lt;&gt;10,$K$3:$K$110)))</f>
        <v>1</v>
      </c>
      <c r="P25" t="s">
        <v>28</v>
      </c>
      <c r="Q25">
        <f t="shared" si="4"/>
        <v>1</v>
      </c>
    </row>
    <row r="26" spans="1:30" x14ac:dyDescent="0.3">
      <c r="D26">
        <v>2</v>
      </c>
      <c r="E26">
        <v>5</v>
      </c>
      <c r="F26">
        <v>4817</v>
      </c>
      <c r="G26">
        <v>0</v>
      </c>
      <c r="H26">
        <v>0</v>
      </c>
      <c r="I26">
        <v>0</v>
      </c>
      <c r="J26">
        <v>0</v>
      </c>
      <c r="K26">
        <v>0</v>
      </c>
      <c r="L26">
        <f t="shared" si="1"/>
        <v>0</v>
      </c>
      <c r="N26">
        <v>7</v>
      </c>
      <c r="O26">
        <f t="array" ref="O26">SUM(IF($E$3:$E$110=N26,IF($D$3:$D$110&lt;&gt;10,$G$3:$G$110)))+SUM(IF($E$3:$E$110=N26,IF($D$3:$D$110&lt;&gt;10,$H$3:$H$110)))+SUM(IF($E$3:$E$110=N26,IF($D$3:$D$110&lt;&gt;10,$I$3:$I$110)))+SUM(IF($E$3:$E$110=N26,IF($D$3:$D$110&lt;&gt;10,$J$3:$J$110)))+SUM(IF($E$3:$E$110=N26,IF($D$3:$D$110&lt;&gt;10,$K$3:$K$110)))</f>
        <v>1</v>
      </c>
      <c r="P26" t="s">
        <v>28</v>
      </c>
      <c r="Q26">
        <f t="shared" si="4"/>
        <v>1</v>
      </c>
    </row>
    <row r="27" spans="1:30" x14ac:dyDescent="0.3">
      <c r="D27">
        <v>2</v>
      </c>
      <c r="E27">
        <v>6</v>
      </c>
      <c r="F27">
        <v>3580</v>
      </c>
      <c r="G27">
        <v>0</v>
      </c>
      <c r="H27">
        <v>0</v>
      </c>
      <c r="I27">
        <v>0</v>
      </c>
      <c r="J27">
        <v>0</v>
      </c>
      <c r="K27">
        <v>0</v>
      </c>
      <c r="L27">
        <f t="shared" si="1"/>
        <v>0</v>
      </c>
      <c r="N27">
        <v>8</v>
      </c>
      <c r="O27">
        <f t="array" ref="O27">SUM(IF($E$3:$E$110=N27,IF($D$3:$D$110&lt;&gt;10,$G$3:$G$110)))+SUM(IF($E$3:$E$110=N27,IF($D$3:$D$110&lt;&gt;10,$H$3:$H$110)))+SUM(IF($E$3:$E$110=N27,IF($D$3:$D$110&lt;&gt;10,$I$3:$I$110)))+SUM(IF($E$3:$E$110=N27,IF($D$3:$D$110&lt;&gt;10,$J$3:$J$110)))+SUM(IF($E$3:$E$110=N27,IF($D$3:$D$110&lt;&gt;10,$K$3:$K$110)))</f>
        <v>1</v>
      </c>
      <c r="P27" t="s">
        <v>28</v>
      </c>
      <c r="Q27">
        <f t="shared" si="4"/>
        <v>1</v>
      </c>
    </row>
    <row r="28" spans="1:30" x14ac:dyDescent="0.3">
      <c r="D28">
        <v>2</v>
      </c>
      <c r="E28">
        <v>7</v>
      </c>
      <c r="F28">
        <v>2458</v>
      </c>
      <c r="G28">
        <v>0</v>
      </c>
      <c r="H28">
        <v>0</v>
      </c>
      <c r="I28">
        <v>0</v>
      </c>
      <c r="J28">
        <v>0</v>
      </c>
      <c r="K28">
        <v>0</v>
      </c>
      <c r="L28">
        <f t="shared" si="1"/>
        <v>0</v>
      </c>
      <c r="N28">
        <v>9</v>
      </c>
      <c r="O28">
        <f t="array" ref="O28">SUM(IF($E$3:$E$110=N28,IF($D$3:$D$110&lt;&gt;10,$G$3:$G$110)))+SUM(IF($E$3:$E$110=N28,IF($D$3:$D$110&lt;&gt;10,$H$3:$H$110)))+SUM(IF($E$3:$E$110=N28,IF($D$3:$D$110&lt;&gt;10,$I$3:$I$110)))+SUM(IF($E$3:$E$110=N28,IF($D$3:$D$110&lt;&gt;10,$J$3:$J$110)))+SUM(IF($E$3:$E$110=N28,IF($D$3:$D$110&lt;&gt;10,$K$3:$K$110)))</f>
        <v>1</v>
      </c>
      <c r="P28" t="s">
        <v>28</v>
      </c>
      <c r="Q28">
        <f t="shared" si="4"/>
        <v>1</v>
      </c>
    </row>
    <row r="29" spans="1:30" x14ac:dyDescent="0.3">
      <c r="D29">
        <v>2</v>
      </c>
      <c r="E29">
        <v>8</v>
      </c>
      <c r="F29">
        <v>1157</v>
      </c>
      <c r="G29">
        <v>0</v>
      </c>
      <c r="H29">
        <v>0</v>
      </c>
      <c r="I29">
        <v>0</v>
      </c>
      <c r="J29">
        <v>0</v>
      </c>
      <c r="K29">
        <v>0</v>
      </c>
      <c r="L29">
        <f t="shared" si="1"/>
        <v>0</v>
      </c>
    </row>
    <row r="30" spans="1:30" ht="15" thickBot="1" x14ac:dyDescent="0.35">
      <c r="D30">
        <v>2</v>
      </c>
      <c r="E30">
        <v>9</v>
      </c>
      <c r="F30">
        <v>2405</v>
      </c>
      <c r="G30">
        <v>0</v>
      </c>
      <c r="H30">
        <v>0</v>
      </c>
      <c r="I30">
        <v>0</v>
      </c>
      <c r="J30">
        <v>0</v>
      </c>
      <c r="K30">
        <v>0</v>
      </c>
      <c r="L30">
        <f t="shared" si="1"/>
        <v>0</v>
      </c>
      <c r="N30" t="s">
        <v>33</v>
      </c>
    </row>
    <row r="31" spans="1:30" ht="15" thickBot="1" x14ac:dyDescent="0.35">
      <c r="D31">
        <v>2</v>
      </c>
      <c r="E31">
        <v>10</v>
      </c>
      <c r="F31">
        <v>3799</v>
      </c>
      <c r="G31">
        <v>0</v>
      </c>
      <c r="H31">
        <v>0</v>
      </c>
      <c r="I31">
        <v>0</v>
      </c>
      <c r="J31">
        <v>0</v>
      </c>
      <c r="K31">
        <v>1</v>
      </c>
      <c r="L31">
        <f t="shared" si="1"/>
        <v>1</v>
      </c>
      <c r="M31" s="12" t="s">
        <v>6</v>
      </c>
      <c r="N31" s="13" t="s">
        <v>2</v>
      </c>
      <c r="O31" s="14" t="s">
        <v>3</v>
      </c>
      <c r="P31" s="14" t="s">
        <v>3</v>
      </c>
      <c r="Q31" s="14" t="s">
        <v>4</v>
      </c>
      <c r="R31" s="15" t="s">
        <v>5</v>
      </c>
      <c r="S31" s="13" t="s">
        <v>2</v>
      </c>
      <c r="T31" s="14" t="s">
        <v>3</v>
      </c>
      <c r="U31" s="14" t="s">
        <v>3</v>
      </c>
      <c r="V31" s="14" t="s">
        <v>4</v>
      </c>
      <c r="W31" s="15" t="s">
        <v>5</v>
      </c>
      <c r="X31" s="14" t="s">
        <v>32</v>
      </c>
      <c r="Y31" s="14" t="s">
        <v>32</v>
      </c>
      <c r="Z31" s="14" t="s">
        <v>32</v>
      </c>
      <c r="AA31" s="14" t="s">
        <v>32</v>
      </c>
      <c r="AB31" s="14" t="s">
        <v>32</v>
      </c>
      <c r="AC31" s="14" t="s">
        <v>49</v>
      </c>
      <c r="AD31" s="15"/>
    </row>
    <row r="32" spans="1:30" x14ac:dyDescent="0.3">
      <c r="D32">
        <v>3</v>
      </c>
      <c r="E32">
        <v>0</v>
      </c>
      <c r="F32">
        <v>8672</v>
      </c>
      <c r="G32">
        <v>0</v>
      </c>
      <c r="H32">
        <v>0</v>
      </c>
      <c r="I32">
        <v>0</v>
      </c>
      <c r="J32">
        <v>0</v>
      </c>
      <c r="K32">
        <v>0</v>
      </c>
      <c r="L32">
        <f t="shared" si="1"/>
        <v>0</v>
      </c>
      <c r="M32" s="10">
        <v>0</v>
      </c>
      <c r="N32" s="7">
        <f t="array" ref="N32">SUM(IF($D$3:$D$110=$M32,G$3:G$110))</f>
        <v>1</v>
      </c>
      <c r="O32" s="8">
        <f t="array" ref="O32">SUM(IF($D$3:$D$110=$M32,H$3:H$110))</f>
        <v>1</v>
      </c>
      <c r="P32" s="8">
        <f t="array" ref="P32">SUM(IF($D$3:$D$110=$M32,I$3:I$110))</f>
        <v>1</v>
      </c>
      <c r="Q32" s="8">
        <f t="array" ref="Q32">SUM(IF($D$3:$D$110=$M32,J$3:J$110))</f>
        <v>1</v>
      </c>
      <c r="R32" s="9">
        <f t="array" ref="R32">SUM(IF($D$3:$D$110=$M32,K$3:K$110))</f>
        <v>1</v>
      </c>
      <c r="S32" s="7">
        <f t="array" ref="S32">SUM(IF($E$3:$E$110=$M32,G$3:G$110))</f>
        <v>0</v>
      </c>
      <c r="T32" s="8">
        <f t="array" ref="T32">SUM(IF($E$3:$E$110=$M32,H$3:H$110))</f>
        <v>0</v>
      </c>
      <c r="U32" s="8">
        <f t="array" ref="U32">SUM(IF($E$3:$E$110=$M32,I$3:I$110))</f>
        <v>0</v>
      </c>
      <c r="V32" s="8">
        <f t="array" ref="V32">SUM(IF($E$3:$E$110=$M32,J$3:J$110))</f>
        <v>0</v>
      </c>
      <c r="W32" s="9">
        <f t="array" ref="W32">SUM(IF($E$3:$E$110=$M32,K$3:K$110))</f>
        <v>0</v>
      </c>
      <c r="X32">
        <f>N32-S32</f>
        <v>1</v>
      </c>
      <c r="Y32">
        <f t="shared" ref="Y32:AB42" si="5">O32-T32</f>
        <v>1</v>
      </c>
      <c r="Z32">
        <f t="shared" si="5"/>
        <v>1</v>
      </c>
      <c r="AA32">
        <f t="shared" si="5"/>
        <v>1</v>
      </c>
      <c r="AB32">
        <f t="shared" si="5"/>
        <v>1</v>
      </c>
      <c r="AC32">
        <v>1</v>
      </c>
    </row>
    <row r="33" spans="4:29" x14ac:dyDescent="0.3">
      <c r="D33">
        <v>3</v>
      </c>
      <c r="E33">
        <v>1</v>
      </c>
      <c r="F33">
        <v>8825</v>
      </c>
      <c r="G33">
        <v>0</v>
      </c>
      <c r="H33">
        <v>0</v>
      </c>
      <c r="I33">
        <v>0</v>
      </c>
      <c r="J33">
        <v>0</v>
      </c>
      <c r="K33">
        <v>0</v>
      </c>
      <c r="L33">
        <f t="shared" si="1"/>
        <v>0</v>
      </c>
      <c r="M33" s="10">
        <v>1</v>
      </c>
      <c r="N33" s="7">
        <f t="array" ref="N33">SUM(IF($D$3:$D$110=$M33,G$3:G$110))</f>
        <v>0</v>
      </c>
      <c r="O33" s="8">
        <f t="array" ref="O33">SUM(IF($D$3:$D$110=$M33,H$3:H$110))</f>
        <v>1</v>
      </c>
      <c r="P33" s="8">
        <f t="array" ref="P33">SUM(IF($D$3:$D$110=$M33,I$3:I$110))</f>
        <v>0</v>
      </c>
      <c r="Q33" s="8">
        <f t="array" ref="Q33">SUM(IF($D$3:$D$110=$M33,J$3:J$110))</f>
        <v>0</v>
      </c>
      <c r="R33" s="9">
        <f t="array" ref="R33">SUM(IF($D$3:$D$110=$M33,K$3:K$110))</f>
        <v>0</v>
      </c>
      <c r="S33" s="7">
        <f t="array" ref="S33">SUM(IF($E$3:$E$110=$M33,G$3:G$110))</f>
        <v>0</v>
      </c>
      <c r="T33" s="8">
        <f t="array" ref="T33">SUM(IF($E$3:$E$110=$M33,H$3:H$110))</f>
        <v>1</v>
      </c>
      <c r="U33" s="8">
        <f t="array" ref="U33">SUM(IF($E$3:$E$110=$M33,I$3:I$110))</f>
        <v>0</v>
      </c>
      <c r="V33" s="8">
        <f t="array" ref="V33">SUM(IF($E$3:$E$110=$M33,J$3:J$110))</f>
        <v>0</v>
      </c>
      <c r="W33" s="9">
        <f t="array" ref="W33">SUM(IF($E$3:$E$110=$M33,K$3:K$110))</f>
        <v>0</v>
      </c>
      <c r="X33">
        <f t="shared" ref="X33:X42" si="6">N33-S33</f>
        <v>0</v>
      </c>
      <c r="Y33">
        <f t="shared" si="5"/>
        <v>0</v>
      </c>
      <c r="Z33">
        <f t="shared" si="5"/>
        <v>0</v>
      </c>
      <c r="AA33">
        <f t="shared" si="5"/>
        <v>0</v>
      </c>
      <c r="AB33">
        <f t="shared" si="5"/>
        <v>0</v>
      </c>
      <c r="AC33">
        <v>0</v>
      </c>
    </row>
    <row r="34" spans="4:29" x14ac:dyDescent="0.3">
      <c r="D34">
        <v>3</v>
      </c>
      <c r="E34">
        <v>2</v>
      </c>
      <c r="F34">
        <v>6874</v>
      </c>
      <c r="G34">
        <v>0</v>
      </c>
      <c r="H34">
        <v>0</v>
      </c>
      <c r="I34">
        <v>0</v>
      </c>
      <c r="J34">
        <v>0</v>
      </c>
      <c r="K34">
        <v>0</v>
      </c>
      <c r="L34">
        <f t="shared" si="1"/>
        <v>0</v>
      </c>
      <c r="M34" s="10">
        <v>2</v>
      </c>
      <c r="N34" s="7">
        <f t="array" ref="N34">SUM(IF($D$3:$D$110=$M34,G$3:G$110))</f>
        <v>0</v>
      </c>
      <c r="O34" s="8">
        <f t="array" ref="O34">SUM(IF($D$3:$D$110=$M34,H$3:H$110))</f>
        <v>0</v>
      </c>
      <c r="P34" s="8">
        <f t="array" ref="P34">SUM(IF($D$3:$D$110=$M34,I$3:I$110))</f>
        <v>0</v>
      </c>
      <c r="Q34" s="8">
        <f t="array" ref="Q34">SUM(IF($D$3:$D$110=$M34,J$3:J$110))</f>
        <v>0</v>
      </c>
      <c r="R34" s="9">
        <f t="array" ref="R34">SUM(IF($D$3:$D$110=$M34,K$3:K$110))</f>
        <v>1</v>
      </c>
      <c r="S34" s="7">
        <f t="array" ref="S34">SUM(IF($E$3:$E$110=$M34,G$3:G$110))</f>
        <v>0</v>
      </c>
      <c r="T34" s="8">
        <f t="array" ref="T34">SUM(IF($E$3:$E$110=$M34,H$3:H$110))</f>
        <v>0</v>
      </c>
      <c r="U34" s="8">
        <f t="array" ref="U34">SUM(IF($E$3:$E$110=$M34,I$3:I$110))</f>
        <v>0</v>
      </c>
      <c r="V34" s="8">
        <f t="array" ref="V34">SUM(IF($E$3:$E$110=$M34,J$3:J$110))</f>
        <v>0</v>
      </c>
      <c r="W34" s="9">
        <f t="array" ref="W34">SUM(IF($E$3:$E$110=$M34,K$3:K$110))</f>
        <v>1</v>
      </c>
      <c r="X34">
        <f t="shared" si="6"/>
        <v>0</v>
      </c>
      <c r="Y34">
        <f t="shared" si="5"/>
        <v>0</v>
      </c>
      <c r="Z34">
        <f t="shared" si="5"/>
        <v>0</v>
      </c>
      <c r="AA34">
        <f t="shared" si="5"/>
        <v>0</v>
      </c>
      <c r="AB34">
        <f t="shared" si="5"/>
        <v>0</v>
      </c>
      <c r="AC34">
        <v>0</v>
      </c>
    </row>
    <row r="35" spans="4:29" x14ac:dyDescent="0.3">
      <c r="D35">
        <v>3</v>
      </c>
      <c r="E35">
        <v>4</v>
      </c>
      <c r="F35">
        <v>17329</v>
      </c>
      <c r="G35">
        <v>0</v>
      </c>
      <c r="H35">
        <v>0</v>
      </c>
      <c r="I35">
        <v>0</v>
      </c>
      <c r="J35">
        <v>0</v>
      </c>
      <c r="K35">
        <v>0</v>
      </c>
      <c r="L35">
        <f t="shared" si="1"/>
        <v>0</v>
      </c>
      <c r="M35" s="10">
        <v>3</v>
      </c>
      <c r="N35" s="7">
        <f t="array" ref="N35">SUM(IF($D$3:$D$110=$M35,G$3:G$110))</f>
        <v>1</v>
      </c>
      <c r="O35" s="8">
        <f t="array" ref="O35">SUM(IF($D$3:$D$110=$M35,H$3:H$110))</f>
        <v>0</v>
      </c>
      <c r="P35" s="8">
        <f t="array" ref="P35">SUM(IF($D$3:$D$110=$M35,I$3:I$110))</f>
        <v>0</v>
      </c>
      <c r="Q35" s="8">
        <f t="array" ref="Q35">SUM(IF($D$3:$D$110=$M35,J$3:J$110))</f>
        <v>0</v>
      </c>
      <c r="R35" s="9">
        <f t="array" ref="R35">SUM(IF($D$3:$D$110=$M35,K$3:K$110))</f>
        <v>0</v>
      </c>
      <c r="S35" s="7">
        <f t="array" ref="S35">SUM(IF($E$3:$E$110=$M35,G$3:G$110))</f>
        <v>1</v>
      </c>
      <c r="T35" s="8">
        <f t="array" ref="T35">SUM(IF($E$3:$E$110=$M35,H$3:H$110))</f>
        <v>0</v>
      </c>
      <c r="U35" s="8">
        <f t="array" ref="U35">SUM(IF($E$3:$E$110=$M35,I$3:I$110))</f>
        <v>0</v>
      </c>
      <c r="V35" s="8">
        <f t="array" ref="V35">SUM(IF($E$3:$E$110=$M35,J$3:J$110))</f>
        <v>0</v>
      </c>
      <c r="W35" s="9">
        <f t="array" ref="W35">SUM(IF($E$3:$E$110=$M35,K$3:K$110))</f>
        <v>0</v>
      </c>
      <c r="X35">
        <f t="shared" si="6"/>
        <v>0</v>
      </c>
      <c r="Y35">
        <f t="shared" si="5"/>
        <v>0</v>
      </c>
      <c r="Z35">
        <f t="shared" si="5"/>
        <v>0</v>
      </c>
      <c r="AA35">
        <f t="shared" si="5"/>
        <v>0</v>
      </c>
      <c r="AB35">
        <f t="shared" si="5"/>
        <v>0</v>
      </c>
      <c r="AC35">
        <v>0</v>
      </c>
    </row>
    <row r="36" spans="4:29" x14ac:dyDescent="0.3">
      <c r="D36">
        <v>3</v>
      </c>
      <c r="E36">
        <v>5</v>
      </c>
      <c r="F36">
        <v>3935</v>
      </c>
      <c r="G36">
        <v>1</v>
      </c>
      <c r="H36">
        <v>0</v>
      </c>
      <c r="I36">
        <v>0</v>
      </c>
      <c r="J36">
        <v>0</v>
      </c>
      <c r="K36">
        <v>0</v>
      </c>
      <c r="L36">
        <f t="shared" si="1"/>
        <v>1</v>
      </c>
      <c r="M36" s="10">
        <v>4</v>
      </c>
      <c r="N36" s="7">
        <f t="array" ref="N36">SUM(IF($D$3:$D$110=$M36,G$3:G$110))</f>
        <v>0</v>
      </c>
      <c r="O36" s="8">
        <f t="array" ref="O36">SUM(IF($D$3:$D$110=$M36,H$3:H$110))</f>
        <v>0</v>
      </c>
      <c r="P36" s="8">
        <f t="array" ref="P36">SUM(IF($D$3:$D$110=$M36,I$3:I$110))</f>
        <v>1</v>
      </c>
      <c r="Q36" s="8">
        <f t="array" ref="Q36">SUM(IF($D$3:$D$110=$M36,J$3:J$110))</f>
        <v>0</v>
      </c>
      <c r="R36" s="9">
        <f t="array" ref="R36">SUM(IF($D$3:$D$110=$M36,K$3:K$110))</f>
        <v>0</v>
      </c>
      <c r="S36" s="7">
        <f t="array" ref="S36">SUM(IF($E$3:$E$110=$M36,G$3:G$110))</f>
        <v>0</v>
      </c>
      <c r="T36" s="8">
        <f t="array" ref="T36">SUM(IF($E$3:$E$110=$M36,H$3:H$110))</f>
        <v>0</v>
      </c>
      <c r="U36" s="8">
        <f t="array" ref="U36">SUM(IF($E$3:$E$110=$M36,I$3:I$110))</f>
        <v>1</v>
      </c>
      <c r="V36" s="8">
        <f t="array" ref="V36">SUM(IF($E$3:$E$110=$M36,J$3:J$110))</f>
        <v>0</v>
      </c>
      <c r="W36" s="9">
        <f t="array" ref="W36">SUM(IF($E$3:$E$110=$M36,K$3:K$110))</f>
        <v>0</v>
      </c>
      <c r="X36">
        <f t="shared" si="6"/>
        <v>0</v>
      </c>
      <c r="Y36">
        <f t="shared" si="5"/>
        <v>0</v>
      </c>
      <c r="Z36">
        <f t="shared" si="5"/>
        <v>0</v>
      </c>
      <c r="AA36">
        <f t="shared" si="5"/>
        <v>0</v>
      </c>
      <c r="AB36">
        <f t="shared" si="5"/>
        <v>0</v>
      </c>
      <c r="AC36">
        <v>0</v>
      </c>
    </row>
    <row r="37" spans="4:29" x14ac:dyDescent="0.3">
      <c r="D37">
        <v>3</v>
      </c>
      <c r="E37">
        <v>6</v>
      </c>
      <c r="F37">
        <v>4879</v>
      </c>
      <c r="G37">
        <v>0</v>
      </c>
      <c r="H37">
        <v>0</v>
      </c>
      <c r="I37">
        <v>0</v>
      </c>
      <c r="J37">
        <v>0</v>
      </c>
      <c r="K37">
        <v>0</v>
      </c>
      <c r="L37">
        <f t="shared" si="1"/>
        <v>0</v>
      </c>
      <c r="M37" s="10">
        <v>5</v>
      </c>
      <c r="N37" s="7">
        <f t="array" ref="N37">SUM(IF($D$3:$D$110=$M37,G$3:G$110))</f>
        <v>1</v>
      </c>
      <c r="O37" s="8">
        <f t="array" ref="O37">SUM(IF($D$3:$D$110=$M37,H$3:H$110))</f>
        <v>0</v>
      </c>
      <c r="P37" s="8">
        <f t="array" ref="P37">SUM(IF($D$3:$D$110=$M37,I$3:I$110))</f>
        <v>0</v>
      </c>
      <c r="Q37" s="8">
        <f t="array" ref="Q37">SUM(IF($D$3:$D$110=$M37,J$3:J$110))</f>
        <v>0</v>
      </c>
      <c r="R37" s="9">
        <f t="array" ref="R37">SUM(IF($D$3:$D$110=$M37,K$3:K$110))</f>
        <v>0</v>
      </c>
      <c r="S37" s="7">
        <f t="array" ref="S37">SUM(IF($E$3:$E$110=$M37,G$3:G$110))</f>
        <v>1</v>
      </c>
      <c r="T37" s="8">
        <f t="array" ref="T37">SUM(IF($E$3:$E$110=$M37,H$3:H$110))</f>
        <v>0</v>
      </c>
      <c r="U37" s="8">
        <f t="array" ref="U37">SUM(IF($E$3:$E$110=$M37,I$3:I$110))</f>
        <v>0</v>
      </c>
      <c r="V37" s="8">
        <f t="array" ref="V37">SUM(IF($E$3:$E$110=$M37,J$3:J$110))</f>
        <v>0</v>
      </c>
      <c r="W37" s="9">
        <f t="array" ref="W37">SUM(IF($E$3:$E$110=$M37,K$3:K$110))</f>
        <v>0</v>
      </c>
      <c r="X37">
        <f t="shared" si="6"/>
        <v>0</v>
      </c>
      <c r="Y37">
        <f t="shared" si="5"/>
        <v>0</v>
      </c>
      <c r="Z37">
        <f t="shared" si="5"/>
        <v>0</v>
      </c>
      <c r="AA37">
        <f t="shared" si="5"/>
        <v>0</v>
      </c>
      <c r="AB37">
        <f t="shared" si="5"/>
        <v>0</v>
      </c>
      <c r="AC37">
        <v>0</v>
      </c>
    </row>
    <row r="38" spans="4:29" x14ac:dyDescent="0.3">
      <c r="D38">
        <v>3</v>
      </c>
      <c r="E38">
        <v>7</v>
      </c>
      <c r="F38">
        <v>6616</v>
      </c>
      <c r="G38">
        <v>0</v>
      </c>
      <c r="H38">
        <v>0</v>
      </c>
      <c r="I38">
        <v>0</v>
      </c>
      <c r="J38">
        <v>0</v>
      </c>
      <c r="K38">
        <v>0</v>
      </c>
      <c r="L38">
        <f t="shared" si="1"/>
        <v>0</v>
      </c>
      <c r="M38" s="10">
        <v>6</v>
      </c>
      <c r="N38" s="7">
        <f t="array" ref="N38">SUM(IF($D$3:$D$110=$M38,G$3:G$110))</f>
        <v>1</v>
      </c>
      <c r="O38" s="8">
        <f t="array" ref="O38">SUM(IF($D$3:$D$110=$M38,H$3:H$110))</f>
        <v>0</v>
      </c>
      <c r="P38" s="8">
        <f t="array" ref="P38">SUM(IF($D$3:$D$110=$M38,I$3:I$110))</f>
        <v>0</v>
      </c>
      <c r="Q38" s="8">
        <f t="array" ref="Q38">SUM(IF($D$3:$D$110=$M38,J$3:J$110))</f>
        <v>0</v>
      </c>
      <c r="R38" s="9">
        <f t="array" ref="R38">SUM(IF($D$3:$D$110=$M38,K$3:K$110))</f>
        <v>0</v>
      </c>
      <c r="S38" s="7">
        <f t="array" ref="S38">SUM(IF($E$3:$E$110=$M38,G$3:G$110))</f>
        <v>1</v>
      </c>
      <c r="T38" s="8">
        <f t="array" ref="T38">SUM(IF($E$3:$E$110=$M38,H$3:H$110))</f>
        <v>0</v>
      </c>
      <c r="U38" s="8">
        <f t="array" ref="U38">SUM(IF($E$3:$E$110=$M38,I$3:I$110))</f>
        <v>0</v>
      </c>
      <c r="V38" s="8">
        <f t="array" ref="V38">SUM(IF($E$3:$E$110=$M38,J$3:J$110))</f>
        <v>0</v>
      </c>
      <c r="W38" s="9">
        <f t="array" ref="W38">SUM(IF($E$3:$E$110=$M38,K$3:K$110))</f>
        <v>0</v>
      </c>
      <c r="X38">
        <f t="shared" si="6"/>
        <v>0</v>
      </c>
      <c r="Y38">
        <f t="shared" si="5"/>
        <v>0</v>
      </c>
      <c r="Z38">
        <f t="shared" si="5"/>
        <v>0</v>
      </c>
      <c r="AA38">
        <f t="shared" si="5"/>
        <v>0</v>
      </c>
      <c r="AB38">
        <f t="shared" si="5"/>
        <v>0</v>
      </c>
      <c r="AC38">
        <v>0</v>
      </c>
    </row>
    <row r="39" spans="4:29" x14ac:dyDescent="0.3">
      <c r="D39">
        <v>3</v>
      </c>
      <c r="E39">
        <v>8</v>
      </c>
      <c r="F39">
        <v>7117</v>
      </c>
      <c r="G39">
        <v>0</v>
      </c>
      <c r="H39">
        <v>0</v>
      </c>
      <c r="I39">
        <v>0</v>
      </c>
      <c r="J39">
        <v>0</v>
      </c>
      <c r="K39">
        <v>0</v>
      </c>
      <c r="L39">
        <f t="shared" si="1"/>
        <v>0</v>
      </c>
      <c r="M39" s="10">
        <v>7</v>
      </c>
      <c r="N39" s="7">
        <f t="array" ref="N39">SUM(IF($D$3:$D$110=$M39,G$3:G$110))</f>
        <v>0</v>
      </c>
      <c r="O39" s="8">
        <f t="array" ref="O39">SUM(IF($D$3:$D$110=$M39,H$3:H$110))</f>
        <v>0</v>
      </c>
      <c r="P39" s="8">
        <f t="array" ref="P39">SUM(IF($D$3:$D$110=$M39,I$3:I$110))</f>
        <v>0</v>
      </c>
      <c r="Q39" s="8">
        <f t="array" ref="Q39">SUM(IF($D$3:$D$110=$M39,J$3:J$110))</f>
        <v>1</v>
      </c>
      <c r="R39" s="9">
        <f t="array" ref="R39">SUM(IF($D$3:$D$110=$M39,K$3:K$110))</f>
        <v>0</v>
      </c>
      <c r="S39" s="7">
        <f t="array" ref="S39">SUM(IF($E$3:$E$110=$M39,G$3:G$110))</f>
        <v>0</v>
      </c>
      <c r="T39" s="8">
        <f t="array" ref="T39">SUM(IF($E$3:$E$110=$M39,H$3:H$110))</f>
        <v>0</v>
      </c>
      <c r="U39" s="8">
        <f t="array" ref="U39">SUM(IF($E$3:$E$110=$M39,I$3:I$110))</f>
        <v>0</v>
      </c>
      <c r="V39" s="8">
        <f t="array" ref="V39">SUM(IF($E$3:$E$110=$M39,J$3:J$110))</f>
        <v>1</v>
      </c>
      <c r="W39" s="9">
        <f t="array" ref="W39">SUM(IF($E$3:$E$110=$M39,K$3:K$110))</f>
        <v>0</v>
      </c>
      <c r="X39">
        <f t="shared" si="6"/>
        <v>0</v>
      </c>
      <c r="Y39">
        <f t="shared" si="5"/>
        <v>0</v>
      </c>
      <c r="Z39">
        <f t="shared" si="5"/>
        <v>0</v>
      </c>
      <c r="AA39">
        <f t="shared" si="5"/>
        <v>0</v>
      </c>
      <c r="AB39">
        <f t="shared" si="5"/>
        <v>0</v>
      </c>
      <c r="AC39">
        <v>0</v>
      </c>
    </row>
    <row r="40" spans="4:29" x14ac:dyDescent="0.3">
      <c r="D40">
        <v>3</v>
      </c>
      <c r="E40">
        <v>9</v>
      </c>
      <c r="F40">
        <v>9239</v>
      </c>
      <c r="G40">
        <v>0</v>
      </c>
      <c r="H40">
        <v>0</v>
      </c>
      <c r="I40">
        <v>0</v>
      </c>
      <c r="J40">
        <v>0</v>
      </c>
      <c r="K40">
        <v>0</v>
      </c>
      <c r="L40">
        <f t="shared" si="1"/>
        <v>0</v>
      </c>
      <c r="M40" s="10">
        <v>8</v>
      </c>
      <c r="N40" s="7">
        <f t="array" ref="N40">SUM(IF($D$3:$D$110=$M40,G$3:G$110))</f>
        <v>0</v>
      </c>
      <c r="O40" s="8">
        <f t="array" ref="O40">SUM(IF($D$3:$D$110=$M40,H$3:H$110))</f>
        <v>1</v>
      </c>
      <c r="P40" s="8">
        <f t="array" ref="P40">SUM(IF($D$3:$D$110=$M40,I$3:I$110))</f>
        <v>0</v>
      </c>
      <c r="Q40" s="8">
        <f t="array" ref="Q40">SUM(IF($D$3:$D$110=$M40,J$3:J$110))</f>
        <v>0</v>
      </c>
      <c r="R40" s="9">
        <f t="array" ref="R40">SUM(IF($D$3:$D$110=$M40,K$3:K$110))</f>
        <v>0</v>
      </c>
      <c r="S40" s="7">
        <f t="array" ref="S40">SUM(IF($E$3:$E$110=$M40,G$3:G$110))</f>
        <v>0</v>
      </c>
      <c r="T40" s="8">
        <f t="array" ref="T40">SUM(IF($E$3:$E$110=$M40,H$3:H$110))</f>
        <v>1</v>
      </c>
      <c r="U40" s="8">
        <f t="array" ref="U40">SUM(IF($E$3:$E$110=$M40,I$3:I$110))</f>
        <v>0</v>
      </c>
      <c r="V40" s="8">
        <f t="array" ref="V40">SUM(IF($E$3:$E$110=$M40,J$3:J$110))</f>
        <v>0</v>
      </c>
      <c r="W40" s="9">
        <f t="array" ref="W40">SUM(IF($E$3:$E$110=$M40,K$3:K$110))</f>
        <v>0</v>
      </c>
      <c r="X40">
        <f t="shared" si="6"/>
        <v>0</v>
      </c>
      <c r="Y40">
        <f t="shared" si="5"/>
        <v>0</v>
      </c>
      <c r="Z40">
        <f t="shared" si="5"/>
        <v>0</v>
      </c>
      <c r="AA40">
        <f t="shared" si="5"/>
        <v>0</v>
      </c>
      <c r="AB40">
        <f t="shared" si="5"/>
        <v>0</v>
      </c>
      <c r="AC40">
        <v>0</v>
      </c>
    </row>
    <row r="41" spans="4:29" x14ac:dyDescent="0.3">
      <c r="D41">
        <v>3</v>
      </c>
      <c r="E41">
        <v>10</v>
      </c>
      <c r="F41">
        <v>8236</v>
      </c>
      <c r="G41">
        <v>0</v>
      </c>
      <c r="H41">
        <v>0</v>
      </c>
      <c r="I41">
        <v>0</v>
      </c>
      <c r="J41">
        <v>0</v>
      </c>
      <c r="K41">
        <v>0</v>
      </c>
      <c r="L41">
        <f t="shared" si="1"/>
        <v>0</v>
      </c>
      <c r="M41" s="10">
        <v>9</v>
      </c>
      <c r="N41" s="7">
        <f t="array" ref="N41">SUM(IF($D$3:$D$110=$M41,G$3:G$110))</f>
        <v>0</v>
      </c>
      <c r="O41" s="8">
        <f t="array" ref="O41">SUM(IF($D$3:$D$110=$M41,H$3:H$110))</f>
        <v>0</v>
      </c>
      <c r="P41" s="8">
        <f t="array" ref="P41">SUM(IF($D$3:$D$110=$M41,I$3:I$110))</f>
        <v>1</v>
      </c>
      <c r="Q41" s="8">
        <f t="array" ref="Q41">SUM(IF($D$3:$D$110=$M41,J$3:J$110))</f>
        <v>0</v>
      </c>
      <c r="R41" s="9">
        <f t="array" ref="R41">SUM(IF($D$3:$D$110=$M41,K$3:K$110))</f>
        <v>0</v>
      </c>
      <c r="S41" s="7">
        <f t="array" ref="S41">SUM(IF($E$3:$E$110=$M41,G$3:G$110))</f>
        <v>0</v>
      </c>
      <c r="T41" s="8">
        <f t="array" ref="T41">SUM(IF($E$3:$E$110=$M41,H$3:H$110))</f>
        <v>0</v>
      </c>
      <c r="U41" s="8">
        <f t="array" ref="U41">SUM(IF($E$3:$E$110=$M41,I$3:I$110))</f>
        <v>1</v>
      </c>
      <c r="V41" s="8">
        <f t="array" ref="V41">SUM(IF($E$3:$E$110=$M41,J$3:J$110))</f>
        <v>0</v>
      </c>
      <c r="W41" s="9">
        <f t="array" ref="W41">SUM(IF($E$3:$E$110=$M41,K$3:K$110))</f>
        <v>0</v>
      </c>
      <c r="X41">
        <f t="shared" si="6"/>
        <v>0</v>
      </c>
      <c r="Y41">
        <f t="shared" si="5"/>
        <v>0</v>
      </c>
      <c r="Z41">
        <f t="shared" si="5"/>
        <v>0</v>
      </c>
      <c r="AA41">
        <f t="shared" si="5"/>
        <v>0</v>
      </c>
      <c r="AB41">
        <f t="shared" si="5"/>
        <v>0</v>
      </c>
      <c r="AC41">
        <v>0</v>
      </c>
    </row>
    <row r="42" spans="4:29" ht="15" thickBot="1" x14ac:dyDescent="0.35">
      <c r="D42">
        <v>4</v>
      </c>
      <c r="E42">
        <v>0</v>
      </c>
      <c r="F42">
        <v>14438</v>
      </c>
      <c r="G42">
        <v>0</v>
      </c>
      <c r="H42">
        <v>0</v>
      </c>
      <c r="I42">
        <v>0</v>
      </c>
      <c r="J42">
        <v>0</v>
      </c>
      <c r="K42">
        <v>0</v>
      </c>
      <c r="L42">
        <f t="shared" si="1"/>
        <v>0</v>
      </c>
      <c r="M42" s="11">
        <v>10</v>
      </c>
      <c r="N42" s="7">
        <f t="array" ref="N42">SUM(IF($D$3:$D$110=$M42,G$3:G$110))</f>
        <v>0</v>
      </c>
      <c r="O42" s="8">
        <f t="array" ref="O42">SUM(IF($D$3:$D$110=$M42,H$3:H$110))</f>
        <v>0</v>
      </c>
      <c r="P42" s="8">
        <f t="array" ref="P42">SUM(IF($D$3:$D$110=$M42,I$3:I$110))</f>
        <v>0</v>
      </c>
      <c r="Q42" s="8">
        <f t="array" ref="Q42">SUM(IF($D$3:$D$110=$M42,J$3:J$110))</f>
        <v>0</v>
      </c>
      <c r="R42" s="9">
        <f t="array" ref="R42">SUM(IF($D$3:$D$110=$M42,K$3:K$110))</f>
        <v>0</v>
      </c>
      <c r="S42" s="7">
        <f t="array" ref="S42">SUM(IF($E$3:$E$110=$M42,G$3:G$110))</f>
        <v>1</v>
      </c>
      <c r="T42" s="8">
        <f t="array" ref="T42">SUM(IF($E$3:$E$110=$M42,H$3:H$110))</f>
        <v>1</v>
      </c>
      <c r="U42" s="8">
        <f t="array" ref="U42">SUM(IF($E$3:$E$110=$M42,I$3:I$110))</f>
        <v>1</v>
      </c>
      <c r="V42" s="8">
        <f t="array" ref="V42">SUM(IF($E$3:$E$110=$M42,J$3:J$110))</f>
        <v>1</v>
      </c>
      <c r="W42" s="9">
        <f t="array" ref="W42">SUM(IF($E$3:$E$110=$M42,K$3:K$110))</f>
        <v>1</v>
      </c>
      <c r="X42">
        <f t="shared" si="6"/>
        <v>-1</v>
      </c>
      <c r="Y42">
        <f t="shared" si="5"/>
        <v>-1</v>
      </c>
      <c r="Z42">
        <f t="shared" si="5"/>
        <v>-1</v>
      </c>
      <c r="AA42">
        <f t="shared" si="5"/>
        <v>-1</v>
      </c>
      <c r="AB42">
        <f t="shared" si="5"/>
        <v>-1</v>
      </c>
      <c r="AC42">
        <v>-1</v>
      </c>
    </row>
    <row r="43" spans="4:29" ht="15" thickBot="1" x14ac:dyDescent="0.35">
      <c r="D43">
        <v>4</v>
      </c>
      <c r="E43">
        <v>1</v>
      </c>
      <c r="F43">
        <v>14590</v>
      </c>
      <c r="G43">
        <v>0</v>
      </c>
      <c r="H43">
        <v>0</v>
      </c>
      <c r="I43">
        <v>0</v>
      </c>
      <c r="J43">
        <v>0</v>
      </c>
      <c r="K43">
        <v>0</v>
      </c>
      <c r="L43">
        <f t="shared" si="1"/>
        <v>0</v>
      </c>
      <c r="N43" s="16" t="s">
        <v>31</v>
      </c>
      <c r="O43" s="17"/>
      <c r="P43" s="17"/>
      <c r="Q43" s="17"/>
      <c r="R43" s="18"/>
      <c r="S43" s="16" t="s">
        <v>30</v>
      </c>
      <c r="T43" s="17"/>
      <c r="U43" s="17"/>
      <c r="V43" s="17"/>
      <c r="W43" s="18"/>
    </row>
    <row r="44" spans="4:29" x14ac:dyDescent="0.3">
      <c r="D44">
        <v>4</v>
      </c>
      <c r="E44">
        <v>2</v>
      </c>
      <c r="F44">
        <v>12640</v>
      </c>
      <c r="G44">
        <v>0</v>
      </c>
      <c r="H44">
        <v>0</v>
      </c>
      <c r="I44">
        <v>0</v>
      </c>
      <c r="J44">
        <v>0</v>
      </c>
      <c r="K44">
        <v>0</v>
      </c>
      <c r="L44">
        <f t="shared" si="1"/>
        <v>0</v>
      </c>
    </row>
    <row r="45" spans="4:29" x14ac:dyDescent="0.3">
      <c r="D45">
        <v>4</v>
      </c>
      <c r="E45">
        <v>3</v>
      </c>
      <c r="F45">
        <v>16419</v>
      </c>
      <c r="G45">
        <v>0</v>
      </c>
      <c r="H45">
        <v>0</v>
      </c>
      <c r="I45">
        <v>0</v>
      </c>
      <c r="J45">
        <v>0</v>
      </c>
      <c r="K45">
        <v>0</v>
      </c>
      <c r="L45">
        <f t="shared" si="1"/>
        <v>0</v>
      </c>
    </row>
    <row r="46" spans="4:29" x14ac:dyDescent="0.3">
      <c r="D46">
        <v>4</v>
      </c>
      <c r="E46">
        <v>5</v>
      </c>
      <c r="F46">
        <v>14510</v>
      </c>
      <c r="G46">
        <v>0</v>
      </c>
      <c r="H46">
        <v>0</v>
      </c>
      <c r="I46">
        <v>0</v>
      </c>
      <c r="J46">
        <v>0</v>
      </c>
      <c r="K46">
        <v>0</v>
      </c>
      <c r="L46">
        <f t="shared" si="1"/>
        <v>0</v>
      </c>
    </row>
    <row r="47" spans="4:29" x14ac:dyDescent="0.3">
      <c r="D47">
        <v>4</v>
      </c>
      <c r="E47">
        <v>6</v>
      </c>
      <c r="F47">
        <v>11326</v>
      </c>
      <c r="G47">
        <v>0</v>
      </c>
      <c r="H47">
        <v>0</v>
      </c>
      <c r="I47">
        <v>0</v>
      </c>
      <c r="J47">
        <v>0</v>
      </c>
      <c r="K47">
        <v>0</v>
      </c>
      <c r="L47">
        <f t="shared" si="1"/>
        <v>0</v>
      </c>
    </row>
    <row r="48" spans="4:29" x14ac:dyDescent="0.3">
      <c r="D48">
        <v>4</v>
      </c>
      <c r="E48">
        <v>7</v>
      </c>
      <c r="F48">
        <v>12088</v>
      </c>
      <c r="G48">
        <v>0</v>
      </c>
      <c r="H48">
        <v>0</v>
      </c>
      <c r="I48">
        <v>0</v>
      </c>
      <c r="J48">
        <v>0</v>
      </c>
      <c r="K48">
        <v>0</v>
      </c>
      <c r="L48">
        <f t="shared" si="1"/>
        <v>0</v>
      </c>
    </row>
    <row r="49" spans="4:12" x14ac:dyDescent="0.3">
      <c r="D49">
        <v>4</v>
      </c>
      <c r="E49">
        <v>8</v>
      </c>
      <c r="F49">
        <v>10757</v>
      </c>
      <c r="G49">
        <v>0</v>
      </c>
      <c r="H49">
        <v>0</v>
      </c>
      <c r="I49">
        <v>0</v>
      </c>
      <c r="J49">
        <v>0</v>
      </c>
      <c r="K49">
        <v>0</v>
      </c>
      <c r="L49">
        <f t="shared" si="1"/>
        <v>0</v>
      </c>
    </row>
    <row r="50" spans="4:12" x14ac:dyDescent="0.3">
      <c r="D50">
        <v>4</v>
      </c>
      <c r="E50">
        <v>9</v>
      </c>
      <c r="F50">
        <v>11161</v>
      </c>
      <c r="G50">
        <v>0</v>
      </c>
      <c r="H50">
        <v>0</v>
      </c>
      <c r="I50">
        <v>0</v>
      </c>
      <c r="J50">
        <v>0</v>
      </c>
      <c r="K50">
        <v>0</v>
      </c>
      <c r="L50">
        <f t="shared" si="1"/>
        <v>0</v>
      </c>
    </row>
    <row r="51" spans="4:12" x14ac:dyDescent="0.3">
      <c r="D51">
        <v>4</v>
      </c>
      <c r="E51">
        <v>10</v>
      </c>
      <c r="F51">
        <v>14662</v>
      </c>
      <c r="G51">
        <v>0</v>
      </c>
      <c r="H51">
        <v>0</v>
      </c>
      <c r="I51">
        <v>1</v>
      </c>
      <c r="J51">
        <v>0</v>
      </c>
      <c r="K51">
        <v>0</v>
      </c>
      <c r="L51">
        <f t="shared" si="1"/>
        <v>1</v>
      </c>
    </row>
    <row r="52" spans="4:12" x14ac:dyDescent="0.3">
      <c r="D52">
        <v>5</v>
      </c>
      <c r="E52">
        <v>0</v>
      </c>
      <c r="F52">
        <v>6634</v>
      </c>
      <c r="G52">
        <v>0</v>
      </c>
      <c r="H52">
        <v>0</v>
      </c>
      <c r="I52">
        <v>0</v>
      </c>
      <c r="J52">
        <v>0</v>
      </c>
      <c r="K52">
        <v>0</v>
      </c>
      <c r="L52">
        <f t="shared" si="1"/>
        <v>0</v>
      </c>
    </row>
    <row r="53" spans="4:12" x14ac:dyDescent="0.3">
      <c r="D53">
        <v>5</v>
      </c>
      <c r="E53">
        <v>1</v>
      </c>
      <c r="F53">
        <v>6787</v>
      </c>
      <c r="G53">
        <v>0</v>
      </c>
      <c r="H53">
        <v>0</v>
      </c>
      <c r="I53">
        <v>0</v>
      </c>
      <c r="J53">
        <v>0</v>
      </c>
      <c r="K53">
        <v>0</v>
      </c>
      <c r="L53">
        <f t="shared" si="1"/>
        <v>0</v>
      </c>
    </row>
    <row r="54" spans="4:12" x14ac:dyDescent="0.3">
      <c r="D54">
        <v>5</v>
      </c>
      <c r="E54">
        <v>2</v>
      </c>
      <c r="F54">
        <v>4818</v>
      </c>
      <c r="G54">
        <v>0</v>
      </c>
      <c r="H54">
        <v>0</v>
      </c>
      <c r="I54">
        <v>0</v>
      </c>
      <c r="J54">
        <v>0</v>
      </c>
      <c r="K54">
        <v>0</v>
      </c>
      <c r="L54">
        <f t="shared" si="1"/>
        <v>0</v>
      </c>
    </row>
    <row r="55" spans="4:12" x14ac:dyDescent="0.3">
      <c r="D55">
        <v>5</v>
      </c>
      <c r="E55">
        <v>3</v>
      </c>
      <c r="F55">
        <v>5350</v>
      </c>
      <c r="G55">
        <v>1</v>
      </c>
      <c r="H55">
        <v>0</v>
      </c>
      <c r="I55">
        <v>0</v>
      </c>
      <c r="J55">
        <v>0</v>
      </c>
      <c r="K55">
        <v>0</v>
      </c>
      <c r="L55">
        <f t="shared" si="1"/>
        <v>1</v>
      </c>
    </row>
    <row r="56" spans="4:12" x14ac:dyDescent="0.3">
      <c r="D56">
        <v>5</v>
      </c>
      <c r="E56">
        <v>4</v>
      </c>
      <c r="F56">
        <v>15273</v>
      </c>
      <c r="G56">
        <v>0</v>
      </c>
      <c r="H56">
        <v>0</v>
      </c>
      <c r="I56">
        <v>0</v>
      </c>
      <c r="J56">
        <v>0</v>
      </c>
      <c r="K56">
        <v>0</v>
      </c>
      <c r="L56">
        <f t="shared" si="1"/>
        <v>0</v>
      </c>
    </row>
    <row r="57" spans="4:12" x14ac:dyDescent="0.3">
      <c r="D57">
        <v>5</v>
      </c>
      <c r="E57">
        <v>6</v>
      </c>
      <c r="F57">
        <v>1621</v>
      </c>
      <c r="G57">
        <v>0</v>
      </c>
      <c r="H57">
        <v>0</v>
      </c>
      <c r="I57">
        <v>0</v>
      </c>
      <c r="J57">
        <v>0</v>
      </c>
      <c r="K57">
        <v>0</v>
      </c>
      <c r="L57">
        <f t="shared" si="1"/>
        <v>0</v>
      </c>
    </row>
    <row r="58" spans="4:12" x14ac:dyDescent="0.3">
      <c r="D58">
        <v>5</v>
      </c>
      <c r="E58">
        <v>7</v>
      </c>
      <c r="F58">
        <v>2617</v>
      </c>
      <c r="G58">
        <v>0</v>
      </c>
      <c r="H58">
        <v>0</v>
      </c>
      <c r="I58">
        <v>0</v>
      </c>
      <c r="J58">
        <v>0</v>
      </c>
      <c r="K58">
        <v>0</v>
      </c>
      <c r="L58">
        <f t="shared" si="1"/>
        <v>0</v>
      </c>
    </row>
    <row r="59" spans="4:12" x14ac:dyDescent="0.3">
      <c r="D59">
        <v>5</v>
      </c>
      <c r="E59">
        <v>8</v>
      </c>
      <c r="F59">
        <v>4411</v>
      </c>
      <c r="G59">
        <v>0</v>
      </c>
      <c r="H59">
        <v>0</v>
      </c>
      <c r="I59">
        <v>0</v>
      </c>
      <c r="J59">
        <v>0</v>
      </c>
      <c r="K59">
        <v>0</v>
      </c>
      <c r="L59">
        <f t="shared" si="1"/>
        <v>0</v>
      </c>
    </row>
    <row r="60" spans="4:12" x14ac:dyDescent="0.3">
      <c r="D60">
        <v>5</v>
      </c>
      <c r="E60">
        <v>10</v>
      </c>
      <c r="F60">
        <v>6391</v>
      </c>
      <c r="G60">
        <v>0</v>
      </c>
      <c r="H60">
        <v>0</v>
      </c>
      <c r="I60">
        <v>0</v>
      </c>
      <c r="J60">
        <v>0</v>
      </c>
      <c r="K60">
        <v>0</v>
      </c>
      <c r="L60">
        <f t="shared" si="1"/>
        <v>0</v>
      </c>
    </row>
    <row r="61" spans="4:12" x14ac:dyDescent="0.3">
      <c r="D61">
        <v>5</v>
      </c>
      <c r="E61">
        <v>9</v>
      </c>
      <c r="F61">
        <v>5659</v>
      </c>
      <c r="G61">
        <v>0</v>
      </c>
      <c r="H61">
        <v>0</v>
      </c>
      <c r="I61">
        <v>0</v>
      </c>
      <c r="J61">
        <v>0</v>
      </c>
      <c r="K61">
        <v>0</v>
      </c>
      <c r="L61">
        <f t="shared" si="1"/>
        <v>0</v>
      </c>
    </row>
    <row r="62" spans="4:12" x14ac:dyDescent="0.3">
      <c r="D62">
        <v>6</v>
      </c>
      <c r="E62">
        <v>0</v>
      </c>
      <c r="F62">
        <v>5350</v>
      </c>
      <c r="G62">
        <v>0</v>
      </c>
      <c r="H62">
        <v>0</v>
      </c>
      <c r="I62">
        <v>0</v>
      </c>
      <c r="J62">
        <v>0</v>
      </c>
      <c r="K62">
        <v>0</v>
      </c>
      <c r="L62">
        <f t="shared" si="1"/>
        <v>0</v>
      </c>
    </row>
    <row r="63" spans="4:12" x14ac:dyDescent="0.3">
      <c r="D63">
        <v>6</v>
      </c>
      <c r="E63">
        <v>1</v>
      </c>
      <c r="F63">
        <v>5502</v>
      </c>
      <c r="G63">
        <v>0</v>
      </c>
      <c r="H63">
        <v>0</v>
      </c>
      <c r="I63">
        <v>0</v>
      </c>
      <c r="J63">
        <v>0</v>
      </c>
      <c r="K63">
        <v>0</v>
      </c>
      <c r="L63">
        <f t="shared" si="1"/>
        <v>0</v>
      </c>
    </row>
    <row r="64" spans="4:12" x14ac:dyDescent="0.3">
      <c r="D64">
        <v>6</v>
      </c>
      <c r="E64">
        <v>2</v>
      </c>
      <c r="F64">
        <v>3687</v>
      </c>
      <c r="G64">
        <v>0</v>
      </c>
      <c r="H64">
        <v>0</v>
      </c>
      <c r="I64">
        <v>0</v>
      </c>
      <c r="J64">
        <v>0</v>
      </c>
      <c r="K64">
        <v>0</v>
      </c>
      <c r="L64">
        <f t="shared" si="1"/>
        <v>0</v>
      </c>
    </row>
    <row r="65" spans="4:12" x14ac:dyDescent="0.3">
      <c r="D65">
        <v>6</v>
      </c>
      <c r="E65">
        <v>3</v>
      </c>
      <c r="F65">
        <v>5721</v>
      </c>
      <c r="G65">
        <v>0</v>
      </c>
      <c r="H65">
        <v>0</v>
      </c>
      <c r="I65">
        <v>0</v>
      </c>
      <c r="J65">
        <v>0</v>
      </c>
      <c r="K65">
        <v>0</v>
      </c>
      <c r="L65">
        <f t="shared" si="1"/>
        <v>0</v>
      </c>
    </row>
    <row r="66" spans="4:12" x14ac:dyDescent="0.3">
      <c r="D66">
        <v>6</v>
      </c>
      <c r="E66">
        <v>4</v>
      </c>
      <c r="F66">
        <v>12086</v>
      </c>
      <c r="G66">
        <v>0</v>
      </c>
      <c r="H66">
        <v>0</v>
      </c>
      <c r="I66">
        <v>0</v>
      </c>
      <c r="J66">
        <v>0</v>
      </c>
      <c r="K66">
        <v>0</v>
      </c>
      <c r="L66">
        <f t="shared" si="1"/>
        <v>0</v>
      </c>
    </row>
    <row r="67" spans="4:12" x14ac:dyDescent="0.3">
      <c r="D67">
        <v>6</v>
      </c>
      <c r="E67">
        <v>5</v>
      </c>
      <c r="F67">
        <v>1621</v>
      </c>
      <c r="G67">
        <v>0</v>
      </c>
      <c r="H67">
        <v>0</v>
      </c>
      <c r="I67">
        <v>0</v>
      </c>
      <c r="J67">
        <v>0</v>
      </c>
      <c r="K67">
        <v>0</v>
      </c>
      <c r="L67">
        <f t="shared" si="1"/>
        <v>0</v>
      </c>
    </row>
    <row r="68" spans="4:12" x14ac:dyDescent="0.3">
      <c r="D68">
        <v>6</v>
      </c>
      <c r="E68">
        <v>7</v>
      </c>
      <c r="F68">
        <v>1150</v>
      </c>
      <c r="G68">
        <v>0</v>
      </c>
      <c r="H68">
        <v>0</v>
      </c>
      <c r="I68">
        <v>0</v>
      </c>
      <c r="J68">
        <v>0</v>
      </c>
      <c r="K68">
        <v>0</v>
      </c>
      <c r="L68">
        <f t="shared" ref="L68:L101" si="7">SUM(G68:K68)</f>
        <v>0</v>
      </c>
    </row>
    <row r="69" spans="4:12" x14ac:dyDescent="0.3">
      <c r="D69">
        <v>6</v>
      </c>
      <c r="E69">
        <v>8</v>
      </c>
      <c r="F69">
        <v>2823</v>
      </c>
      <c r="G69">
        <v>0</v>
      </c>
      <c r="H69">
        <v>0</v>
      </c>
      <c r="I69">
        <v>0</v>
      </c>
      <c r="J69">
        <v>0</v>
      </c>
      <c r="K69">
        <v>0</v>
      </c>
      <c r="L69">
        <f t="shared" si="7"/>
        <v>0</v>
      </c>
    </row>
    <row r="70" spans="4:12" x14ac:dyDescent="0.3">
      <c r="D70">
        <v>6</v>
      </c>
      <c r="E70">
        <v>9</v>
      </c>
      <c r="F70">
        <v>4072</v>
      </c>
      <c r="G70">
        <v>0</v>
      </c>
      <c r="H70">
        <v>0</v>
      </c>
      <c r="I70">
        <v>0</v>
      </c>
      <c r="J70">
        <v>0</v>
      </c>
      <c r="K70">
        <v>0</v>
      </c>
      <c r="L70">
        <f t="shared" si="7"/>
        <v>0</v>
      </c>
    </row>
    <row r="71" spans="4:12" x14ac:dyDescent="0.3">
      <c r="D71">
        <v>6</v>
      </c>
      <c r="E71">
        <v>10</v>
      </c>
      <c r="F71">
        <v>5053</v>
      </c>
      <c r="G71">
        <v>1</v>
      </c>
      <c r="H71">
        <v>0</v>
      </c>
      <c r="I71">
        <v>0</v>
      </c>
      <c r="J71">
        <v>0</v>
      </c>
      <c r="K71">
        <v>0</v>
      </c>
      <c r="L71">
        <f t="shared" si="7"/>
        <v>1</v>
      </c>
    </row>
    <row r="72" spans="4:12" x14ac:dyDescent="0.3">
      <c r="D72">
        <v>7</v>
      </c>
      <c r="E72">
        <v>0</v>
      </c>
      <c r="F72">
        <v>4572</v>
      </c>
      <c r="G72">
        <v>0</v>
      </c>
      <c r="H72">
        <v>0</v>
      </c>
      <c r="I72">
        <v>0</v>
      </c>
      <c r="J72">
        <v>0</v>
      </c>
      <c r="K72">
        <v>0</v>
      </c>
      <c r="L72">
        <f t="shared" si="7"/>
        <v>0</v>
      </c>
    </row>
    <row r="73" spans="4:12" x14ac:dyDescent="0.3">
      <c r="D73">
        <v>7</v>
      </c>
      <c r="E73">
        <v>1</v>
      </c>
      <c r="F73">
        <v>4724</v>
      </c>
      <c r="G73">
        <v>0</v>
      </c>
      <c r="H73">
        <v>0</v>
      </c>
      <c r="I73">
        <v>0</v>
      </c>
      <c r="J73">
        <v>0</v>
      </c>
      <c r="K73">
        <v>0</v>
      </c>
      <c r="L73">
        <f t="shared" si="7"/>
        <v>0</v>
      </c>
    </row>
    <row r="74" spans="4:12" x14ac:dyDescent="0.3">
      <c r="D74">
        <v>7</v>
      </c>
      <c r="E74">
        <v>2</v>
      </c>
      <c r="F74">
        <v>2579</v>
      </c>
      <c r="G74">
        <v>0</v>
      </c>
      <c r="H74">
        <v>0</v>
      </c>
      <c r="I74">
        <v>0</v>
      </c>
      <c r="J74">
        <v>0</v>
      </c>
      <c r="K74">
        <v>0</v>
      </c>
      <c r="L74">
        <f t="shared" si="7"/>
        <v>0</v>
      </c>
    </row>
    <row r="75" spans="4:12" x14ac:dyDescent="0.3">
      <c r="D75">
        <v>7</v>
      </c>
      <c r="E75">
        <v>3</v>
      </c>
      <c r="F75">
        <v>6548</v>
      </c>
      <c r="G75">
        <v>0</v>
      </c>
      <c r="H75">
        <v>0</v>
      </c>
      <c r="I75">
        <v>0</v>
      </c>
      <c r="J75">
        <v>0</v>
      </c>
      <c r="K75">
        <v>0</v>
      </c>
      <c r="L75">
        <f t="shared" si="7"/>
        <v>0</v>
      </c>
    </row>
    <row r="76" spans="4:12" x14ac:dyDescent="0.3">
      <c r="D76">
        <v>7</v>
      </c>
      <c r="E76">
        <v>4</v>
      </c>
      <c r="F76">
        <v>13222</v>
      </c>
      <c r="G76">
        <v>0</v>
      </c>
      <c r="H76">
        <v>0</v>
      </c>
      <c r="I76">
        <v>0</v>
      </c>
      <c r="J76">
        <v>0</v>
      </c>
      <c r="K76">
        <v>0</v>
      </c>
      <c r="L76">
        <f t="shared" si="7"/>
        <v>0</v>
      </c>
    </row>
    <row r="77" spans="4:12" x14ac:dyDescent="0.3">
      <c r="D77">
        <v>7</v>
      </c>
      <c r="E77">
        <v>5</v>
      </c>
      <c r="F77">
        <v>2617</v>
      </c>
      <c r="G77">
        <v>0</v>
      </c>
      <c r="H77">
        <v>0</v>
      </c>
      <c r="I77">
        <v>0</v>
      </c>
      <c r="J77">
        <v>0</v>
      </c>
      <c r="K77">
        <v>0</v>
      </c>
      <c r="L77">
        <f t="shared" si="7"/>
        <v>0</v>
      </c>
    </row>
    <row r="78" spans="4:12" x14ac:dyDescent="0.3">
      <c r="D78">
        <v>7</v>
      </c>
      <c r="E78">
        <v>6</v>
      </c>
      <c r="F78">
        <v>1150</v>
      </c>
      <c r="G78">
        <v>0</v>
      </c>
      <c r="H78">
        <v>0</v>
      </c>
      <c r="I78">
        <v>0</v>
      </c>
      <c r="J78">
        <v>0</v>
      </c>
      <c r="K78">
        <v>0</v>
      </c>
      <c r="L78">
        <f t="shared" si="7"/>
        <v>0</v>
      </c>
    </row>
    <row r="79" spans="4:12" x14ac:dyDescent="0.3">
      <c r="D79">
        <v>7</v>
      </c>
      <c r="E79">
        <v>8</v>
      </c>
      <c r="F79">
        <v>1715</v>
      </c>
      <c r="G79">
        <v>0</v>
      </c>
      <c r="H79">
        <v>0</v>
      </c>
      <c r="I79">
        <v>0</v>
      </c>
      <c r="J79">
        <v>0</v>
      </c>
      <c r="K79">
        <v>0</v>
      </c>
      <c r="L79">
        <f t="shared" si="7"/>
        <v>0</v>
      </c>
    </row>
    <row r="80" spans="4:12" x14ac:dyDescent="0.3">
      <c r="D80">
        <v>7</v>
      </c>
      <c r="E80">
        <v>9</v>
      </c>
      <c r="F80">
        <v>2963</v>
      </c>
      <c r="G80">
        <v>0</v>
      </c>
      <c r="H80">
        <v>0</v>
      </c>
      <c r="I80">
        <v>0</v>
      </c>
      <c r="J80">
        <v>0</v>
      </c>
      <c r="K80">
        <v>0</v>
      </c>
      <c r="L80">
        <f t="shared" si="7"/>
        <v>0</v>
      </c>
    </row>
    <row r="81" spans="4:12" x14ac:dyDescent="0.3">
      <c r="D81">
        <v>7</v>
      </c>
      <c r="E81">
        <v>10</v>
      </c>
      <c r="F81">
        <v>3931</v>
      </c>
      <c r="G81">
        <v>0</v>
      </c>
      <c r="H81">
        <v>0</v>
      </c>
      <c r="I81">
        <v>0</v>
      </c>
      <c r="J81">
        <v>1</v>
      </c>
      <c r="K81">
        <v>0</v>
      </c>
      <c r="L81">
        <f t="shared" si="7"/>
        <v>1</v>
      </c>
    </row>
    <row r="82" spans="4:12" x14ac:dyDescent="0.3">
      <c r="D82">
        <v>8</v>
      </c>
      <c r="E82">
        <v>0</v>
      </c>
      <c r="F82">
        <v>4485</v>
      </c>
      <c r="G82">
        <v>0</v>
      </c>
      <c r="H82">
        <v>0</v>
      </c>
      <c r="I82">
        <v>0</v>
      </c>
      <c r="J82">
        <v>0</v>
      </c>
      <c r="K82">
        <v>0</v>
      </c>
      <c r="L82">
        <f t="shared" si="7"/>
        <v>0</v>
      </c>
    </row>
    <row r="83" spans="4:12" x14ac:dyDescent="0.3">
      <c r="D83">
        <v>8</v>
      </c>
      <c r="E83">
        <v>1</v>
      </c>
      <c r="F83">
        <v>2816</v>
      </c>
      <c r="G83">
        <v>0</v>
      </c>
      <c r="H83">
        <v>0</v>
      </c>
      <c r="I83">
        <v>0</v>
      </c>
      <c r="J83">
        <v>0</v>
      </c>
      <c r="K83">
        <v>0</v>
      </c>
      <c r="L83">
        <f t="shared" si="7"/>
        <v>0</v>
      </c>
    </row>
    <row r="84" spans="4:12" x14ac:dyDescent="0.3">
      <c r="D84">
        <v>8</v>
      </c>
      <c r="E84">
        <v>2</v>
      </c>
      <c r="F84">
        <v>1184</v>
      </c>
      <c r="G84">
        <v>0</v>
      </c>
      <c r="H84">
        <v>0</v>
      </c>
      <c r="I84">
        <v>0</v>
      </c>
      <c r="J84">
        <v>0</v>
      </c>
      <c r="K84">
        <v>0</v>
      </c>
      <c r="L84">
        <f t="shared" si="7"/>
        <v>0</v>
      </c>
    </row>
    <row r="85" spans="4:12" x14ac:dyDescent="0.3">
      <c r="D85">
        <v>8</v>
      </c>
      <c r="E85">
        <v>3</v>
      </c>
      <c r="F85">
        <v>6694</v>
      </c>
      <c r="G85">
        <v>0</v>
      </c>
      <c r="H85">
        <v>0</v>
      </c>
      <c r="I85">
        <v>0</v>
      </c>
      <c r="J85">
        <v>0</v>
      </c>
      <c r="K85">
        <v>0</v>
      </c>
      <c r="L85">
        <f t="shared" si="7"/>
        <v>0</v>
      </c>
    </row>
    <row r="86" spans="4:12" x14ac:dyDescent="0.3">
      <c r="D86">
        <v>8</v>
      </c>
      <c r="E86">
        <v>4</v>
      </c>
      <c r="F86">
        <v>11188</v>
      </c>
      <c r="G86">
        <v>0</v>
      </c>
      <c r="H86">
        <v>0</v>
      </c>
      <c r="I86">
        <v>0</v>
      </c>
      <c r="J86">
        <v>0</v>
      </c>
      <c r="K86">
        <v>0</v>
      </c>
      <c r="L86">
        <f t="shared" si="7"/>
        <v>0</v>
      </c>
    </row>
    <row r="87" spans="4:12" x14ac:dyDescent="0.3">
      <c r="D87">
        <v>8</v>
      </c>
      <c r="E87">
        <v>5</v>
      </c>
      <c r="F87">
        <v>4158</v>
      </c>
      <c r="G87">
        <v>0</v>
      </c>
      <c r="H87">
        <v>0</v>
      </c>
      <c r="I87">
        <v>0</v>
      </c>
      <c r="J87">
        <v>0</v>
      </c>
      <c r="K87">
        <v>0</v>
      </c>
      <c r="L87">
        <f t="shared" si="7"/>
        <v>0</v>
      </c>
    </row>
    <row r="88" spans="4:12" x14ac:dyDescent="0.3">
      <c r="D88">
        <v>8</v>
      </c>
      <c r="E88">
        <v>6</v>
      </c>
      <c r="F88">
        <v>2691</v>
      </c>
      <c r="G88">
        <v>0</v>
      </c>
      <c r="H88">
        <v>0</v>
      </c>
      <c r="I88">
        <v>0</v>
      </c>
      <c r="J88">
        <v>0</v>
      </c>
      <c r="K88">
        <v>0</v>
      </c>
      <c r="L88">
        <f t="shared" si="7"/>
        <v>0</v>
      </c>
    </row>
    <row r="89" spans="4:12" x14ac:dyDescent="0.3">
      <c r="D89">
        <v>8</v>
      </c>
      <c r="E89">
        <v>7</v>
      </c>
      <c r="F89">
        <v>1570</v>
      </c>
      <c r="G89">
        <v>0</v>
      </c>
      <c r="H89">
        <v>0</v>
      </c>
      <c r="I89">
        <v>0</v>
      </c>
      <c r="J89">
        <v>0</v>
      </c>
      <c r="K89">
        <v>0</v>
      </c>
      <c r="L89">
        <f t="shared" si="7"/>
        <v>0</v>
      </c>
    </row>
    <row r="90" spans="4:12" x14ac:dyDescent="0.3">
      <c r="D90">
        <v>8</v>
      </c>
      <c r="E90">
        <v>9</v>
      </c>
      <c r="F90">
        <v>1569</v>
      </c>
      <c r="G90">
        <v>0</v>
      </c>
      <c r="H90">
        <v>0</v>
      </c>
      <c r="I90">
        <v>0</v>
      </c>
      <c r="J90">
        <v>0</v>
      </c>
      <c r="K90">
        <v>0</v>
      </c>
      <c r="L90">
        <f t="shared" si="7"/>
        <v>0</v>
      </c>
    </row>
    <row r="91" spans="4:12" x14ac:dyDescent="0.3">
      <c r="D91">
        <v>8</v>
      </c>
      <c r="E91">
        <v>10</v>
      </c>
      <c r="F91">
        <v>4114</v>
      </c>
      <c r="G91">
        <v>0</v>
      </c>
      <c r="H91">
        <v>1</v>
      </c>
      <c r="I91">
        <v>0</v>
      </c>
      <c r="J91">
        <v>0</v>
      </c>
      <c r="K91">
        <v>0</v>
      </c>
      <c r="L91">
        <f t="shared" si="7"/>
        <v>1</v>
      </c>
    </row>
    <row r="92" spans="4:12" x14ac:dyDescent="0.3">
      <c r="D92">
        <v>9</v>
      </c>
      <c r="E92">
        <v>0</v>
      </c>
      <c r="F92">
        <v>5747</v>
      </c>
      <c r="G92">
        <v>0</v>
      </c>
      <c r="H92">
        <v>0</v>
      </c>
      <c r="I92">
        <v>0</v>
      </c>
      <c r="J92">
        <v>0</v>
      </c>
      <c r="K92">
        <v>0</v>
      </c>
      <c r="L92">
        <f t="shared" si="7"/>
        <v>0</v>
      </c>
    </row>
    <row r="93" spans="4:12" x14ac:dyDescent="0.3">
      <c r="D93">
        <v>9</v>
      </c>
      <c r="E93">
        <v>1</v>
      </c>
      <c r="F93">
        <v>4077</v>
      </c>
      <c r="G93">
        <v>0</v>
      </c>
      <c r="H93">
        <v>0</v>
      </c>
      <c r="I93">
        <v>0</v>
      </c>
      <c r="J93">
        <v>0</v>
      </c>
      <c r="K93">
        <v>0</v>
      </c>
      <c r="L93">
        <f t="shared" si="7"/>
        <v>0</v>
      </c>
    </row>
    <row r="94" spans="4:12" x14ac:dyDescent="0.3">
      <c r="D94">
        <v>9</v>
      </c>
      <c r="E94">
        <v>2</v>
      </c>
      <c r="F94">
        <v>2445</v>
      </c>
      <c r="G94">
        <v>0</v>
      </c>
      <c r="H94">
        <v>0</v>
      </c>
      <c r="I94">
        <v>0</v>
      </c>
      <c r="J94">
        <v>0</v>
      </c>
      <c r="K94">
        <v>0</v>
      </c>
      <c r="L94">
        <f t="shared" si="7"/>
        <v>0</v>
      </c>
    </row>
    <row r="95" spans="4:12" x14ac:dyDescent="0.3">
      <c r="D95">
        <v>9</v>
      </c>
      <c r="E95">
        <v>3</v>
      </c>
      <c r="F95">
        <v>7955</v>
      </c>
      <c r="G95">
        <v>0</v>
      </c>
      <c r="H95">
        <v>0</v>
      </c>
      <c r="I95">
        <v>0</v>
      </c>
      <c r="J95">
        <v>0</v>
      </c>
      <c r="K95">
        <v>0</v>
      </c>
      <c r="L95">
        <f t="shared" si="7"/>
        <v>0</v>
      </c>
    </row>
    <row r="96" spans="4:12" x14ac:dyDescent="0.3">
      <c r="D96">
        <v>9</v>
      </c>
      <c r="E96">
        <v>4</v>
      </c>
      <c r="F96">
        <v>11597</v>
      </c>
      <c r="G96">
        <v>0</v>
      </c>
      <c r="H96">
        <v>0</v>
      </c>
      <c r="I96">
        <v>1</v>
      </c>
      <c r="J96">
        <v>0</v>
      </c>
      <c r="K96">
        <v>0</v>
      </c>
      <c r="L96">
        <f t="shared" si="7"/>
        <v>1</v>
      </c>
    </row>
    <row r="97" spans="4:12" x14ac:dyDescent="0.3">
      <c r="D97">
        <v>9</v>
      </c>
      <c r="E97">
        <v>5</v>
      </c>
      <c r="F97">
        <v>5419</v>
      </c>
      <c r="G97">
        <v>0</v>
      </c>
      <c r="H97">
        <v>0</v>
      </c>
      <c r="I97">
        <v>0</v>
      </c>
      <c r="J97">
        <v>0</v>
      </c>
      <c r="K97">
        <v>0</v>
      </c>
      <c r="L97">
        <f t="shared" si="7"/>
        <v>0</v>
      </c>
    </row>
    <row r="98" spans="4:12" x14ac:dyDescent="0.3">
      <c r="D98">
        <v>9</v>
      </c>
      <c r="E98">
        <v>6</v>
      </c>
      <c r="F98">
        <v>3952</v>
      </c>
      <c r="G98">
        <v>0</v>
      </c>
      <c r="H98">
        <v>0</v>
      </c>
      <c r="I98">
        <v>0</v>
      </c>
      <c r="J98">
        <v>0</v>
      </c>
      <c r="K98">
        <v>0</v>
      </c>
      <c r="L98">
        <f t="shared" si="7"/>
        <v>0</v>
      </c>
    </row>
    <row r="99" spans="4:12" x14ac:dyDescent="0.3">
      <c r="D99">
        <v>9</v>
      </c>
      <c r="E99">
        <v>7</v>
      </c>
      <c r="F99">
        <v>2831</v>
      </c>
      <c r="G99">
        <v>0</v>
      </c>
      <c r="H99">
        <v>0</v>
      </c>
      <c r="I99">
        <v>0</v>
      </c>
      <c r="J99">
        <v>0</v>
      </c>
      <c r="K99">
        <v>0</v>
      </c>
      <c r="L99">
        <f t="shared" si="7"/>
        <v>0</v>
      </c>
    </row>
    <row r="100" spans="4:12" x14ac:dyDescent="0.3">
      <c r="D100">
        <v>9</v>
      </c>
      <c r="E100">
        <v>8</v>
      </c>
      <c r="F100">
        <v>1529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f t="shared" si="7"/>
        <v>0</v>
      </c>
    </row>
    <row r="101" spans="4:12" x14ac:dyDescent="0.3">
      <c r="D101">
        <v>9</v>
      </c>
      <c r="E101">
        <v>10</v>
      </c>
      <c r="F101">
        <v>5362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f t="shared" si="7"/>
        <v>0</v>
      </c>
    </row>
    <row r="102" spans="4:12" x14ac:dyDescent="0.3">
      <c r="G102">
        <v>0</v>
      </c>
      <c r="H102">
        <v>0</v>
      </c>
      <c r="I102">
        <v>0</v>
      </c>
      <c r="J102">
        <v>0</v>
      </c>
      <c r="K102">
        <v>0</v>
      </c>
    </row>
    <row r="103" spans="4:12" x14ac:dyDescent="0.3">
      <c r="G103">
        <v>0</v>
      </c>
      <c r="H103">
        <v>0</v>
      </c>
      <c r="I103">
        <v>0</v>
      </c>
      <c r="J103">
        <v>0</v>
      </c>
      <c r="K103">
        <v>0</v>
      </c>
    </row>
    <row r="104" spans="4:12" x14ac:dyDescent="0.3">
      <c r="G104">
        <v>0</v>
      </c>
      <c r="H104">
        <v>0</v>
      </c>
      <c r="I104">
        <v>0</v>
      </c>
      <c r="J104">
        <v>0</v>
      </c>
      <c r="K104">
        <v>0</v>
      </c>
    </row>
    <row r="105" spans="4:12" x14ac:dyDescent="0.3">
      <c r="G105">
        <v>0</v>
      </c>
      <c r="H105">
        <v>0</v>
      </c>
      <c r="I105">
        <v>0</v>
      </c>
      <c r="J105">
        <v>0</v>
      </c>
      <c r="K105">
        <v>0</v>
      </c>
    </row>
    <row r="106" spans="4:12" x14ac:dyDescent="0.3">
      <c r="G106">
        <v>0</v>
      </c>
      <c r="H106">
        <v>0</v>
      </c>
      <c r="I106">
        <v>0</v>
      </c>
      <c r="J106">
        <v>0</v>
      </c>
      <c r="K106">
        <v>0</v>
      </c>
    </row>
    <row r="107" spans="4:12" x14ac:dyDescent="0.3">
      <c r="G107">
        <v>0</v>
      </c>
      <c r="H107">
        <v>0</v>
      </c>
      <c r="I107">
        <v>0</v>
      </c>
      <c r="J107">
        <v>0</v>
      </c>
      <c r="K107">
        <v>0</v>
      </c>
    </row>
    <row r="108" spans="4:12" x14ac:dyDescent="0.3">
      <c r="G108">
        <v>0</v>
      </c>
      <c r="H108">
        <v>0</v>
      </c>
      <c r="I108">
        <v>0</v>
      </c>
      <c r="J108">
        <v>0</v>
      </c>
      <c r="K108">
        <v>0</v>
      </c>
    </row>
    <row r="109" spans="4:12" x14ac:dyDescent="0.3">
      <c r="G109">
        <v>0</v>
      </c>
      <c r="H109">
        <v>0</v>
      </c>
      <c r="I109">
        <v>0</v>
      </c>
      <c r="J109">
        <v>0</v>
      </c>
      <c r="K109">
        <v>0</v>
      </c>
    </row>
    <row r="110" spans="4:12" x14ac:dyDescent="0.3">
      <c r="G110">
        <v>0</v>
      </c>
      <c r="H110">
        <v>0</v>
      </c>
      <c r="I110">
        <v>0</v>
      </c>
      <c r="J110">
        <v>0</v>
      </c>
      <c r="K110">
        <v>0</v>
      </c>
    </row>
    <row r="111" spans="4:12" ht="43.2" x14ac:dyDescent="0.3">
      <c r="D111" t="s">
        <v>41</v>
      </c>
      <c r="F111" s="5" t="s">
        <v>39</v>
      </c>
      <c r="G111">
        <f>SUMPRODUCT($F$3:$F$110,G3:G110)</f>
        <v>19391</v>
      </c>
      <c r="H111">
        <f t="shared" ref="H111:K111" si="8">SUMPRODUCT($F$3:$F$110,H3:H110)</f>
        <v>10358</v>
      </c>
      <c r="I111">
        <f t="shared" si="8"/>
        <v>31621</v>
      </c>
      <c r="J111">
        <f t="shared" si="8"/>
        <v>7862</v>
      </c>
      <c r="K111">
        <f t="shared" si="8"/>
        <v>7598</v>
      </c>
    </row>
    <row r="112" spans="4:12" ht="28.8" x14ac:dyDescent="0.3">
      <c r="D112">
        <v>1609.34</v>
      </c>
      <c r="F112" s="5" t="s">
        <v>17</v>
      </c>
      <c r="G112" s="6">
        <f>Data!$G$4</f>
        <v>1.38</v>
      </c>
      <c r="H112" s="6">
        <f>Data!$G$4</f>
        <v>1.38</v>
      </c>
      <c r="I112" s="6">
        <f>Data!$G$4</f>
        <v>1.38</v>
      </c>
      <c r="J112" s="6">
        <f>Data!$H$4</f>
        <v>1.85</v>
      </c>
      <c r="K112" s="6">
        <f>Data!$H$4</f>
        <v>1.85</v>
      </c>
    </row>
    <row r="113" spans="6:11" x14ac:dyDescent="0.3">
      <c r="F113" t="s">
        <v>40</v>
      </c>
      <c r="G113" s="6">
        <f>(G111/$D$112)*G112</f>
        <v>16.627673456199435</v>
      </c>
      <c r="H113" s="6">
        <f t="shared" ref="H113:K113" si="9">(H111/$D$112)*H112</f>
        <v>8.8819267525818031</v>
      </c>
      <c r="I113" s="6">
        <f t="shared" si="9"/>
        <v>27.114829681732886</v>
      </c>
      <c r="J113" s="6">
        <f t="shared" si="9"/>
        <v>9.0376800427504467</v>
      </c>
      <c r="K113" s="6">
        <f t="shared" si="9"/>
        <v>8.7342015981706798</v>
      </c>
    </row>
  </sheetData>
  <mergeCells count="2">
    <mergeCell ref="S43:W43"/>
    <mergeCell ref="N43:R4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F20" sqref="F20"/>
    </sheetView>
  </sheetViews>
  <sheetFormatPr defaultRowHeight="14.4" x14ac:dyDescent="0.3"/>
  <cols>
    <col min="6" max="6" width="27.77734375" bestFit="1" customWidth="1"/>
    <col min="7" max="7" width="24.5546875" bestFit="1" customWidth="1"/>
    <col min="8" max="8" width="9.5546875" bestFit="1" customWidth="1"/>
  </cols>
  <sheetData>
    <row r="1" spans="1:8" x14ac:dyDescent="0.3">
      <c r="A1" t="s">
        <v>11</v>
      </c>
      <c r="B1" t="s">
        <v>10</v>
      </c>
      <c r="G1" s="1" t="s">
        <v>13</v>
      </c>
      <c r="H1" s="1" t="s">
        <v>14</v>
      </c>
    </row>
    <row r="2" spans="1:8" x14ac:dyDescent="0.3">
      <c r="A2">
        <v>1</v>
      </c>
      <c r="B2">
        <v>4</v>
      </c>
      <c r="F2" t="s">
        <v>15</v>
      </c>
      <c r="G2" s="1">
        <v>3</v>
      </c>
      <c r="H2" s="1">
        <v>2</v>
      </c>
    </row>
    <row r="3" spans="1:8" x14ac:dyDescent="0.3">
      <c r="A3">
        <v>2</v>
      </c>
      <c r="B3">
        <v>6</v>
      </c>
      <c r="F3" t="s">
        <v>16</v>
      </c>
      <c r="G3" s="1">
        <v>30</v>
      </c>
      <c r="H3" s="1">
        <v>10</v>
      </c>
    </row>
    <row r="4" spans="1:8" x14ac:dyDescent="0.3">
      <c r="A4">
        <v>3</v>
      </c>
      <c r="B4">
        <v>3</v>
      </c>
      <c r="F4" t="s">
        <v>17</v>
      </c>
      <c r="G4" s="2">
        <v>1.38</v>
      </c>
      <c r="H4" s="2">
        <v>1.85</v>
      </c>
    </row>
    <row r="5" spans="1:8" x14ac:dyDescent="0.3">
      <c r="A5">
        <v>4</v>
      </c>
      <c r="B5">
        <v>1</v>
      </c>
      <c r="F5" t="s">
        <v>18</v>
      </c>
      <c r="G5" s="1">
        <v>48280</v>
      </c>
      <c r="H5" s="1">
        <v>48280</v>
      </c>
    </row>
    <row r="6" spans="1:8" x14ac:dyDescent="0.3">
      <c r="A6">
        <v>5</v>
      </c>
      <c r="B6">
        <v>3</v>
      </c>
      <c r="F6" t="s">
        <v>19</v>
      </c>
      <c r="G6" s="1">
        <v>300</v>
      </c>
      <c r="H6" s="1">
        <v>300</v>
      </c>
    </row>
    <row r="7" spans="1:8" x14ac:dyDescent="0.3">
      <c r="A7">
        <v>6</v>
      </c>
      <c r="B7">
        <v>4</v>
      </c>
      <c r="F7" t="s">
        <v>20</v>
      </c>
      <c r="G7" s="3" t="s">
        <v>21</v>
      </c>
      <c r="H7" s="1"/>
    </row>
    <row r="8" spans="1:8" x14ac:dyDescent="0.3">
      <c r="A8">
        <v>7</v>
      </c>
      <c r="B8">
        <v>5</v>
      </c>
      <c r="F8" t="s">
        <v>22</v>
      </c>
      <c r="G8" s="4">
        <v>50</v>
      </c>
      <c r="H8" s="1"/>
    </row>
    <row r="9" spans="1:8" x14ac:dyDescent="0.3">
      <c r="A9">
        <v>8</v>
      </c>
      <c r="B9">
        <v>5</v>
      </c>
      <c r="F9" t="s">
        <v>23</v>
      </c>
      <c r="G9" s="1">
        <v>3600</v>
      </c>
      <c r="H9" s="1">
        <v>3600</v>
      </c>
    </row>
    <row r="10" spans="1:8" x14ac:dyDescent="0.3">
      <c r="A10">
        <v>9</v>
      </c>
      <c r="B10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4"/>
  <sheetViews>
    <sheetView workbookViewId="0">
      <selection activeCell="L11" sqref="L1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3</v>
      </c>
      <c r="G1" t="s">
        <v>4</v>
      </c>
      <c r="H1" t="s">
        <v>5</v>
      </c>
    </row>
    <row r="2" spans="1:8" x14ac:dyDescent="0.3">
      <c r="A2">
        <v>0</v>
      </c>
      <c r="B2">
        <v>1</v>
      </c>
      <c r="C2">
        <v>328</v>
      </c>
      <c r="D2">
        <f>'518 Woodmans'!G3</f>
        <v>0</v>
      </c>
      <c r="E2">
        <f>'518 Woodmans'!H3</f>
        <v>1</v>
      </c>
      <c r="F2">
        <f>'518 Woodmans'!I3</f>
        <v>0</v>
      </c>
      <c r="G2">
        <f>'518 Woodmans'!J3</f>
        <v>0</v>
      </c>
      <c r="H2">
        <f>'518 Woodmans'!K3</f>
        <v>0</v>
      </c>
    </row>
    <row r="3" spans="1:8" x14ac:dyDescent="0.3">
      <c r="A3">
        <v>0</v>
      </c>
      <c r="B3">
        <v>2</v>
      </c>
      <c r="C3">
        <v>431</v>
      </c>
      <c r="D3">
        <f>'518 Woodmans'!G4</f>
        <v>0</v>
      </c>
      <c r="E3">
        <f>'518 Woodmans'!H4</f>
        <v>0</v>
      </c>
      <c r="F3">
        <f>'518 Woodmans'!I4</f>
        <v>0</v>
      </c>
      <c r="G3">
        <f>'518 Woodmans'!J4</f>
        <v>0</v>
      </c>
      <c r="H3">
        <f>'518 Woodmans'!K4</f>
        <v>1</v>
      </c>
    </row>
    <row r="4" spans="1:8" x14ac:dyDescent="0.3">
      <c r="A4">
        <v>0</v>
      </c>
      <c r="B4">
        <v>3</v>
      </c>
      <c r="C4">
        <v>536</v>
      </c>
      <c r="D4">
        <f>'518 Woodmans'!G5</f>
        <v>0</v>
      </c>
      <c r="E4">
        <f>'518 Woodmans'!H5</f>
        <v>0</v>
      </c>
      <c r="F4">
        <f>'518 Woodmans'!I5</f>
        <v>0</v>
      </c>
      <c r="G4">
        <f>'518 Woodmans'!J5</f>
        <v>0</v>
      </c>
      <c r="H4">
        <f>'518 Woodmans'!K5</f>
        <v>0</v>
      </c>
    </row>
    <row r="5" spans="1:8" x14ac:dyDescent="0.3">
      <c r="A5">
        <v>0</v>
      </c>
      <c r="B5">
        <v>4</v>
      </c>
      <c r="C5">
        <v>841</v>
      </c>
      <c r="D5">
        <f>'518 Woodmans'!G6</f>
        <v>0</v>
      </c>
      <c r="E5">
        <f>'518 Woodmans'!H6</f>
        <v>0</v>
      </c>
      <c r="F5">
        <f>'518 Woodmans'!I6</f>
        <v>0</v>
      </c>
      <c r="G5">
        <f>'518 Woodmans'!J6</f>
        <v>0</v>
      </c>
      <c r="H5">
        <f>'518 Woodmans'!K6</f>
        <v>0</v>
      </c>
    </row>
    <row r="6" spans="1:8" x14ac:dyDescent="0.3">
      <c r="A6">
        <v>0</v>
      </c>
      <c r="B6">
        <v>5</v>
      </c>
      <c r="C6">
        <v>579</v>
      </c>
      <c r="D6">
        <f>'518 Woodmans'!G7</f>
        <v>0</v>
      </c>
      <c r="E6">
        <f>'518 Woodmans'!H7</f>
        <v>0</v>
      </c>
      <c r="F6">
        <f>'518 Woodmans'!I7</f>
        <v>0</v>
      </c>
      <c r="G6">
        <f>'518 Woodmans'!J7</f>
        <v>0</v>
      </c>
      <c r="H6">
        <f>'518 Woodmans'!K7</f>
        <v>0</v>
      </c>
    </row>
    <row r="7" spans="1:8" x14ac:dyDescent="0.3">
      <c r="A7">
        <v>0</v>
      </c>
      <c r="B7">
        <v>6</v>
      </c>
      <c r="C7">
        <v>507</v>
      </c>
      <c r="D7">
        <f>'518 Woodmans'!G8</f>
        <v>1</v>
      </c>
      <c r="E7">
        <f>'518 Woodmans'!H8</f>
        <v>0</v>
      </c>
      <c r="F7">
        <f>'518 Woodmans'!I8</f>
        <v>0</v>
      </c>
      <c r="G7">
        <f>'518 Woodmans'!J8</f>
        <v>0</v>
      </c>
      <c r="H7">
        <f>'518 Woodmans'!K8</f>
        <v>0</v>
      </c>
    </row>
    <row r="8" spans="1:8" x14ac:dyDescent="0.3">
      <c r="A8">
        <v>0</v>
      </c>
      <c r="B8">
        <v>7</v>
      </c>
      <c r="C8">
        <v>425</v>
      </c>
      <c r="D8">
        <f>'518 Woodmans'!G9</f>
        <v>0</v>
      </c>
      <c r="E8">
        <f>'518 Woodmans'!H9</f>
        <v>0</v>
      </c>
      <c r="F8">
        <f>'518 Woodmans'!I9</f>
        <v>0</v>
      </c>
      <c r="G8">
        <f>'518 Woodmans'!J9</f>
        <v>1</v>
      </c>
      <c r="H8">
        <f>'518 Woodmans'!K9</f>
        <v>0</v>
      </c>
    </row>
    <row r="9" spans="1:8" x14ac:dyDescent="0.3">
      <c r="A9">
        <v>0</v>
      </c>
      <c r="B9">
        <v>8</v>
      </c>
      <c r="C9">
        <v>378</v>
      </c>
      <c r="D9">
        <f>'518 Woodmans'!G10</f>
        <v>0</v>
      </c>
      <c r="E9">
        <f>'518 Woodmans'!H10</f>
        <v>0</v>
      </c>
      <c r="F9">
        <f>'518 Woodmans'!I10</f>
        <v>0</v>
      </c>
      <c r="G9">
        <f>'518 Woodmans'!J10</f>
        <v>0</v>
      </c>
      <c r="H9">
        <f>'518 Woodmans'!K10</f>
        <v>0</v>
      </c>
    </row>
    <row r="10" spans="1:8" x14ac:dyDescent="0.3">
      <c r="A10">
        <v>0</v>
      </c>
      <c r="B10">
        <v>9</v>
      </c>
      <c r="C10">
        <v>501</v>
      </c>
      <c r="D10">
        <f>'518 Woodmans'!G11</f>
        <v>0</v>
      </c>
      <c r="E10">
        <f>'518 Woodmans'!H11</f>
        <v>0</v>
      </c>
      <c r="F10">
        <f>'518 Woodmans'!I11</f>
        <v>1</v>
      </c>
      <c r="G10">
        <f>'518 Woodmans'!J11</f>
        <v>0</v>
      </c>
      <c r="H10">
        <f>'518 Woodmans'!K11</f>
        <v>0</v>
      </c>
    </row>
    <row r="11" spans="1:8" x14ac:dyDescent="0.3">
      <c r="A11">
        <v>1</v>
      </c>
      <c r="B11">
        <v>0</v>
      </c>
      <c r="C11">
        <v>357</v>
      </c>
      <c r="D11">
        <f>'518 Woodmans'!G12</f>
        <v>0</v>
      </c>
      <c r="E11">
        <f>'518 Woodmans'!H12</f>
        <v>0</v>
      </c>
      <c r="F11">
        <f>'518 Woodmans'!I12</f>
        <v>0</v>
      </c>
      <c r="G11">
        <f>'518 Woodmans'!J12</f>
        <v>0</v>
      </c>
      <c r="H11">
        <f>'518 Woodmans'!K12</f>
        <v>0</v>
      </c>
    </row>
    <row r="12" spans="1:8" x14ac:dyDescent="0.3">
      <c r="A12">
        <v>1</v>
      </c>
      <c r="B12">
        <v>2</v>
      </c>
      <c r="C12">
        <v>273</v>
      </c>
      <c r="D12">
        <f>'518 Woodmans'!G13</f>
        <v>0</v>
      </c>
      <c r="E12">
        <f>'518 Woodmans'!H13</f>
        <v>0</v>
      </c>
      <c r="F12">
        <f>'518 Woodmans'!I13</f>
        <v>0</v>
      </c>
      <c r="G12">
        <f>'518 Woodmans'!J13</f>
        <v>0</v>
      </c>
      <c r="H12">
        <f>'518 Woodmans'!K13</f>
        <v>0</v>
      </c>
    </row>
    <row r="13" spans="1:8" x14ac:dyDescent="0.3">
      <c r="A13">
        <v>1</v>
      </c>
      <c r="B13">
        <v>3</v>
      </c>
      <c r="C13">
        <v>508</v>
      </c>
      <c r="D13">
        <f>'518 Woodmans'!G14</f>
        <v>0</v>
      </c>
      <c r="E13">
        <f>'518 Woodmans'!H14</f>
        <v>0</v>
      </c>
      <c r="F13">
        <f>'518 Woodmans'!I14</f>
        <v>0</v>
      </c>
      <c r="G13">
        <f>'518 Woodmans'!J14</f>
        <v>0</v>
      </c>
      <c r="H13">
        <f>'518 Woodmans'!K14</f>
        <v>0</v>
      </c>
    </row>
    <row r="14" spans="1:8" x14ac:dyDescent="0.3">
      <c r="A14">
        <v>1</v>
      </c>
      <c r="B14">
        <v>4</v>
      </c>
      <c r="C14">
        <v>813</v>
      </c>
      <c r="D14">
        <f>'518 Woodmans'!G15</f>
        <v>0</v>
      </c>
      <c r="E14">
        <f>'518 Woodmans'!H15</f>
        <v>0</v>
      </c>
      <c r="F14">
        <f>'518 Woodmans'!I15</f>
        <v>0</v>
      </c>
      <c r="G14">
        <f>'518 Woodmans'!J15</f>
        <v>0</v>
      </c>
      <c r="H14">
        <f>'518 Woodmans'!K15</f>
        <v>0</v>
      </c>
    </row>
    <row r="15" spans="1:8" x14ac:dyDescent="0.3">
      <c r="A15">
        <v>1</v>
      </c>
      <c r="B15">
        <v>5</v>
      </c>
      <c r="C15">
        <v>522</v>
      </c>
      <c r="D15">
        <f>'518 Woodmans'!G16</f>
        <v>0</v>
      </c>
      <c r="E15">
        <f>'518 Woodmans'!H16</f>
        <v>0</v>
      </c>
      <c r="F15">
        <f>'518 Woodmans'!I16</f>
        <v>0</v>
      </c>
      <c r="G15">
        <f>'518 Woodmans'!J16</f>
        <v>0</v>
      </c>
      <c r="H15">
        <f>'518 Woodmans'!K16</f>
        <v>0</v>
      </c>
    </row>
    <row r="16" spans="1:8" x14ac:dyDescent="0.3">
      <c r="A16">
        <v>1</v>
      </c>
      <c r="B16">
        <v>6</v>
      </c>
      <c r="C16">
        <v>479</v>
      </c>
      <c r="D16">
        <f>'518 Woodmans'!G17</f>
        <v>0</v>
      </c>
      <c r="E16">
        <f>'518 Woodmans'!H17</f>
        <v>0</v>
      </c>
      <c r="F16">
        <f>'518 Woodmans'!I17</f>
        <v>0</v>
      </c>
      <c r="G16">
        <f>'518 Woodmans'!J17</f>
        <v>0</v>
      </c>
      <c r="H16">
        <f>'518 Woodmans'!K17</f>
        <v>0</v>
      </c>
    </row>
    <row r="17" spans="1:8" x14ac:dyDescent="0.3">
      <c r="A17">
        <v>1</v>
      </c>
      <c r="B17">
        <v>7</v>
      </c>
      <c r="C17">
        <v>396</v>
      </c>
      <c r="D17">
        <f>'518 Woodmans'!G18</f>
        <v>0</v>
      </c>
      <c r="E17">
        <f>'518 Woodmans'!H18</f>
        <v>0</v>
      </c>
      <c r="F17">
        <f>'518 Woodmans'!I18</f>
        <v>0</v>
      </c>
      <c r="G17">
        <f>'518 Woodmans'!J18</f>
        <v>0</v>
      </c>
      <c r="H17">
        <f>'518 Woodmans'!K18</f>
        <v>0</v>
      </c>
    </row>
    <row r="18" spans="1:8" x14ac:dyDescent="0.3">
      <c r="A18">
        <v>1</v>
      </c>
      <c r="B18">
        <v>8</v>
      </c>
      <c r="C18">
        <v>244</v>
      </c>
      <c r="D18">
        <f>'518 Woodmans'!G19</f>
        <v>0</v>
      </c>
      <c r="E18">
        <f>'518 Woodmans'!H19</f>
        <v>1</v>
      </c>
      <c r="F18">
        <f>'518 Woodmans'!I19</f>
        <v>0</v>
      </c>
      <c r="G18">
        <f>'518 Woodmans'!J19</f>
        <v>0</v>
      </c>
      <c r="H18">
        <f>'518 Woodmans'!K19</f>
        <v>0</v>
      </c>
    </row>
    <row r="19" spans="1:8" x14ac:dyDescent="0.3">
      <c r="A19">
        <v>1</v>
      </c>
      <c r="B19">
        <v>9</v>
      </c>
      <c r="C19">
        <v>366</v>
      </c>
      <c r="D19">
        <f>'518 Woodmans'!G20</f>
        <v>0</v>
      </c>
      <c r="E19">
        <f>'518 Woodmans'!H20</f>
        <v>0</v>
      </c>
      <c r="F19">
        <f>'518 Woodmans'!I20</f>
        <v>0</v>
      </c>
      <c r="G19">
        <f>'518 Woodmans'!J20</f>
        <v>0</v>
      </c>
      <c r="H19">
        <f>'518 Woodmans'!K20</f>
        <v>0</v>
      </c>
    </row>
    <row r="20" spans="1:8" x14ac:dyDescent="0.3">
      <c r="A20">
        <v>2</v>
      </c>
      <c r="B20">
        <v>0</v>
      </c>
      <c r="C20">
        <v>477</v>
      </c>
      <c r="D20">
        <f>'518 Woodmans'!G21</f>
        <v>0</v>
      </c>
      <c r="E20">
        <f>'518 Woodmans'!H21</f>
        <v>0</v>
      </c>
      <c r="F20">
        <f>'518 Woodmans'!I21</f>
        <v>0</v>
      </c>
      <c r="G20">
        <f>'518 Woodmans'!J21</f>
        <v>0</v>
      </c>
      <c r="H20">
        <f>'518 Woodmans'!K21</f>
        <v>0</v>
      </c>
    </row>
    <row r="21" spans="1:8" x14ac:dyDescent="0.3">
      <c r="A21">
        <v>2</v>
      </c>
      <c r="B21">
        <v>1</v>
      </c>
      <c r="C21">
        <v>336</v>
      </c>
      <c r="D21">
        <f>'518 Woodmans'!G22</f>
        <v>0</v>
      </c>
      <c r="E21">
        <f>'518 Woodmans'!H22</f>
        <v>0</v>
      </c>
      <c r="F21">
        <f>'518 Woodmans'!I22</f>
        <v>0</v>
      </c>
      <c r="G21">
        <f>'518 Woodmans'!J22</f>
        <v>0</v>
      </c>
      <c r="H21">
        <f>'518 Woodmans'!K22</f>
        <v>0</v>
      </c>
    </row>
    <row r="22" spans="1:8" x14ac:dyDescent="0.3">
      <c r="A22">
        <v>2</v>
      </c>
      <c r="B22">
        <v>3</v>
      </c>
      <c r="C22">
        <v>509</v>
      </c>
      <c r="D22">
        <f>'518 Woodmans'!G23</f>
        <v>0</v>
      </c>
      <c r="E22">
        <f>'518 Woodmans'!H23</f>
        <v>0</v>
      </c>
      <c r="F22">
        <f>'518 Woodmans'!I23</f>
        <v>0</v>
      </c>
      <c r="G22">
        <f>'518 Woodmans'!J23</f>
        <v>0</v>
      </c>
      <c r="H22">
        <f>'518 Woodmans'!K23</f>
        <v>0</v>
      </c>
    </row>
    <row r="23" spans="1:8" x14ac:dyDescent="0.3">
      <c r="A23">
        <v>2</v>
      </c>
      <c r="B23">
        <v>4</v>
      </c>
      <c r="C23">
        <v>813</v>
      </c>
      <c r="D23">
        <f>'518 Woodmans'!G24</f>
        <v>0</v>
      </c>
      <c r="E23">
        <f>'518 Woodmans'!H24</f>
        <v>0</v>
      </c>
      <c r="F23">
        <f>'518 Woodmans'!I24</f>
        <v>0</v>
      </c>
      <c r="G23">
        <f>'518 Woodmans'!J24</f>
        <v>0</v>
      </c>
      <c r="H23">
        <f>'518 Woodmans'!K24</f>
        <v>0</v>
      </c>
    </row>
    <row r="24" spans="1:8" x14ac:dyDescent="0.3">
      <c r="A24">
        <v>2</v>
      </c>
      <c r="B24">
        <v>5</v>
      </c>
      <c r="C24">
        <v>523</v>
      </c>
      <c r="D24">
        <f>'518 Woodmans'!G25</f>
        <v>0</v>
      </c>
      <c r="E24">
        <f>'518 Woodmans'!H25</f>
        <v>0</v>
      </c>
      <c r="F24">
        <f>'518 Woodmans'!I25</f>
        <v>0</v>
      </c>
      <c r="G24">
        <f>'518 Woodmans'!J25</f>
        <v>0</v>
      </c>
      <c r="H24">
        <f>'518 Woodmans'!K25</f>
        <v>0</v>
      </c>
    </row>
    <row r="25" spans="1:8" x14ac:dyDescent="0.3">
      <c r="A25">
        <v>2</v>
      </c>
      <c r="B25">
        <v>6</v>
      </c>
      <c r="C25">
        <v>440</v>
      </c>
      <c r="D25">
        <f>'518 Woodmans'!G26</f>
        <v>0</v>
      </c>
      <c r="E25">
        <f>'518 Woodmans'!H26</f>
        <v>0</v>
      </c>
      <c r="F25">
        <f>'518 Woodmans'!I26</f>
        <v>0</v>
      </c>
      <c r="G25">
        <f>'518 Woodmans'!J26</f>
        <v>0</v>
      </c>
      <c r="H25">
        <f>'518 Woodmans'!K26</f>
        <v>0</v>
      </c>
    </row>
    <row r="26" spans="1:8" x14ac:dyDescent="0.3">
      <c r="A26">
        <v>2</v>
      </c>
      <c r="B26">
        <v>7</v>
      </c>
      <c r="C26">
        <v>347</v>
      </c>
      <c r="D26">
        <f>'518 Woodmans'!G27</f>
        <v>0</v>
      </c>
      <c r="E26">
        <f>'518 Woodmans'!H27</f>
        <v>0</v>
      </c>
      <c r="F26">
        <f>'518 Woodmans'!I27</f>
        <v>0</v>
      </c>
      <c r="G26">
        <f>'518 Woodmans'!J27</f>
        <v>0</v>
      </c>
      <c r="H26">
        <f>'518 Woodmans'!K27</f>
        <v>0</v>
      </c>
    </row>
    <row r="27" spans="1:8" x14ac:dyDescent="0.3">
      <c r="A27">
        <v>2</v>
      </c>
      <c r="B27">
        <v>8</v>
      </c>
      <c r="C27">
        <v>182</v>
      </c>
      <c r="D27">
        <f>'518 Woodmans'!G28</f>
        <v>0</v>
      </c>
      <c r="E27">
        <f>'518 Woodmans'!H28</f>
        <v>0</v>
      </c>
      <c r="F27">
        <f>'518 Woodmans'!I28</f>
        <v>0</v>
      </c>
      <c r="G27">
        <f>'518 Woodmans'!J28</f>
        <v>0</v>
      </c>
      <c r="H27">
        <f>'518 Woodmans'!K28</f>
        <v>0</v>
      </c>
    </row>
    <row r="28" spans="1:8" x14ac:dyDescent="0.3">
      <c r="A28">
        <v>2</v>
      </c>
      <c r="B28">
        <v>9</v>
      </c>
      <c r="C28">
        <v>305</v>
      </c>
      <c r="D28">
        <f>'518 Woodmans'!G29</f>
        <v>0</v>
      </c>
      <c r="E28">
        <f>'518 Woodmans'!H29</f>
        <v>0</v>
      </c>
      <c r="F28">
        <f>'518 Woodmans'!I29</f>
        <v>0</v>
      </c>
      <c r="G28">
        <f>'518 Woodmans'!J29</f>
        <v>0</v>
      </c>
      <c r="H28">
        <f>'518 Woodmans'!K29</f>
        <v>0</v>
      </c>
    </row>
    <row r="29" spans="1:8" x14ac:dyDescent="0.3">
      <c r="A29">
        <v>3</v>
      </c>
      <c r="B29">
        <v>0</v>
      </c>
      <c r="C29">
        <v>600</v>
      </c>
      <c r="D29">
        <f>'518 Woodmans'!G30</f>
        <v>0</v>
      </c>
      <c r="E29">
        <f>'518 Woodmans'!H30</f>
        <v>0</v>
      </c>
      <c r="F29">
        <f>'518 Woodmans'!I30</f>
        <v>0</v>
      </c>
      <c r="G29">
        <f>'518 Woodmans'!J30</f>
        <v>0</v>
      </c>
      <c r="H29">
        <f>'518 Woodmans'!K30</f>
        <v>0</v>
      </c>
    </row>
    <row r="30" spans="1:8" x14ac:dyDescent="0.3">
      <c r="A30">
        <v>3</v>
      </c>
      <c r="B30">
        <v>1</v>
      </c>
      <c r="C30">
        <v>592</v>
      </c>
      <c r="D30">
        <f>'518 Woodmans'!G31</f>
        <v>0</v>
      </c>
      <c r="E30">
        <f>'518 Woodmans'!H31</f>
        <v>0</v>
      </c>
      <c r="F30">
        <f>'518 Woodmans'!I31</f>
        <v>0</v>
      </c>
      <c r="G30">
        <f>'518 Woodmans'!J31</f>
        <v>0</v>
      </c>
      <c r="H30">
        <f>'518 Woodmans'!K31</f>
        <v>1</v>
      </c>
    </row>
    <row r="31" spans="1:8" x14ac:dyDescent="0.3">
      <c r="A31">
        <v>3</v>
      </c>
      <c r="B31">
        <v>2</v>
      </c>
      <c r="C31">
        <v>547</v>
      </c>
      <c r="D31">
        <f>'518 Woodmans'!G32</f>
        <v>0</v>
      </c>
      <c r="E31">
        <f>'518 Woodmans'!H32</f>
        <v>0</v>
      </c>
      <c r="F31">
        <f>'518 Woodmans'!I32</f>
        <v>0</v>
      </c>
      <c r="G31">
        <f>'518 Woodmans'!J32</f>
        <v>0</v>
      </c>
      <c r="H31">
        <f>'518 Woodmans'!K32</f>
        <v>0</v>
      </c>
    </row>
    <row r="32" spans="1:8" x14ac:dyDescent="0.3">
      <c r="A32">
        <v>3</v>
      </c>
      <c r="B32">
        <v>4</v>
      </c>
      <c r="C32">
        <v>870</v>
      </c>
      <c r="D32">
        <f>'518 Woodmans'!G33</f>
        <v>0</v>
      </c>
      <c r="E32">
        <f>'518 Woodmans'!H33</f>
        <v>0</v>
      </c>
      <c r="F32">
        <f>'518 Woodmans'!I33</f>
        <v>0</v>
      </c>
      <c r="G32">
        <f>'518 Woodmans'!J33</f>
        <v>0</v>
      </c>
      <c r="H32">
        <f>'518 Woodmans'!K33</f>
        <v>0</v>
      </c>
    </row>
    <row r="33" spans="1:8" x14ac:dyDescent="0.3">
      <c r="A33">
        <v>3</v>
      </c>
      <c r="B33">
        <v>5</v>
      </c>
      <c r="C33">
        <v>411</v>
      </c>
      <c r="D33">
        <f>'518 Woodmans'!G34</f>
        <v>0</v>
      </c>
      <c r="E33">
        <f>'518 Woodmans'!H34</f>
        <v>0</v>
      </c>
      <c r="F33">
        <f>'518 Woodmans'!I34</f>
        <v>0</v>
      </c>
      <c r="G33">
        <f>'518 Woodmans'!J34</f>
        <v>0</v>
      </c>
      <c r="H33">
        <f>'518 Woodmans'!K34</f>
        <v>0</v>
      </c>
    </row>
    <row r="34" spans="1:8" x14ac:dyDescent="0.3">
      <c r="A34">
        <v>3</v>
      </c>
      <c r="B34">
        <v>6</v>
      </c>
      <c r="C34">
        <v>467</v>
      </c>
      <c r="D34">
        <f>'518 Woodmans'!G35</f>
        <v>0</v>
      </c>
      <c r="E34">
        <f>'518 Woodmans'!H35</f>
        <v>0</v>
      </c>
      <c r="F34">
        <f>'518 Woodmans'!I35</f>
        <v>0</v>
      </c>
      <c r="G34">
        <f>'518 Woodmans'!J35</f>
        <v>0</v>
      </c>
      <c r="H34">
        <f>'518 Woodmans'!K35</f>
        <v>0</v>
      </c>
    </row>
    <row r="35" spans="1:8" x14ac:dyDescent="0.3">
      <c r="A35">
        <v>3</v>
      </c>
      <c r="B35">
        <v>7</v>
      </c>
      <c r="C35">
        <v>496</v>
      </c>
      <c r="D35">
        <f>'518 Woodmans'!G36</f>
        <v>1</v>
      </c>
      <c r="E35">
        <f>'518 Woodmans'!H36</f>
        <v>0</v>
      </c>
      <c r="F35">
        <f>'518 Woodmans'!I36</f>
        <v>0</v>
      </c>
      <c r="G35">
        <f>'518 Woodmans'!J36</f>
        <v>0</v>
      </c>
      <c r="H35">
        <f>'518 Woodmans'!K36</f>
        <v>0</v>
      </c>
    </row>
    <row r="36" spans="1:8" x14ac:dyDescent="0.3">
      <c r="A36">
        <v>3</v>
      </c>
      <c r="B36">
        <v>8</v>
      </c>
      <c r="C36">
        <v>498</v>
      </c>
      <c r="D36">
        <f>'518 Woodmans'!G37</f>
        <v>0</v>
      </c>
      <c r="E36">
        <f>'518 Woodmans'!H37</f>
        <v>0</v>
      </c>
      <c r="F36">
        <f>'518 Woodmans'!I37</f>
        <v>0</v>
      </c>
      <c r="G36">
        <f>'518 Woodmans'!J37</f>
        <v>0</v>
      </c>
      <c r="H36">
        <f>'518 Woodmans'!K37</f>
        <v>0</v>
      </c>
    </row>
    <row r="37" spans="1:8" x14ac:dyDescent="0.3">
      <c r="A37">
        <v>3</v>
      </c>
      <c r="B37">
        <v>9</v>
      </c>
      <c r="C37">
        <v>587</v>
      </c>
      <c r="D37">
        <f>'518 Woodmans'!G38</f>
        <v>0</v>
      </c>
      <c r="E37">
        <f>'518 Woodmans'!H38</f>
        <v>0</v>
      </c>
      <c r="F37">
        <f>'518 Woodmans'!I38</f>
        <v>0</v>
      </c>
      <c r="G37">
        <f>'518 Woodmans'!J38</f>
        <v>0</v>
      </c>
      <c r="H37">
        <f>'518 Woodmans'!K38</f>
        <v>0</v>
      </c>
    </row>
    <row r="38" spans="1:8" x14ac:dyDescent="0.3">
      <c r="A38">
        <v>4</v>
      </c>
      <c r="B38">
        <v>0</v>
      </c>
      <c r="C38">
        <v>897</v>
      </c>
      <c r="D38">
        <f>'518 Woodmans'!G39</f>
        <v>0</v>
      </c>
      <c r="E38">
        <f>'518 Woodmans'!H39</f>
        <v>0</v>
      </c>
      <c r="F38">
        <f>'518 Woodmans'!I39</f>
        <v>0</v>
      </c>
      <c r="G38">
        <f>'518 Woodmans'!J39</f>
        <v>0</v>
      </c>
      <c r="H38">
        <f>'518 Woodmans'!K39</f>
        <v>0</v>
      </c>
    </row>
    <row r="39" spans="1:8" x14ac:dyDescent="0.3">
      <c r="A39">
        <v>4</v>
      </c>
      <c r="B39">
        <v>1</v>
      </c>
      <c r="C39">
        <v>889</v>
      </c>
      <c r="D39">
        <f>'518 Woodmans'!G40</f>
        <v>0</v>
      </c>
      <c r="E39">
        <f>'518 Woodmans'!H40</f>
        <v>0</v>
      </c>
      <c r="F39">
        <f>'518 Woodmans'!I40</f>
        <v>0</v>
      </c>
      <c r="G39">
        <f>'518 Woodmans'!J40</f>
        <v>0</v>
      </c>
      <c r="H39">
        <f>'518 Woodmans'!K40</f>
        <v>0</v>
      </c>
    </row>
    <row r="40" spans="1:8" x14ac:dyDescent="0.3">
      <c r="A40">
        <v>4</v>
      </c>
      <c r="B40">
        <v>2</v>
      </c>
      <c r="C40">
        <v>844</v>
      </c>
      <c r="D40">
        <f>'518 Woodmans'!G41</f>
        <v>0</v>
      </c>
      <c r="E40">
        <f>'518 Woodmans'!H41</f>
        <v>0</v>
      </c>
      <c r="F40">
        <f>'518 Woodmans'!I41</f>
        <v>0</v>
      </c>
      <c r="G40">
        <f>'518 Woodmans'!J41</f>
        <v>0</v>
      </c>
      <c r="H40">
        <f>'518 Woodmans'!K41</f>
        <v>0</v>
      </c>
    </row>
    <row r="41" spans="1:8" x14ac:dyDescent="0.3">
      <c r="A41">
        <v>4</v>
      </c>
      <c r="B41">
        <v>3</v>
      </c>
      <c r="C41">
        <v>807</v>
      </c>
      <c r="D41">
        <f>'518 Woodmans'!G42</f>
        <v>0</v>
      </c>
      <c r="E41">
        <f>'518 Woodmans'!H42</f>
        <v>0</v>
      </c>
      <c r="F41">
        <f>'518 Woodmans'!I42</f>
        <v>0</v>
      </c>
      <c r="G41">
        <f>'518 Woodmans'!J42</f>
        <v>0</v>
      </c>
      <c r="H41">
        <f>'518 Woodmans'!K42</f>
        <v>0</v>
      </c>
    </row>
    <row r="42" spans="1:8" x14ac:dyDescent="0.3">
      <c r="A42">
        <v>4</v>
      </c>
      <c r="B42">
        <v>5</v>
      </c>
      <c r="C42">
        <v>821</v>
      </c>
      <c r="D42">
        <f>'518 Woodmans'!G43</f>
        <v>0</v>
      </c>
      <c r="E42">
        <f>'518 Woodmans'!H43</f>
        <v>0</v>
      </c>
      <c r="F42">
        <f>'518 Woodmans'!I43</f>
        <v>0</v>
      </c>
      <c r="G42">
        <f>'518 Woodmans'!J43</f>
        <v>0</v>
      </c>
      <c r="H42">
        <f>'518 Woodmans'!K43</f>
        <v>0</v>
      </c>
    </row>
    <row r="43" spans="1:8" x14ac:dyDescent="0.3">
      <c r="A43">
        <v>4</v>
      </c>
      <c r="B43">
        <v>6</v>
      </c>
      <c r="C43">
        <v>757</v>
      </c>
      <c r="D43">
        <f>'518 Woodmans'!G44</f>
        <v>0</v>
      </c>
      <c r="E43">
        <f>'518 Woodmans'!H44</f>
        <v>0</v>
      </c>
      <c r="F43">
        <f>'518 Woodmans'!I44</f>
        <v>0</v>
      </c>
      <c r="G43">
        <f>'518 Woodmans'!J44</f>
        <v>0</v>
      </c>
      <c r="H43">
        <f>'518 Woodmans'!K44</f>
        <v>0</v>
      </c>
    </row>
    <row r="44" spans="1:8" x14ac:dyDescent="0.3">
      <c r="A44">
        <v>4</v>
      </c>
      <c r="B44">
        <v>7</v>
      </c>
      <c r="C44">
        <v>728</v>
      </c>
      <c r="D44">
        <f>'518 Woodmans'!G45</f>
        <v>0</v>
      </c>
      <c r="E44">
        <f>'518 Woodmans'!H45</f>
        <v>0</v>
      </c>
      <c r="F44">
        <f>'518 Woodmans'!I45</f>
        <v>0</v>
      </c>
      <c r="G44">
        <f>'518 Woodmans'!J45</f>
        <v>0</v>
      </c>
      <c r="H44">
        <f>'518 Woodmans'!K45</f>
        <v>0</v>
      </c>
    </row>
    <row r="45" spans="1:8" x14ac:dyDescent="0.3">
      <c r="A45">
        <v>4</v>
      </c>
      <c r="B45">
        <v>8</v>
      </c>
      <c r="C45">
        <v>669</v>
      </c>
      <c r="D45">
        <f>'518 Woodmans'!G46</f>
        <v>0</v>
      </c>
      <c r="E45">
        <f>'518 Woodmans'!H46</f>
        <v>0</v>
      </c>
      <c r="F45">
        <f>'518 Woodmans'!I46</f>
        <v>0</v>
      </c>
      <c r="G45">
        <f>'518 Woodmans'!J46</f>
        <v>0</v>
      </c>
      <c r="H45">
        <f>'518 Woodmans'!K46</f>
        <v>0</v>
      </c>
    </row>
    <row r="46" spans="1:8" x14ac:dyDescent="0.3">
      <c r="A46">
        <v>4</v>
      </c>
      <c r="B46">
        <v>9</v>
      </c>
      <c r="C46">
        <v>737</v>
      </c>
      <c r="D46">
        <f>'518 Woodmans'!G47</f>
        <v>0</v>
      </c>
      <c r="E46">
        <f>'518 Woodmans'!H47</f>
        <v>0</v>
      </c>
      <c r="F46">
        <f>'518 Woodmans'!I47</f>
        <v>0</v>
      </c>
      <c r="G46">
        <f>'518 Woodmans'!J47</f>
        <v>0</v>
      </c>
      <c r="H46">
        <f>'518 Woodmans'!K47</f>
        <v>0</v>
      </c>
    </row>
    <row r="47" spans="1:8" x14ac:dyDescent="0.3">
      <c r="A47">
        <v>5</v>
      </c>
      <c r="B47">
        <v>0</v>
      </c>
      <c r="C47">
        <v>624</v>
      </c>
      <c r="D47">
        <f>'518 Woodmans'!G48</f>
        <v>0</v>
      </c>
      <c r="E47">
        <f>'518 Woodmans'!H48</f>
        <v>0</v>
      </c>
      <c r="F47">
        <f>'518 Woodmans'!I48</f>
        <v>0</v>
      </c>
      <c r="G47">
        <f>'518 Woodmans'!J48</f>
        <v>0</v>
      </c>
      <c r="H47">
        <f>'518 Woodmans'!K48</f>
        <v>0</v>
      </c>
    </row>
    <row r="48" spans="1:8" x14ac:dyDescent="0.3">
      <c r="A48">
        <v>5</v>
      </c>
      <c r="B48">
        <v>1</v>
      </c>
      <c r="C48">
        <v>616</v>
      </c>
      <c r="D48">
        <f>'518 Woodmans'!G49</f>
        <v>0</v>
      </c>
      <c r="E48">
        <f>'518 Woodmans'!H49</f>
        <v>0</v>
      </c>
      <c r="F48">
        <f>'518 Woodmans'!I49</f>
        <v>0</v>
      </c>
      <c r="G48">
        <f>'518 Woodmans'!J49</f>
        <v>0</v>
      </c>
      <c r="H48">
        <f>'518 Woodmans'!K49</f>
        <v>0</v>
      </c>
    </row>
    <row r="49" spans="1:8" x14ac:dyDescent="0.3">
      <c r="A49">
        <v>5</v>
      </c>
      <c r="B49">
        <v>2</v>
      </c>
      <c r="C49">
        <v>527</v>
      </c>
      <c r="D49">
        <f>'518 Woodmans'!G50</f>
        <v>0</v>
      </c>
      <c r="E49">
        <f>'518 Woodmans'!H50</f>
        <v>0</v>
      </c>
      <c r="F49">
        <f>'518 Woodmans'!I50</f>
        <v>0</v>
      </c>
      <c r="G49">
        <f>'518 Woodmans'!J50</f>
        <v>0</v>
      </c>
      <c r="H49">
        <f>'518 Woodmans'!K50</f>
        <v>0</v>
      </c>
    </row>
    <row r="50" spans="1:8" x14ac:dyDescent="0.3">
      <c r="A50">
        <v>5</v>
      </c>
      <c r="B50">
        <v>3</v>
      </c>
      <c r="C50">
        <v>382</v>
      </c>
      <c r="D50">
        <f>'518 Woodmans'!G51</f>
        <v>0</v>
      </c>
      <c r="E50">
        <f>'518 Woodmans'!H51</f>
        <v>0</v>
      </c>
      <c r="F50">
        <f>'518 Woodmans'!I51</f>
        <v>1</v>
      </c>
      <c r="G50">
        <f>'518 Woodmans'!J51</f>
        <v>0</v>
      </c>
      <c r="H50">
        <f>'518 Woodmans'!K51</f>
        <v>0</v>
      </c>
    </row>
    <row r="51" spans="1:8" x14ac:dyDescent="0.3">
      <c r="A51">
        <v>5</v>
      </c>
      <c r="B51">
        <v>4</v>
      </c>
      <c r="C51">
        <v>850</v>
      </c>
      <c r="D51">
        <f>'518 Woodmans'!G52</f>
        <v>0</v>
      </c>
      <c r="E51">
        <f>'518 Woodmans'!H52</f>
        <v>0</v>
      </c>
      <c r="F51">
        <f>'518 Woodmans'!I52</f>
        <v>0</v>
      </c>
      <c r="G51">
        <f>'518 Woodmans'!J52</f>
        <v>0</v>
      </c>
      <c r="H51">
        <f>'518 Woodmans'!K52</f>
        <v>0</v>
      </c>
    </row>
    <row r="52" spans="1:8" x14ac:dyDescent="0.3">
      <c r="A52">
        <v>5</v>
      </c>
      <c r="B52">
        <v>6</v>
      </c>
      <c r="C52">
        <v>208</v>
      </c>
      <c r="D52">
        <f>'518 Woodmans'!G53</f>
        <v>0</v>
      </c>
      <c r="E52">
        <f>'518 Woodmans'!H53</f>
        <v>0</v>
      </c>
      <c r="F52">
        <f>'518 Woodmans'!I53</f>
        <v>0</v>
      </c>
      <c r="G52">
        <f>'518 Woodmans'!J53</f>
        <v>0</v>
      </c>
      <c r="H52">
        <f>'518 Woodmans'!K53</f>
        <v>0</v>
      </c>
    </row>
    <row r="53" spans="1:8" x14ac:dyDescent="0.3">
      <c r="A53">
        <v>5</v>
      </c>
      <c r="B53">
        <v>7</v>
      </c>
      <c r="C53">
        <v>290</v>
      </c>
      <c r="D53">
        <f>'518 Woodmans'!G54</f>
        <v>0</v>
      </c>
      <c r="E53">
        <f>'518 Woodmans'!H54</f>
        <v>0</v>
      </c>
      <c r="F53">
        <f>'518 Woodmans'!I54</f>
        <v>0</v>
      </c>
      <c r="G53">
        <f>'518 Woodmans'!J54</f>
        <v>0</v>
      </c>
      <c r="H53">
        <f>'518 Woodmans'!K54</f>
        <v>0</v>
      </c>
    </row>
    <row r="54" spans="1:8" x14ac:dyDescent="0.3">
      <c r="A54">
        <v>5</v>
      </c>
      <c r="B54">
        <v>8</v>
      </c>
      <c r="C54">
        <v>473</v>
      </c>
      <c r="D54">
        <f>'518 Woodmans'!G55</f>
        <v>1</v>
      </c>
      <c r="E54">
        <f>'518 Woodmans'!H55</f>
        <v>0</v>
      </c>
      <c r="F54">
        <f>'518 Woodmans'!I55</f>
        <v>0</v>
      </c>
      <c r="G54">
        <f>'518 Woodmans'!J55</f>
        <v>0</v>
      </c>
      <c r="H54">
        <f>'518 Woodmans'!K55</f>
        <v>0</v>
      </c>
    </row>
    <row r="55" spans="1:8" x14ac:dyDescent="0.3">
      <c r="A55">
        <v>5</v>
      </c>
      <c r="B55">
        <v>9</v>
      </c>
      <c r="C55">
        <v>596</v>
      </c>
      <c r="D55">
        <f>'518 Woodmans'!G56</f>
        <v>0</v>
      </c>
      <c r="E55">
        <f>'518 Woodmans'!H56</f>
        <v>0</v>
      </c>
      <c r="F55">
        <f>'518 Woodmans'!I56</f>
        <v>0</v>
      </c>
      <c r="G55">
        <f>'518 Woodmans'!J56</f>
        <v>0</v>
      </c>
      <c r="H55">
        <f>'518 Woodmans'!K56</f>
        <v>0</v>
      </c>
    </row>
    <row r="56" spans="1:8" x14ac:dyDescent="0.3">
      <c r="A56">
        <v>6</v>
      </c>
      <c r="B56">
        <v>0</v>
      </c>
      <c r="C56">
        <v>540</v>
      </c>
      <c r="D56">
        <f>'518 Woodmans'!G57</f>
        <v>0</v>
      </c>
      <c r="E56">
        <f>'518 Woodmans'!H57</f>
        <v>0</v>
      </c>
      <c r="F56">
        <f>'518 Woodmans'!I57</f>
        <v>0</v>
      </c>
      <c r="G56">
        <f>'518 Woodmans'!J57</f>
        <v>0</v>
      </c>
      <c r="H56">
        <f>'518 Woodmans'!K57</f>
        <v>0</v>
      </c>
    </row>
    <row r="57" spans="1:8" x14ac:dyDescent="0.3">
      <c r="A57">
        <v>6</v>
      </c>
      <c r="B57">
        <v>1</v>
      </c>
      <c r="C57">
        <v>533</v>
      </c>
      <c r="D57">
        <f>'518 Woodmans'!G58</f>
        <v>0</v>
      </c>
      <c r="E57">
        <f>'518 Woodmans'!H58</f>
        <v>0</v>
      </c>
      <c r="F57">
        <f>'518 Woodmans'!I58</f>
        <v>0</v>
      </c>
      <c r="G57">
        <f>'518 Woodmans'!J58</f>
        <v>0</v>
      </c>
      <c r="H57">
        <f>'518 Woodmans'!K58</f>
        <v>0</v>
      </c>
    </row>
    <row r="58" spans="1:8" x14ac:dyDescent="0.3">
      <c r="A58">
        <v>6</v>
      </c>
      <c r="B58">
        <v>2</v>
      </c>
      <c r="C58">
        <v>446</v>
      </c>
      <c r="D58">
        <f>'518 Woodmans'!G59</f>
        <v>0</v>
      </c>
      <c r="E58">
        <f>'518 Woodmans'!H59</f>
        <v>0</v>
      </c>
      <c r="F58">
        <f>'518 Woodmans'!I59</f>
        <v>0</v>
      </c>
      <c r="G58">
        <f>'518 Woodmans'!J59</f>
        <v>0</v>
      </c>
      <c r="H58">
        <f>'518 Woodmans'!K59</f>
        <v>0</v>
      </c>
    </row>
    <row r="59" spans="1:8" x14ac:dyDescent="0.3">
      <c r="A59">
        <v>6</v>
      </c>
      <c r="B59">
        <v>3</v>
      </c>
      <c r="C59">
        <v>402</v>
      </c>
      <c r="D59">
        <f>'518 Woodmans'!G60</f>
        <v>0</v>
      </c>
      <c r="E59">
        <f>'518 Woodmans'!H60</f>
        <v>0</v>
      </c>
      <c r="F59">
        <f>'518 Woodmans'!I60</f>
        <v>0</v>
      </c>
      <c r="G59">
        <f>'518 Woodmans'!J60</f>
        <v>0</v>
      </c>
      <c r="H59">
        <f>'518 Woodmans'!K60</f>
        <v>0</v>
      </c>
    </row>
    <row r="60" spans="1:8" x14ac:dyDescent="0.3">
      <c r="A60">
        <v>6</v>
      </c>
      <c r="B60">
        <v>4</v>
      </c>
      <c r="C60">
        <v>810</v>
      </c>
      <c r="D60">
        <f>'518 Woodmans'!G61</f>
        <v>0</v>
      </c>
      <c r="E60">
        <f>'518 Woodmans'!H61</f>
        <v>0</v>
      </c>
      <c r="F60">
        <f>'518 Woodmans'!I61</f>
        <v>0</v>
      </c>
      <c r="G60">
        <f>'518 Woodmans'!J61</f>
        <v>0</v>
      </c>
      <c r="H60">
        <f>'518 Woodmans'!K61</f>
        <v>0</v>
      </c>
    </row>
    <row r="61" spans="1:8" x14ac:dyDescent="0.3">
      <c r="A61">
        <v>6</v>
      </c>
      <c r="B61">
        <v>5</v>
      </c>
      <c r="C61">
        <v>207</v>
      </c>
      <c r="D61">
        <f>'518 Woodmans'!G62</f>
        <v>0</v>
      </c>
      <c r="E61">
        <f>'518 Woodmans'!H62</f>
        <v>0</v>
      </c>
      <c r="F61">
        <f>'518 Woodmans'!I62</f>
        <v>0</v>
      </c>
      <c r="G61">
        <f>'518 Woodmans'!J62</f>
        <v>0</v>
      </c>
      <c r="H61">
        <f>'518 Woodmans'!K62</f>
        <v>0</v>
      </c>
    </row>
    <row r="62" spans="1:8" x14ac:dyDescent="0.3">
      <c r="A62">
        <v>6</v>
      </c>
      <c r="B62">
        <v>7</v>
      </c>
      <c r="C62">
        <v>129</v>
      </c>
      <c r="D62">
        <f>'518 Woodmans'!G63</f>
        <v>0</v>
      </c>
      <c r="E62">
        <f>'518 Woodmans'!H63</f>
        <v>0</v>
      </c>
      <c r="F62">
        <f>'518 Woodmans'!I63</f>
        <v>0</v>
      </c>
      <c r="G62">
        <f>'518 Woodmans'!J63</f>
        <v>0</v>
      </c>
      <c r="H62">
        <f>'518 Woodmans'!K63</f>
        <v>0</v>
      </c>
    </row>
    <row r="63" spans="1:8" x14ac:dyDescent="0.3">
      <c r="A63">
        <v>6</v>
      </c>
      <c r="B63">
        <v>8</v>
      </c>
      <c r="C63">
        <v>318</v>
      </c>
      <c r="D63">
        <f>'518 Woodmans'!G64</f>
        <v>0</v>
      </c>
      <c r="E63">
        <f>'518 Woodmans'!H64</f>
        <v>0</v>
      </c>
      <c r="F63">
        <f>'518 Woodmans'!I64</f>
        <v>0</v>
      </c>
      <c r="G63">
        <f>'518 Woodmans'!J64</f>
        <v>0</v>
      </c>
      <c r="H63">
        <f>'518 Woodmans'!K64</f>
        <v>0</v>
      </c>
    </row>
    <row r="64" spans="1:8" x14ac:dyDescent="0.3">
      <c r="A64">
        <v>6</v>
      </c>
      <c r="B64">
        <v>9</v>
      </c>
      <c r="C64">
        <v>440</v>
      </c>
      <c r="D64">
        <f>'518 Woodmans'!G65</f>
        <v>0</v>
      </c>
      <c r="E64">
        <f>'518 Woodmans'!H65</f>
        <v>0</v>
      </c>
      <c r="F64">
        <f>'518 Woodmans'!I65</f>
        <v>0</v>
      </c>
      <c r="G64">
        <f>'518 Woodmans'!J65</f>
        <v>0</v>
      </c>
      <c r="H64">
        <f>'518 Woodmans'!K65</f>
        <v>0</v>
      </c>
    </row>
    <row r="65" spans="1:8" x14ac:dyDescent="0.3">
      <c r="A65">
        <v>7</v>
      </c>
      <c r="B65">
        <v>0</v>
      </c>
      <c r="C65">
        <v>461</v>
      </c>
      <c r="D65">
        <f>'518 Woodmans'!G66</f>
        <v>0</v>
      </c>
      <c r="E65">
        <f>'518 Woodmans'!H66</f>
        <v>0</v>
      </c>
      <c r="F65">
        <f>'518 Woodmans'!I66</f>
        <v>0</v>
      </c>
      <c r="G65">
        <f>'518 Woodmans'!J66</f>
        <v>0</v>
      </c>
      <c r="H65">
        <f>'518 Woodmans'!K66</f>
        <v>0</v>
      </c>
    </row>
    <row r="66" spans="1:8" x14ac:dyDescent="0.3">
      <c r="A66">
        <v>7</v>
      </c>
      <c r="B66">
        <v>1</v>
      </c>
      <c r="C66">
        <v>453</v>
      </c>
      <c r="D66">
        <f>'518 Woodmans'!G67</f>
        <v>0</v>
      </c>
      <c r="E66">
        <f>'518 Woodmans'!H67</f>
        <v>0</v>
      </c>
      <c r="F66">
        <f>'518 Woodmans'!I67</f>
        <v>0</v>
      </c>
      <c r="G66">
        <f>'518 Woodmans'!J67</f>
        <v>0</v>
      </c>
      <c r="H66">
        <f>'518 Woodmans'!K67</f>
        <v>0</v>
      </c>
    </row>
    <row r="67" spans="1:8" x14ac:dyDescent="0.3">
      <c r="A67">
        <v>7</v>
      </c>
      <c r="B67">
        <v>2</v>
      </c>
      <c r="C67">
        <v>367</v>
      </c>
      <c r="D67">
        <f>'518 Woodmans'!G68</f>
        <v>0</v>
      </c>
      <c r="E67">
        <f>'518 Woodmans'!H68</f>
        <v>0</v>
      </c>
      <c r="F67">
        <f>'518 Woodmans'!I68</f>
        <v>0</v>
      </c>
      <c r="G67">
        <f>'518 Woodmans'!J68</f>
        <v>0</v>
      </c>
      <c r="H67">
        <f>'518 Woodmans'!K68</f>
        <v>0</v>
      </c>
    </row>
    <row r="68" spans="1:8" x14ac:dyDescent="0.3">
      <c r="A68">
        <v>7</v>
      </c>
      <c r="B68">
        <v>3</v>
      </c>
      <c r="C68">
        <v>416</v>
      </c>
      <c r="D68">
        <f>'518 Woodmans'!G69</f>
        <v>0</v>
      </c>
      <c r="E68">
        <f>'518 Woodmans'!H69</f>
        <v>0</v>
      </c>
      <c r="F68">
        <f>'518 Woodmans'!I69</f>
        <v>0</v>
      </c>
      <c r="G68">
        <f>'518 Woodmans'!J69</f>
        <v>0</v>
      </c>
      <c r="H68">
        <f>'518 Woodmans'!K69</f>
        <v>0</v>
      </c>
    </row>
    <row r="69" spans="1:8" x14ac:dyDescent="0.3">
      <c r="A69">
        <v>7</v>
      </c>
      <c r="B69">
        <v>4</v>
      </c>
      <c r="C69">
        <v>761</v>
      </c>
      <c r="D69">
        <f>'518 Woodmans'!G70</f>
        <v>0</v>
      </c>
      <c r="E69">
        <f>'518 Woodmans'!H70</f>
        <v>0</v>
      </c>
      <c r="F69">
        <f>'518 Woodmans'!I70</f>
        <v>0</v>
      </c>
      <c r="G69">
        <f>'518 Woodmans'!J70</f>
        <v>0</v>
      </c>
      <c r="H69">
        <f>'518 Woodmans'!K70</f>
        <v>0</v>
      </c>
    </row>
    <row r="70" spans="1:8" x14ac:dyDescent="0.3">
      <c r="A70">
        <v>7</v>
      </c>
      <c r="B70">
        <v>5</v>
      </c>
      <c r="C70">
        <v>293</v>
      </c>
      <c r="D70">
        <f>'518 Woodmans'!G71</f>
        <v>1</v>
      </c>
      <c r="E70">
        <f>'518 Woodmans'!H71</f>
        <v>0</v>
      </c>
      <c r="F70">
        <f>'518 Woodmans'!I71</f>
        <v>0</v>
      </c>
      <c r="G70">
        <f>'518 Woodmans'!J71</f>
        <v>0</v>
      </c>
      <c r="H70">
        <f>'518 Woodmans'!K71</f>
        <v>0</v>
      </c>
    </row>
    <row r="71" spans="1:8" x14ac:dyDescent="0.3">
      <c r="A71">
        <v>7</v>
      </c>
      <c r="B71">
        <v>6</v>
      </c>
      <c r="C71">
        <v>128</v>
      </c>
      <c r="D71">
        <f>'518 Woodmans'!G72</f>
        <v>0</v>
      </c>
      <c r="E71">
        <f>'518 Woodmans'!H72</f>
        <v>0</v>
      </c>
      <c r="F71">
        <f>'518 Woodmans'!I72</f>
        <v>0</v>
      </c>
      <c r="G71">
        <f>'518 Woodmans'!J72</f>
        <v>0</v>
      </c>
      <c r="H71">
        <f>'518 Woodmans'!K72</f>
        <v>0</v>
      </c>
    </row>
    <row r="72" spans="1:8" x14ac:dyDescent="0.3">
      <c r="A72">
        <v>7</v>
      </c>
      <c r="B72">
        <v>8</v>
      </c>
      <c r="C72">
        <v>239</v>
      </c>
      <c r="D72">
        <f>'518 Woodmans'!G73</f>
        <v>0</v>
      </c>
      <c r="E72">
        <f>'518 Woodmans'!H73</f>
        <v>0</v>
      </c>
      <c r="F72">
        <f>'518 Woodmans'!I73</f>
        <v>0</v>
      </c>
      <c r="G72">
        <f>'518 Woodmans'!J73</f>
        <v>0</v>
      </c>
      <c r="H72">
        <f>'518 Woodmans'!K73</f>
        <v>0</v>
      </c>
    </row>
    <row r="73" spans="1:8" x14ac:dyDescent="0.3">
      <c r="A73">
        <v>7</v>
      </c>
      <c r="B73">
        <v>9</v>
      </c>
      <c r="C73">
        <v>361</v>
      </c>
      <c r="D73">
        <f>'518 Woodmans'!G74</f>
        <v>0</v>
      </c>
      <c r="E73">
        <f>'518 Woodmans'!H74</f>
        <v>0</v>
      </c>
      <c r="F73">
        <f>'518 Woodmans'!I74</f>
        <v>0</v>
      </c>
      <c r="G73">
        <f>'518 Woodmans'!J74</f>
        <v>0</v>
      </c>
      <c r="H73">
        <f>'518 Woodmans'!K74</f>
        <v>0</v>
      </c>
    </row>
    <row r="74" spans="1:8" x14ac:dyDescent="0.3">
      <c r="A74">
        <v>8</v>
      </c>
      <c r="B74">
        <v>0</v>
      </c>
      <c r="C74">
        <v>416</v>
      </c>
      <c r="D74">
        <f>'518 Woodmans'!G75</f>
        <v>0</v>
      </c>
      <c r="E74">
        <f>'518 Woodmans'!H75</f>
        <v>0</v>
      </c>
      <c r="F74">
        <f>'518 Woodmans'!I75</f>
        <v>0</v>
      </c>
      <c r="G74">
        <f>'518 Woodmans'!J75</f>
        <v>0</v>
      </c>
      <c r="H74">
        <f>'518 Woodmans'!K75</f>
        <v>0</v>
      </c>
    </row>
    <row r="75" spans="1:8" x14ac:dyDescent="0.3">
      <c r="A75">
        <v>8</v>
      </c>
      <c r="B75">
        <v>1</v>
      </c>
      <c r="C75">
        <v>276</v>
      </c>
      <c r="D75">
        <f>'518 Woodmans'!G76</f>
        <v>0</v>
      </c>
      <c r="E75">
        <f>'518 Woodmans'!H76</f>
        <v>0</v>
      </c>
      <c r="F75">
        <f>'518 Woodmans'!I76</f>
        <v>0</v>
      </c>
      <c r="G75">
        <f>'518 Woodmans'!J76</f>
        <v>0</v>
      </c>
      <c r="H75">
        <f>'518 Woodmans'!K76</f>
        <v>0</v>
      </c>
    </row>
    <row r="76" spans="1:8" x14ac:dyDescent="0.3">
      <c r="A76">
        <v>8</v>
      </c>
      <c r="B76">
        <v>2</v>
      </c>
      <c r="C76">
        <v>171</v>
      </c>
      <c r="D76">
        <f>'518 Woodmans'!G77</f>
        <v>0</v>
      </c>
      <c r="E76">
        <f>'518 Woodmans'!H77</f>
        <v>0</v>
      </c>
      <c r="F76">
        <f>'518 Woodmans'!I77</f>
        <v>0</v>
      </c>
      <c r="G76">
        <f>'518 Woodmans'!J77</f>
        <v>0</v>
      </c>
      <c r="H76">
        <f>'518 Woodmans'!K77</f>
        <v>0</v>
      </c>
    </row>
    <row r="77" spans="1:8" x14ac:dyDescent="0.3">
      <c r="A77">
        <v>8</v>
      </c>
      <c r="B77">
        <v>3</v>
      </c>
      <c r="C77">
        <v>422</v>
      </c>
      <c r="D77">
        <f>'518 Woodmans'!G78</f>
        <v>0</v>
      </c>
      <c r="E77">
        <f>'518 Woodmans'!H78</f>
        <v>0</v>
      </c>
      <c r="F77">
        <f>'518 Woodmans'!I78</f>
        <v>0</v>
      </c>
      <c r="G77">
        <f>'518 Woodmans'!J78</f>
        <v>0</v>
      </c>
      <c r="H77">
        <f>'518 Woodmans'!K78</f>
        <v>0</v>
      </c>
    </row>
    <row r="78" spans="1:8" x14ac:dyDescent="0.3">
      <c r="A78">
        <v>8</v>
      </c>
      <c r="B78">
        <v>4</v>
      </c>
      <c r="C78">
        <v>663</v>
      </c>
      <c r="D78">
        <f>'518 Woodmans'!G79</f>
        <v>0</v>
      </c>
      <c r="E78">
        <f>'518 Woodmans'!H79</f>
        <v>0</v>
      </c>
      <c r="F78">
        <f>'518 Woodmans'!I79</f>
        <v>0</v>
      </c>
      <c r="G78">
        <f>'518 Woodmans'!J79</f>
        <v>0</v>
      </c>
      <c r="H78">
        <f>'518 Woodmans'!K79</f>
        <v>0</v>
      </c>
    </row>
    <row r="79" spans="1:8" x14ac:dyDescent="0.3">
      <c r="A79">
        <v>8</v>
      </c>
      <c r="B79">
        <v>5</v>
      </c>
      <c r="C79">
        <v>452</v>
      </c>
      <c r="D79">
        <f>'518 Woodmans'!G80</f>
        <v>0</v>
      </c>
      <c r="E79">
        <f>'518 Woodmans'!H80</f>
        <v>0</v>
      </c>
      <c r="F79">
        <f>'518 Woodmans'!I80</f>
        <v>0</v>
      </c>
      <c r="G79">
        <f>'518 Woodmans'!J80</f>
        <v>0</v>
      </c>
      <c r="H79">
        <f>'518 Woodmans'!K80</f>
        <v>0</v>
      </c>
    </row>
    <row r="80" spans="1:8" x14ac:dyDescent="0.3">
      <c r="A80">
        <v>8</v>
      </c>
      <c r="B80">
        <v>6</v>
      </c>
      <c r="C80">
        <v>287</v>
      </c>
      <c r="D80">
        <f>'518 Woodmans'!G81</f>
        <v>0</v>
      </c>
      <c r="E80">
        <f>'518 Woodmans'!H81</f>
        <v>0</v>
      </c>
      <c r="F80">
        <f>'518 Woodmans'!I81</f>
        <v>0</v>
      </c>
      <c r="G80">
        <f>'518 Woodmans'!J81</f>
        <v>1</v>
      </c>
      <c r="H80">
        <f>'518 Woodmans'!K81</f>
        <v>0</v>
      </c>
    </row>
    <row r="81" spans="1:8" x14ac:dyDescent="0.3">
      <c r="A81">
        <v>8</v>
      </c>
      <c r="B81">
        <v>7</v>
      </c>
      <c r="C81">
        <v>194</v>
      </c>
      <c r="D81">
        <f>'518 Woodmans'!G82</f>
        <v>0</v>
      </c>
      <c r="E81">
        <f>'518 Woodmans'!H82</f>
        <v>0</v>
      </c>
      <c r="F81">
        <f>'518 Woodmans'!I82</f>
        <v>0</v>
      </c>
      <c r="G81">
        <f>'518 Woodmans'!J82</f>
        <v>0</v>
      </c>
      <c r="H81">
        <f>'518 Woodmans'!K82</f>
        <v>0</v>
      </c>
    </row>
    <row r="82" spans="1:8" x14ac:dyDescent="0.3">
      <c r="A82">
        <v>8</v>
      </c>
      <c r="B82">
        <v>9</v>
      </c>
      <c r="C82">
        <v>166</v>
      </c>
      <c r="D82">
        <f>'518 Woodmans'!G83</f>
        <v>0</v>
      </c>
      <c r="E82">
        <f>'518 Woodmans'!H83</f>
        <v>0</v>
      </c>
      <c r="F82">
        <f>'518 Woodmans'!I83</f>
        <v>0</v>
      </c>
      <c r="G82">
        <f>'518 Woodmans'!J83</f>
        <v>0</v>
      </c>
      <c r="H82">
        <f>'518 Woodmans'!K83</f>
        <v>0</v>
      </c>
    </row>
    <row r="83" spans="1:8" x14ac:dyDescent="0.3">
      <c r="A83">
        <v>9</v>
      </c>
      <c r="B83">
        <v>0</v>
      </c>
      <c r="C83">
        <v>551</v>
      </c>
      <c r="D83">
        <f>'518 Woodmans'!G84</f>
        <v>0</v>
      </c>
      <c r="E83">
        <f>'518 Woodmans'!H84</f>
        <v>0</v>
      </c>
      <c r="F83">
        <f>'518 Woodmans'!I84</f>
        <v>0</v>
      </c>
      <c r="G83">
        <f>'518 Woodmans'!J84</f>
        <v>0</v>
      </c>
      <c r="H83">
        <f>'518 Woodmans'!K84</f>
        <v>0</v>
      </c>
    </row>
    <row r="84" spans="1:8" x14ac:dyDescent="0.3">
      <c r="A84">
        <v>9</v>
      </c>
      <c r="B84">
        <v>1</v>
      </c>
      <c r="C84">
        <v>410</v>
      </c>
      <c r="D84">
        <f>'518 Woodmans'!G85</f>
        <v>0</v>
      </c>
      <c r="E84">
        <f>'518 Woodmans'!H85</f>
        <v>0</v>
      </c>
      <c r="F84">
        <f>'518 Woodmans'!I85</f>
        <v>0</v>
      </c>
      <c r="G84">
        <f>'518 Woodmans'!J85</f>
        <v>0</v>
      </c>
      <c r="H84">
        <f>'518 Woodmans'!K85</f>
        <v>0</v>
      </c>
    </row>
    <row r="85" spans="1:8" x14ac:dyDescent="0.3">
      <c r="A85">
        <v>9</v>
      </c>
      <c r="B85">
        <v>2</v>
      </c>
      <c r="C85">
        <v>305</v>
      </c>
      <c r="D85">
        <f>'518 Woodmans'!G86</f>
        <v>0</v>
      </c>
      <c r="E85">
        <f>'518 Woodmans'!H86</f>
        <v>0</v>
      </c>
      <c r="F85">
        <f>'518 Woodmans'!I86</f>
        <v>0</v>
      </c>
      <c r="G85">
        <f>'518 Woodmans'!J86</f>
        <v>0</v>
      </c>
      <c r="H85">
        <f>'518 Woodmans'!K86</f>
        <v>0</v>
      </c>
    </row>
    <row r="86" spans="1:8" x14ac:dyDescent="0.3">
      <c r="A86">
        <v>9</v>
      </c>
      <c r="B86">
        <v>3</v>
      </c>
      <c r="C86">
        <v>555</v>
      </c>
      <c r="D86">
        <f>'518 Woodmans'!G87</f>
        <v>0</v>
      </c>
      <c r="E86">
        <f>'518 Woodmans'!H87</f>
        <v>0</v>
      </c>
      <c r="F86">
        <f>'518 Woodmans'!I87</f>
        <v>0</v>
      </c>
      <c r="G86">
        <f>'518 Woodmans'!J87</f>
        <v>0</v>
      </c>
      <c r="H86">
        <f>'518 Woodmans'!K87</f>
        <v>0</v>
      </c>
    </row>
    <row r="87" spans="1:8" x14ac:dyDescent="0.3">
      <c r="A87">
        <v>9</v>
      </c>
      <c r="B87">
        <v>4</v>
      </c>
      <c r="C87">
        <v>737</v>
      </c>
      <c r="D87">
        <f>'518 Woodmans'!G88</f>
        <v>0</v>
      </c>
      <c r="E87">
        <f>'518 Woodmans'!H88</f>
        <v>0</v>
      </c>
      <c r="F87">
        <f>'518 Woodmans'!I88</f>
        <v>0</v>
      </c>
      <c r="G87">
        <f>'518 Woodmans'!J88</f>
        <v>0</v>
      </c>
      <c r="H87">
        <f>'518 Woodmans'!K88</f>
        <v>0</v>
      </c>
    </row>
    <row r="88" spans="1:8" x14ac:dyDescent="0.3">
      <c r="A88">
        <v>9</v>
      </c>
      <c r="B88">
        <v>5</v>
      </c>
      <c r="C88">
        <v>586</v>
      </c>
      <c r="D88">
        <f>'518 Woodmans'!G89</f>
        <v>0</v>
      </c>
      <c r="E88">
        <f>'518 Woodmans'!H89</f>
        <v>0</v>
      </c>
      <c r="F88">
        <f>'518 Woodmans'!I89</f>
        <v>0</v>
      </c>
      <c r="G88">
        <f>'518 Woodmans'!J89</f>
        <v>0</v>
      </c>
      <c r="H88">
        <f>'518 Woodmans'!K89</f>
        <v>0</v>
      </c>
    </row>
    <row r="89" spans="1:8" x14ac:dyDescent="0.3">
      <c r="A89">
        <v>9</v>
      </c>
      <c r="B89">
        <v>6</v>
      </c>
      <c r="C89">
        <v>420</v>
      </c>
      <c r="D89">
        <f>'518 Woodmans'!G90</f>
        <v>0</v>
      </c>
      <c r="E89">
        <f>'518 Woodmans'!H90</f>
        <v>0</v>
      </c>
      <c r="F89">
        <f>'518 Woodmans'!I90</f>
        <v>0</v>
      </c>
      <c r="G89">
        <f>'518 Woodmans'!J90</f>
        <v>0</v>
      </c>
      <c r="H89">
        <f>'518 Woodmans'!K90</f>
        <v>0</v>
      </c>
    </row>
    <row r="90" spans="1:8" x14ac:dyDescent="0.3">
      <c r="A90">
        <v>9</v>
      </c>
      <c r="B90">
        <v>7</v>
      </c>
      <c r="C90">
        <v>327</v>
      </c>
      <c r="D90">
        <f>'518 Woodmans'!G91</f>
        <v>0</v>
      </c>
      <c r="E90">
        <f>'518 Woodmans'!H91</f>
        <v>1</v>
      </c>
      <c r="F90">
        <f>'518 Woodmans'!I91</f>
        <v>0</v>
      </c>
      <c r="G90">
        <f>'518 Woodmans'!J91</f>
        <v>0</v>
      </c>
      <c r="H90">
        <f>'518 Woodmans'!K91</f>
        <v>0</v>
      </c>
    </row>
    <row r="91" spans="1:8" x14ac:dyDescent="0.3">
      <c r="A91">
        <v>9</v>
      </c>
      <c r="B91">
        <v>8</v>
      </c>
      <c r="C91">
        <v>164</v>
      </c>
      <c r="D91">
        <f>'518 Woodmans'!G92</f>
        <v>0</v>
      </c>
      <c r="E91">
        <f>'518 Woodmans'!H92</f>
        <v>0</v>
      </c>
      <c r="F91">
        <f>'518 Woodmans'!I92</f>
        <v>0</v>
      </c>
      <c r="G91">
        <f>'518 Woodmans'!J92</f>
        <v>0</v>
      </c>
      <c r="H91">
        <f>'518 Woodmans'!K92</f>
        <v>0</v>
      </c>
    </row>
    <row r="92" spans="1:8" ht="28.8" x14ac:dyDescent="0.3">
      <c r="C92" s="5" t="s">
        <v>46</v>
      </c>
      <c r="D92">
        <f>SUMPRODUCT(D2:D91,$C$2:$C$91)</f>
        <v>1769</v>
      </c>
      <c r="E92">
        <f t="shared" ref="E92:H92" si="0">SUMPRODUCT(E2:E91,$C$2:$C$91)</f>
        <v>899</v>
      </c>
      <c r="F92">
        <f t="shared" si="0"/>
        <v>883</v>
      </c>
      <c r="G92">
        <f t="shared" si="0"/>
        <v>712</v>
      </c>
      <c r="H92">
        <f t="shared" si="0"/>
        <v>1023</v>
      </c>
    </row>
    <row r="93" spans="1:8" ht="28.8" x14ac:dyDescent="0.3">
      <c r="A93" t="s">
        <v>43</v>
      </c>
      <c r="C93" s="5" t="s">
        <v>45</v>
      </c>
      <c r="D93">
        <f>(SUM(D2:D91)-1)*Data!$G$6</f>
        <v>900</v>
      </c>
      <c r="E93">
        <f>SUM(E2:E91)*Data!$G$6</f>
        <v>900</v>
      </c>
      <c r="F93">
        <f>SUM(F2:F91)*Data!$G$6</f>
        <v>600</v>
      </c>
      <c r="G93">
        <f>SUM(G2:G91)*Data!$G$6</f>
        <v>600</v>
      </c>
      <c r="H93">
        <f>SUM(H2:H91)*Data!$G$6</f>
        <v>600</v>
      </c>
    </row>
    <row r="94" spans="1:8" x14ac:dyDescent="0.3">
      <c r="A94">
        <v>60</v>
      </c>
      <c r="C94" t="s">
        <v>44</v>
      </c>
      <c r="D94">
        <f>SUM(D92:D93)</f>
        <v>2669</v>
      </c>
      <c r="E94">
        <f t="shared" ref="E94:H94" si="1">SUM(E92:E93)</f>
        <v>1799</v>
      </c>
      <c r="F94">
        <f t="shared" si="1"/>
        <v>1483</v>
      </c>
      <c r="G94">
        <f t="shared" si="1"/>
        <v>1312</v>
      </c>
      <c r="H94">
        <f t="shared" si="1"/>
        <v>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518 Woodmans</vt:lpstr>
      <vt:lpstr>Data</vt:lpstr>
      <vt:lpstr>Duration_Matrix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Anjana</cp:lastModifiedBy>
  <dcterms:created xsi:type="dcterms:W3CDTF">2019-12-12T13:43:41Z</dcterms:created>
  <dcterms:modified xsi:type="dcterms:W3CDTF">2019-12-12T18:23:21Z</dcterms:modified>
</cp:coreProperties>
</file>