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date1904="1" showInkAnnotation="0" autoCompressPictures="0"/>
  <bookViews>
    <workbookView xWindow="2020" yWindow="820" windowWidth="24280" windowHeight="15700" tabRatio="500"/>
  </bookViews>
  <sheets>
    <sheet name="ILS100" sheetId="1" r:id="rId1"/>
    <sheet name="MAT100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1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2" i="2"/>
  <c r="BG33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2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2" i="1"/>
  <c r="BE33" i="1"/>
  <c r="BD33" i="1"/>
  <c r="H33" i="1"/>
  <c r="K33" i="1"/>
  <c r="AY34" i="1"/>
  <c r="AE33" i="1"/>
  <c r="AH33" i="1"/>
  <c r="AZ34" i="1"/>
  <c r="BB34" i="1"/>
  <c r="X2" i="1"/>
  <c r="AU2" i="1"/>
  <c r="AW2" i="1"/>
  <c r="X3" i="1"/>
  <c r="AU3" i="1"/>
  <c r="AW3" i="1"/>
  <c r="X4" i="1"/>
  <c r="AU4" i="1"/>
  <c r="AW4" i="1"/>
  <c r="X5" i="1"/>
  <c r="AU5" i="1"/>
  <c r="AW5" i="1"/>
  <c r="X6" i="1"/>
  <c r="AU6" i="1"/>
  <c r="AW6" i="1"/>
  <c r="X7" i="1"/>
  <c r="AU7" i="1"/>
  <c r="AW7" i="1"/>
  <c r="X8" i="1"/>
  <c r="AU8" i="1"/>
  <c r="AW8" i="1"/>
  <c r="X9" i="1"/>
  <c r="AU9" i="1"/>
  <c r="AW9" i="1"/>
  <c r="X10" i="1"/>
  <c r="AU10" i="1"/>
  <c r="AW10" i="1"/>
  <c r="X11" i="1"/>
  <c r="AU11" i="1"/>
  <c r="AW11" i="1"/>
  <c r="X12" i="1"/>
  <c r="AU12" i="1"/>
  <c r="AW12" i="1"/>
  <c r="X13" i="1"/>
  <c r="AU13" i="1"/>
  <c r="AW13" i="1"/>
  <c r="X14" i="1"/>
  <c r="AU14" i="1"/>
  <c r="AW14" i="1"/>
  <c r="X15" i="1"/>
  <c r="AU15" i="1"/>
  <c r="AW15" i="1"/>
  <c r="X16" i="1"/>
  <c r="AU16" i="1"/>
  <c r="AW16" i="1"/>
  <c r="X17" i="1"/>
  <c r="AU17" i="1"/>
  <c r="AW17" i="1"/>
  <c r="X18" i="1"/>
  <c r="AU18" i="1"/>
  <c r="AW18" i="1"/>
  <c r="X19" i="1"/>
  <c r="AU19" i="1"/>
  <c r="AW19" i="1"/>
  <c r="X20" i="1"/>
  <c r="AU20" i="1"/>
  <c r="AW20" i="1"/>
  <c r="X21" i="1"/>
  <c r="AU21" i="1"/>
  <c r="AW21" i="1"/>
  <c r="X22" i="1"/>
  <c r="AU22" i="1"/>
  <c r="AW22" i="1"/>
  <c r="X23" i="1"/>
  <c r="AU23" i="1"/>
  <c r="AW23" i="1"/>
  <c r="X24" i="1"/>
  <c r="AU24" i="1"/>
  <c r="AW24" i="1"/>
  <c r="X25" i="1"/>
  <c r="AU25" i="1"/>
  <c r="AW25" i="1"/>
  <c r="X26" i="1"/>
  <c r="AU26" i="1"/>
  <c r="AW26" i="1"/>
  <c r="X27" i="1"/>
  <c r="AU27" i="1"/>
  <c r="AW27" i="1"/>
  <c r="X28" i="1"/>
  <c r="AU28" i="1"/>
  <c r="AW28" i="1"/>
  <c r="X29" i="1"/>
  <c r="AU29" i="1"/>
  <c r="AW29" i="1"/>
  <c r="X30" i="1"/>
  <c r="AU30" i="1"/>
  <c r="AW30" i="1"/>
  <c r="X31" i="1"/>
  <c r="AU31" i="1"/>
  <c r="AW31" i="1"/>
  <c r="AW32" i="1"/>
  <c r="AU33" i="1"/>
  <c r="AY2" i="1"/>
  <c r="AZ2" i="1"/>
  <c r="BB2" i="1"/>
  <c r="AY3" i="1"/>
  <c r="AZ3" i="1"/>
  <c r="BB3" i="1"/>
  <c r="AY4" i="1"/>
  <c r="AZ4" i="1"/>
  <c r="BB4" i="1"/>
  <c r="AY5" i="1"/>
  <c r="AZ5" i="1"/>
  <c r="BB5" i="1"/>
  <c r="AY6" i="1"/>
  <c r="AZ6" i="1"/>
  <c r="BB6" i="1"/>
  <c r="AY7" i="1"/>
  <c r="AZ7" i="1"/>
  <c r="BB7" i="1"/>
  <c r="AY8" i="1"/>
  <c r="AZ8" i="1"/>
  <c r="BB8" i="1"/>
  <c r="AY9" i="1"/>
  <c r="AZ9" i="1"/>
  <c r="BB9" i="1"/>
  <c r="AY10" i="1"/>
  <c r="AZ10" i="1"/>
  <c r="BB10" i="1"/>
  <c r="AY11" i="1"/>
  <c r="AZ11" i="1"/>
  <c r="BB11" i="1"/>
  <c r="AY12" i="1"/>
  <c r="AZ12" i="1"/>
  <c r="BB12" i="1"/>
  <c r="AY13" i="1"/>
  <c r="AZ13" i="1"/>
  <c r="BB13" i="1"/>
  <c r="AY14" i="1"/>
  <c r="AZ14" i="1"/>
  <c r="BB14" i="1"/>
  <c r="AY15" i="1"/>
  <c r="AZ15" i="1"/>
  <c r="BB15" i="1"/>
  <c r="AY16" i="1"/>
  <c r="AZ16" i="1"/>
  <c r="BB16" i="1"/>
  <c r="AY17" i="1"/>
  <c r="AZ17" i="1"/>
  <c r="BB17" i="1"/>
  <c r="AY18" i="1"/>
  <c r="AZ18" i="1"/>
  <c r="BB18" i="1"/>
  <c r="AY19" i="1"/>
  <c r="AZ19" i="1"/>
  <c r="BB19" i="1"/>
  <c r="AY20" i="1"/>
  <c r="AZ20" i="1"/>
  <c r="BB20" i="1"/>
  <c r="AY21" i="1"/>
  <c r="AZ21" i="1"/>
  <c r="BB21" i="1"/>
  <c r="AY22" i="1"/>
  <c r="AZ22" i="1"/>
  <c r="BB22" i="1"/>
  <c r="AY23" i="1"/>
  <c r="AZ23" i="1"/>
  <c r="BB23" i="1"/>
  <c r="AY24" i="1"/>
  <c r="AZ24" i="1"/>
  <c r="BB24" i="1"/>
  <c r="AY25" i="1"/>
  <c r="AZ25" i="1"/>
  <c r="BB25" i="1"/>
  <c r="AY26" i="1"/>
  <c r="AZ26" i="1"/>
  <c r="BB26" i="1"/>
  <c r="AY27" i="1"/>
  <c r="AZ27" i="1"/>
  <c r="BB27" i="1"/>
  <c r="AY28" i="1"/>
  <c r="AZ28" i="1"/>
  <c r="BB28" i="1"/>
  <c r="AY29" i="1"/>
  <c r="AZ29" i="1"/>
  <c r="BB29" i="1"/>
  <c r="AY30" i="1"/>
  <c r="AZ30" i="1"/>
  <c r="BB30" i="1"/>
  <c r="AY31" i="1"/>
  <c r="AZ31" i="1"/>
  <c r="BB31" i="1"/>
  <c r="BB33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3" i="1"/>
  <c r="AZ33" i="1"/>
  <c r="AY33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2" i="1"/>
  <c r="AP34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2" i="1"/>
  <c r="AQ34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2" i="1"/>
  <c r="AR34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2" i="1"/>
  <c r="AS34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2" i="1"/>
  <c r="AT34" i="1"/>
  <c r="AP33" i="1"/>
  <c r="AQ33" i="1"/>
  <c r="AR33" i="1"/>
  <c r="AS33" i="1"/>
  <c r="AT33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2" i="1"/>
  <c r="AO34" i="1"/>
  <c r="AO33" i="1"/>
  <c r="W22" i="1"/>
  <c r="W23" i="1"/>
  <c r="W24" i="1"/>
  <c r="W25" i="1"/>
  <c r="W26" i="1"/>
  <c r="W27" i="1"/>
  <c r="W28" i="1"/>
  <c r="W29" i="1"/>
  <c r="W30" i="1"/>
  <c r="W31" i="1"/>
  <c r="Q36" i="2"/>
  <c r="P36" i="2"/>
  <c r="O36" i="2"/>
  <c r="N36" i="2"/>
  <c r="M36" i="2"/>
  <c r="L36" i="2"/>
  <c r="K36" i="2"/>
  <c r="J36" i="2"/>
  <c r="I36" i="2"/>
  <c r="H36" i="2"/>
  <c r="G36" i="2"/>
  <c r="Q35" i="2"/>
  <c r="P35" i="2"/>
  <c r="O35" i="2"/>
  <c r="N35" i="2"/>
  <c r="M35" i="2"/>
  <c r="L35" i="2"/>
  <c r="K35" i="2"/>
  <c r="J35" i="2"/>
  <c r="I35" i="2"/>
  <c r="H35" i="2"/>
  <c r="G35" i="2"/>
  <c r="F36" i="2"/>
  <c r="F35" i="2"/>
  <c r="V34" i="2"/>
  <c r="E36" i="2"/>
  <c r="V33" i="2"/>
  <c r="E35" i="2"/>
  <c r="BM34" i="2"/>
  <c r="BJ34" i="2"/>
  <c r="BG34" i="2"/>
  <c r="BD34" i="2"/>
  <c r="BA34" i="2"/>
  <c r="AX34" i="2"/>
  <c r="AT34" i="2"/>
  <c r="AP34" i="2"/>
  <c r="AL34" i="2"/>
  <c r="AH34" i="2"/>
  <c r="AD34" i="2"/>
  <c r="Z34" i="2"/>
  <c r="D2" i="2"/>
  <c r="F2" i="2"/>
  <c r="D3" i="2"/>
  <c r="F3" i="2"/>
  <c r="D4" i="2"/>
  <c r="F4" i="2"/>
  <c r="D5" i="2"/>
  <c r="F5" i="2"/>
  <c r="D6" i="2"/>
  <c r="F6" i="2"/>
  <c r="D7" i="2"/>
  <c r="F7" i="2"/>
  <c r="D8" i="2"/>
  <c r="F8" i="2"/>
  <c r="D9" i="2"/>
  <c r="F9" i="2"/>
  <c r="D10" i="2"/>
  <c r="F10" i="2"/>
  <c r="D11" i="2"/>
  <c r="F11" i="2"/>
  <c r="D12" i="2"/>
  <c r="F12" i="2"/>
  <c r="D13" i="2"/>
  <c r="F13" i="2"/>
  <c r="D14" i="2"/>
  <c r="F14" i="2"/>
  <c r="D15" i="2"/>
  <c r="F15" i="2"/>
  <c r="D16" i="2"/>
  <c r="F16" i="2"/>
  <c r="D17" i="2"/>
  <c r="F17" i="2"/>
  <c r="D18" i="2"/>
  <c r="F18" i="2"/>
  <c r="D19" i="2"/>
  <c r="F19" i="2"/>
  <c r="D20" i="2"/>
  <c r="F20" i="2"/>
  <c r="D21" i="2"/>
  <c r="F21" i="2"/>
  <c r="D22" i="2"/>
  <c r="F22" i="2"/>
  <c r="D23" i="2"/>
  <c r="F23" i="2"/>
  <c r="D24" i="2"/>
  <c r="F24" i="2"/>
  <c r="D25" i="2"/>
  <c r="F25" i="2"/>
  <c r="D26" i="2"/>
  <c r="F26" i="2"/>
  <c r="D27" i="2"/>
  <c r="F27" i="2"/>
  <c r="D28" i="2"/>
  <c r="F28" i="2"/>
  <c r="D29" i="2"/>
  <c r="F29" i="2"/>
  <c r="D30" i="2"/>
  <c r="F30" i="2"/>
  <c r="D31" i="2"/>
  <c r="F31" i="2"/>
  <c r="F33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3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3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3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3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3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3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3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3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3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3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3" i="2"/>
  <c r="F34" i="2"/>
  <c r="G34" i="2"/>
  <c r="H34" i="2"/>
  <c r="I34" i="2"/>
  <c r="J34" i="2"/>
  <c r="K34" i="2"/>
  <c r="L34" i="2"/>
  <c r="M34" i="2"/>
  <c r="N34" i="2"/>
  <c r="O34" i="2"/>
  <c r="P34" i="2"/>
  <c r="Q34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4" i="2"/>
  <c r="E33" i="2"/>
  <c r="AV22" i="1"/>
  <c r="AV23" i="1"/>
  <c r="AV24" i="1"/>
  <c r="AV25" i="1"/>
  <c r="AV26" i="1"/>
  <c r="AV27" i="1"/>
  <c r="AV28" i="1"/>
  <c r="AV29" i="1"/>
  <c r="AV30" i="1"/>
  <c r="AV31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" i="1"/>
  <c r="AV36" i="1"/>
  <c r="AV35" i="1"/>
  <c r="AV34" i="1"/>
  <c r="AV33" i="1"/>
  <c r="S22" i="1"/>
  <c r="S23" i="1"/>
  <c r="S24" i="1"/>
  <c r="S25" i="1"/>
  <c r="S26" i="1"/>
  <c r="S27" i="1"/>
  <c r="S28" i="1"/>
  <c r="S29" i="1"/>
  <c r="S30" i="1"/>
  <c r="S3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33" i="1"/>
  <c r="T22" i="1"/>
  <c r="T23" i="1"/>
  <c r="T24" i="1"/>
  <c r="T25" i="1"/>
  <c r="T26" i="1"/>
  <c r="T27" i="1"/>
  <c r="T28" i="1"/>
  <c r="T29" i="1"/>
  <c r="T30" i="1"/>
  <c r="T31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33" i="1"/>
  <c r="U22" i="1"/>
  <c r="U23" i="1"/>
  <c r="U24" i="1"/>
  <c r="U25" i="1"/>
  <c r="U26" i="1"/>
  <c r="U27" i="1"/>
  <c r="U28" i="1"/>
  <c r="U29" i="1"/>
  <c r="U30" i="1"/>
  <c r="U31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33" i="1"/>
  <c r="V22" i="1"/>
  <c r="V23" i="1"/>
  <c r="V24" i="1"/>
  <c r="V25" i="1"/>
  <c r="V26" i="1"/>
  <c r="V27" i="1"/>
  <c r="V28" i="1"/>
  <c r="V29" i="1"/>
  <c r="V30" i="1"/>
  <c r="V31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33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33" i="1"/>
  <c r="S34" i="1"/>
  <c r="T34" i="1"/>
  <c r="U34" i="1"/>
  <c r="V34" i="1"/>
  <c r="W34" i="1"/>
  <c r="R22" i="1"/>
  <c r="R23" i="1"/>
  <c r="R24" i="1"/>
  <c r="R25" i="1"/>
  <c r="R26" i="1"/>
  <c r="R27" i="1"/>
  <c r="R28" i="1"/>
  <c r="R29" i="1"/>
  <c r="R30" i="1"/>
  <c r="R3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34" i="1"/>
  <c r="R33" i="1"/>
  <c r="AN34" i="1"/>
  <c r="AK34" i="1"/>
  <c r="AH34" i="1"/>
  <c r="AE34" i="1"/>
  <c r="AB34" i="1"/>
  <c r="Q34" i="1"/>
  <c r="N34" i="1"/>
  <c r="K34" i="1"/>
  <c r="H34" i="1"/>
  <c r="E34" i="1"/>
  <c r="AN33" i="1"/>
  <c r="AK33" i="1"/>
  <c r="X33" i="1"/>
  <c r="AL33" i="1"/>
  <c r="AI33" i="1"/>
  <c r="AF33" i="1"/>
  <c r="AC33" i="1"/>
  <c r="Z33" i="1"/>
  <c r="Y33" i="1"/>
  <c r="Q33" i="1"/>
  <c r="N33" i="1"/>
  <c r="E33" i="1"/>
  <c r="O33" i="1"/>
  <c r="L33" i="1"/>
  <c r="I33" i="1"/>
  <c r="F33" i="1"/>
  <c r="C33" i="1"/>
  <c r="B33" i="1"/>
  <c r="AP33" i="2"/>
  <c r="AM33" i="2"/>
  <c r="AL33" i="2"/>
  <c r="AI33" i="2"/>
  <c r="BG33" i="2"/>
  <c r="BE33" i="2"/>
  <c r="BB33" i="2"/>
  <c r="BD33" i="2"/>
  <c r="BA33" i="2"/>
  <c r="AY33" i="2"/>
  <c r="AH33" i="2"/>
  <c r="AE33" i="2"/>
  <c r="AD33" i="2"/>
  <c r="AA33" i="2"/>
  <c r="W33" i="2"/>
  <c r="Z33" i="2"/>
  <c r="S33" i="2"/>
  <c r="BH33" i="2"/>
  <c r="BJ33" i="2"/>
  <c r="AT33" i="2"/>
  <c r="AX33" i="2"/>
  <c r="AU33" i="2"/>
  <c r="AQ33" i="2"/>
  <c r="BK33" i="2"/>
  <c r="BM33" i="2"/>
  <c r="AB33" i="1"/>
</calcChain>
</file>

<file path=xl/sharedStrings.xml><?xml version="1.0" encoding="utf-8"?>
<sst xmlns="http://schemas.openxmlformats.org/spreadsheetml/2006/main" count="129" uniqueCount="81">
  <si>
    <t>nf</t>
  </si>
  <si>
    <t>edd</t>
  </si>
  <si>
    <t>edd1</t>
  </si>
  <si>
    <t>it1</t>
  </si>
  <si>
    <t>time1</t>
  </si>
  <si>
    <t>edd2</t>
  </si>
  <si>
    <t>it2</t>
  </si>
  <si>
    <t>time2</t>
  </si>
  <si>
    <t>edd-b</t>
  </si>
  <si>
    <t>itb</t>
  </si>
  <si>
    <t>timeb</t>
  </si>
  <si>
    <t>edd-f</t>
  </si>
  <si>
    <t>itf</t>
  </si>
  <si>
    <t>timef</t>
  </si>
  <si>
    <t>neh</t>
  </si>
  <si>
    <t>neh1</t>
  </si>
  <si>
    <t>neh2</t>
  </si>
  <si>
    <t>neh-b</t>
  </si>
  <si>
    <t>neh-f</t>
  </si>
  <si>
    <t>bestedd</t>
  </si>
  <si>
    <t>bestneh</t>
  </si>
  <si>
    <t>neh-edd</t>
  </si>
  <si>
    <t>d-1</t>
  </si>
  <si>
    <t>d-2</t>
  </si>
  <si>
    <t>d-b</t>
  </si>
  <si>
    <t>d-f</t>
  </si>
  <si>
    <t>d</t>
  </si>
  <si>
    <t>e</t>
  </si>
  <si>
    <t>e-1</t>
  </si>
  <si>
    <t>e-2</t>
  </si>
  <si>
    <t>e-b</t>
  </si>
  <si>
    <t>e-f</t>
  </si>
  <si>
    <t>bestILS</t>
  </si>
  <si>
    <t>equal</t>
  </si>
  <si>
    <t>it</t>
  </si>
  <si>
    <t>imp</t>
  </si>
  <si>
    <t>t</t>
  </si>
  <si>
    <t>cla_10_1</t>
  </si>
  <si>
    <t>sw_5_4_4</t>
  </si>
  <si>
    <t>bestMAT</t>
  </si>
  <si>
    <t>c_10_1</t>
  </si>
  <si>
    <t>s_5_4_4</t>
  </si>
  <si>
    <t>neh23</t>
  </si>
  <si>
    <t>it23</t>
  </si>
  <si>
    <t>t-23</t>
  </si>
  <si>
    <t>e-23</t>
  </si>
  <si>
    <t>d-23</t>
  </si>
  <si>
    <t>edd23</t>
  </si>
  <si>
    <t>(neh)</t>
  </si>
  <si>
    <t>sh_50_1_5</t>
  </si>
  <si>
    <t>h_50_1_5</t>
  </si>
  <si>
    <t>sw_4_2_2</t>
  </si>
  <si>
    <t>s_4_2_2</t>
  </si>
  <si>
    <t>sh_20_2_5</t>
  </si>
  <si>
    <t>h_20_2_5</t>
  </si>
  <si>
    <t>eb_82433</t>
  </si>
  <si>
    <t>eb_10.2444</t>
  </si>
  <si>
    <t>eb_102444</t>
  </si>
  <si>
    <t>r_10.40</t>
  </si>
  <si>
    <t>r_10.70</t>
  </si>
  <si>
    <t>r_10.100</t>
  </si>
  <si>
    <t>sx_3.1.2.2</t>
  </si>
  <si>
    <t>sx_3.2.2.2</t>
  </si>
  <si>
    <t>rd_10.70.2000</t>
  </si>
  <si>
    <t>rd_10.100.2000</t>
  </si>
  <si>
    <t>rd_10.40.2000</t>
  </si>
  <si>
    <t>sx_3122</t>
  </si>
  <si>
    <t>sx_3222</t>
  </si>
  <si>
    <t>cla_12_4</t>
  </si>
  <si>
    <t>c_12_4</t>
  </si>
  <si>
    <t>nb best</t>
  </si>
  <si>
    <t>avg</t>
  </si>
  <si>
    <t>avg time</t>
  </si>
  <si>
    <t>max time</t>
  </si>
  <si>
    <t>edd+sw+eb</t>
  </si>
  <si>
    <t>neh+sw+eb</t>
  </si>
  <si>
    <t>∆(edd-neh)</t>
  </si>
  <si>
    <t>the 4</t>
  </si>
  <si>
    <t>edd2b</t>
  </si>
  <si>
    <t>t-2b</t>
  </si>
  <si>
    <t>d-2b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</si>
</sst>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9F1CD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</borders>
  <cellStyleXfs count="2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5">
    <xf numFmtId="0" fontId="0" fillId="0" borderId="0" xfId="0"/>
    <xf numFmtId="0" fontId="0" fillId="4" borderId="0" xfId="0" applyFill="1"/>
    <xf numFmtId="0" fontId="0" fillId="0" borderId="0" xfId="0" applyFill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0" fillId="0" borderId="6" xfId="0" applyBorder="1"/>
    <xf numFmtId="164" fontId="0" fillId="0" borderId="7" xfId="0" applyNumberFormat="1" applyBorder="1"/>
    <xf numFmtId="0" fontId="0" fillId="2" borderId="8" xfId="0" applyFill="1" applyBorder="1"/>
    <xf numFmtId="0" fontId="0" fillId="0" borderId="9" xfId="0" applyBorder="1"/>
    <xf numFmtId="164" fontId="0" fillId="0" borderId="10" xfId="0" applyNumberFormat="1" applyBorder="1"/>
    <xf numFmtId="0" fontId="0" fillId="0" borderId="2" xfId="0" applyBorder="1"/>
    <xf numFmtId="0" fontId="0" fillId="0" borderId="8" xfId="0" applyBorder="1"/>
    <xf numFmtId="164" fontId="0" fillId="7" borderId="7" xfId="0" applyNumberFormat="1" applyFill="1" applyBorder="1"/>
    <xf numFmtId="0" fontId="3" fillId="2" borderId="2" xfId="0" applyFont="1" applyFill="1" applyBorder="1"/>
    <xf numFmtId="0" fontId="3" fillId="0" borderId="3" xfId="0" applyFont="1" applyBorder="1"/>
    <xf numFmtId="0" fontId="3" fillId="0" borderId="4" xfId="0" applyFont="1" applyBorder="1"/>
    <xf numFmtId="0" fontId="3" fillId="2" borderId="5" xfId="0" applyFont="1" applyFill="1" applyBorder="1"/>
    <xf numFmtId="0" fontId="3" fillId="0" borderId="6" xfId="0" applyFont="1" applyBorder="1"/>
    <xf numFmtId="164" fontId="3" fillId="0" borderId="7" xfId="0" applyNumberFormat="1" applyFont="1" applyBorder="1"/>
    <xf numFmtId="0" fontId="0" fillId="0" borderId="7" xfId="0" applyBorder="1"/>
    <xf numFmtId="0" fontId="0" fillId="0" borderId="10" xfId="0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3" borderId="6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8" xfId="0" applyFill="1" applyBorder="1"/>
    <xf numFmtId="1" fontId="0" fillId="6" borderId="9" xfId="0" applyNumberFormat="1" applyFill="1" applyBorder="1"/>
    <xf numFmtId="1" fontId="0" fillId="6" borderId="10" xfId="0" applyNumberFormat="1" applyFill="1" applyBorder="1"/>
    <xf numFmtId="0" fontId="3" fillId="0" borderId="7" xfId="0" applyFont="1" applyBorder="1"/>
    <xf numFmtId="0" fontId="3" fillId="2" borderId="8" xfId="0" applyFont="1" applyFill="1" applyBorder="1"/>
    <xf numFmtId="0" fontId="3" fillId="0" borderId="9" xfId="0" applyFont="1" applyBorder="1"/>
    <xf numFmtId="0" fontId="3" fillId="0" borderId="10" xfId="0" applyFont="1" applyBorder="1"/>
    <xf numFmtId="1" fontId="0" fillId="0" borderId="10" xfId="0" applyNumberFormat="1" applyBorder="1"/>
    <xf numFmtId="0" fontId="3" fillId="4" borderId="2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1" fontId="3" fillId="4" borderId="5" xfId="0" applyNumberFormat="1" applyFont="1" applyFill="1" applyBorder="1"/>
    <xf numFmtId="1" fontId="3" fillId="4" borderId="6" xfId="0" applyNumberFormat="1" applyFont="1" applyFill="1" applyBorder="1"/>
    <xf numFmtId="1" fontId="3" fillId="3" borderId="6" xfId="0" applyNumberFormat="1" applyFont="1" applyFill="1" applyBorder="1"/>
    <xf numFmtId="1" fontId="3" fillId="4" borderId="8" xfId="0" applyNumberFormat="1" applyFont="1" applyFill="1" applyBorder="1"/>
    <xf numFmtId="1" fontId="3" fillId="4" borderId="9" xfId="0" applyNumberFormat="1" applyFont="1" applyFill="1" applyBorder="1"/>
    <xf numFmtId="1" fontId="0" fillId="6" borderId="8" xfId="0" applyNumberFormat="1" applyFill="1" applyBorder="1"/>
    <xf numFmtId="0" fontId="0" fillId="3" borderId="2" xfId="0" applyFill="1" applyBorder="1"/>
    <xf numFmtId="0" fontId="0" fillId="5" borderId="4" xfId="0" applyFill="1" applyBorder="1"/>
    <xf numFmtId="0" fontId="0" fillId="3" borderId="5" xfId="0" applyFill="1" applyBorder="1"/>
    <xf numFmtId="0" fontId="0" fillId="5" borderId="7" xfId="0" applyFill="1" applyBorder="1"/>
    <xf numFmtId="0" fontId="0" fillId="3" borderId="8" xfId="0" applyFill="1" applyBorder="1"/>
    <xf numFmtId="0" fontId="0" fillId="5" borderId="10" xfId="0" applyFill="1" applyBorder="1"/>
    <xf numFmtId="0" fontId="0" fillId="6" borderId="11" xfId="0" applyFill="1" applyBorder="1"/>
    <xf numFmtId="1" fontId="0" fillId="6" borderId="12" xfId="0" applyNumberFormat="1" applyFill="1" applyBorder="1"/>
    <xf numFmtId="1" fontId="0" fillId="3" borderId="2" xfId="0" applyNumberFormat="1" applyFill="1" applyBorder="1"/>
    <xf numFmtId="0" fontId="0" fillId="0" borderId="5" xfId="0" applyBorder="1"/>
    <xf numFmtId="1" fontId="3" fillId="0" borderId="9" xfId="0" applyNumberFormat="1" applyFont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1" fontId="0" fillId="3" borderId="1" xfId="0" applyNumberForma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5" borderId="2" xfId="0" applyFill="1" applyBorder="1"/>
    <xf numFmtId="0" fontId="0" fillId="3" borderId="4" xfId="0" applyFill="1" applyBorder="1"/>
    <xf numFmtId="0" fontId="0" fillId="5" borderId="5" xfId="0" applyFill="1" applyBorder="1"/>
    <xf numFmtId="0" fontId="0" fillId="3" borderId="7" xfId="0" applyFill="1" applyBorder="1"/>
    <xf numFmtId="0" fontId="0" fillId="5" borderId="8" xfId="0" applyFill="1" applyBorder="1"/>
    <xf numFmtId="0" fontId="0" fillId="3" borderId="10" xfId="0" applyFill="1" applyBorder="1"/>
    <xf numFmtId="1" fontId="0" fillId="2" borderId="5" xfId="0" applyNumberFormat="1" applyFill="1" applyBorder="1"/>
    <xf numFmtId="1" fontId="0" fillId="0" borderId="7" xfId="0" applyNumberFormat="1" applyBorder="1"/>
    <xf numFmtId="1" fontId="3" fillId="0" borderId="7" xfId="0" applyNumberFormat="1" applyFont="1" applyBorder="1"/>
    <xf numFmtId="1" fontId="0" fillId="6" borderId="6" xfId="0" applyNumberFormat="1" applyFill="1" applyBorder="1"/>
    <xf numFmtId="1" fontId="0" fillId="6" borderId="7" xfId="0" applyNumberFormat="1" applyFill="1" applyBorder="1"/>
    <xf numFmtId="164" fontId="0" fillId="0" borderId="6" xfId="0" applyNumberFormat="1" applyBorder="1"/>
    <xf numFmtId="0" fontId="0" fillId="6" borderId="5" xfId="0" applyFill="1" applyBorder="1"/>
    <xf numFmtId="1" fontId="0" fillId="0" borderId="0" xfId="0" applyNumberFormat="1" applyFill="1"/>
    <xf numFmtId="0" fontId="0" fillId="8" borderId="5" xfId="0" applyFill="1" applyBorder="1"/>
    <xf numFmtId="164" fontId="0" fillId="8" borderId="6" xfId="0" applyNumberFormat="1" applyFill="1" applyBorder="1"/>
    <xf numFmtId="164" fontId="0" fillId="8" borderId="7" xfId="0" applyNumberFormat="1" applyFill="1" applyBorder="1"/>
    <xf numFmtId="0" fontId="0" fillId="8" borderId="8" xfId="0" applyFill="1" applyBorder="1"/>
    <xf numFmtId="1" fontId="0" fillId="8" borderId="9" xfId="0" applyNumberFormat="1" applyFill="1" applyBorder="1"/>
    <xf numFmtId="1" fontId="0" fillId="8" borderId="10" xfId="0" applyNumberFormat="1" applyFill="1" applyBorder="1"/>
    <xf numFmtId="0" fontId="0" fillId="9" borderId="14" xfId="0" applyFill="1" applyBorder="1"/>
    <xf numFmtId="0" fontId="0" fillId="9" borderId="15" xfId="0" applyFill="1" applyBorder="1"/>
    <xf numFmtId="0" fontId="3" fillId="9" borderId="14" xfId="0" applyFont="1" applyFill="1" applyBorder="1"/>
    <xf numFmtId="0" fontId="0" fillId="10" borderId="13" xfId="0" applyFill="1" applyBorder="1"/>
    <xf numFmtId="0" fontId="0" fillId="10" borderId="14" xfId="0" applyFill="1" applyBorder="1"/>
    <xf numFmtId="0" fontId="3" fillId="10" borderId="13" xfId="0" applyFont="1" applyFill="1" applyBorder="1"/>
    <xf numFmtId="0" fontId="3" fillId="10" borderId="14" xfId="0" applyFont="1" applyFill="1" applyBorder="1"/>
    <xf numFmtId="1" fontId="0" fillId="10" borderId="1" xfId="0" applyNumberFormat="1" applyFill="1" applyBorder="1"/>
    <xf numFmtId="0" fontId="0" fillId="11" borderId="6" xfId="0" applyFill="1" applyBorder="1"/>
    <xf numFmtId="1" fontId="3" fillId="11" borderId="6" xfId="0" applyNumberFormat="1" applyFont="1" applyFill="1" applyBorder="1"/>
    <xf numFmtId="1" fontId="0" fillId="0" borderId="6" xfId="0" applyNumberFormat="1" applyBorder="1"/>
    <xf numFmtId="0" fontId="0" fillId="0" borderId="0" xfId="0" applyFill="1" applyBorder="1"/>
    <xf numFmtId="1" fontId="0" fillId="5" borderId="16" xfId="0" applyNumberFormat="1" applyFill="1" applyBorder="1"/>
    <xf numFmtId="0" fontId="3" fillId="5" borderId="6" xfId="0" applyFont="1" applyFill="1" applyBorder="1"/>
  </cellXfs>
  <cellStyles count="21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7"/>
  <sheetViews>
    <sheetView tabSelected="1" zoomScale="125" zoomScaleNormal="125" zoomScalePageLayoutView="125" workbookViewId="0">
      <pane xSplit="1" ySplit="1" topLeftCell="AW12" activePane="bottomRight" state="frozen"/>
      <selection pane="topRight" activeCell="B1" sqref="B1"/>
      <selection pane="bottomLeft" activeCell="A2" sqref="A2"/>
      <selection pane="bottomRight" activeCell="BJ26" sqref="BJ26"/>
    </sheetView>
  </sheetViews>
  <sheetFormatPr baseColWidth="10" defaultRowHeight="15" x14ac:dyDescent="0"/>
  <cols>
    <col min="1" max="23" width="6.33203125" customWidth="1"/>
    <col min="24" max="24" width="7.6640625" customWidth="1"/>
    <col min="25" max="25" width="7.1640625" customWidth="1"/>
    <col min="26" max="43" width="6.83203125" customWidth="1"/>
    <col min="44" max="47" width="7" customWidth="1"/>
    <col min="48" max="49" width="7.83203125" customWidth="1"/>
    <col min="50" max="50" width="5" customWidth="1"/>
    <col min="55" max="55" width="3.1640625" customWidth="1"/>
    <col min="56" max="56" width="8.1640625" customWidth="1"/>
    <col min="57" max="57" width="5.83203125" customWidth="1"/>
    <col min="58" max="58" width="6.83203125" customWidth="1"/>
    <col min="59" max="59" width="7.83203125" customWidth="1"/>
  </cols>
  <sheetData>
    <row r="1" spans="1:59" ht="16" thickTop="1">
      <c r="A1" s="68" t="s">
        <v>0</v>
      </c>
      <c r="B1" s="94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4" t="s">
        <v>6</v>
      </c>
      <c r="H1" s="5" t="s">
        <v>7</v>
      </c>
      <c r="I1" s="3" t="s">
        <v>8</v>
      </c>
      <c r="J1" s="4" t="s">
        <v>9</v>
      </c>
      <c r="K1" s="5" t="s">
        <v>10</v>
      </c>
      <c r="L1" s="3" t="s">
        <v>11</v>
      </c>
      <c r="M1" s="4" t="s">
        <v>12</v>
      </c>
      <c r="N1" s="5" t="s">
        <v>13</v>
      </c>
      <c r="O1" s="15" t="s">
        <v>47</v>
      </c>
      <c r="P1" s="16" t="s">
        <v>43</v>
      </c>
      <c r="Q1" s="17" t="s">
        <v>44</v>
      </c>
      <c r="R1" s="23" t="s">
        <v>26</v>
      </c>
      <c r="S1" s="24" t="s">
        <v>22</v>
      </c>
      <c r="T1" s="24" t="s">
        <v>23</v>
      </c>
      <c r="U1" s="24" t="s">
        <v>24</v>
      </c>
      <c r="V1" s="24" t="s">
        <v>25</v>
      </c>
      <c r="W1" s="25" t="s">
        <v>46</v>
      </c>
      <c r="X1" s="64" t="s">
        <v>19</v>
      </c>
      <c r="Y1" s="96" t="s">
        <v>14</v>
      </c>
      <c r="Z1" s="15" t="s">
        <v>15</v>
      </c>
      <c r="AA1" s="16" t="s">
        <v>3</v>
      </c>
      <c r="AB1" s="17" t="s">
        <v>4</v>
      </c>
      <c r="AC1" s="15" t="s">
        <v>16</v>
      </c>
      <c r="AD1" s="16" t="s">
        <v>6</v>
      </c>
      <c r="AE1" s="17" t="s">
        <v>7</v>
      </c>
      <c r="AF1" s="15" t="s">
        <v>17</v>
      </c>
      <c r="AG1" s="16" t="s">
        <v>9</v>
      </c>
      <c r="AH1" s="17" t="s">
        <v>10</v>
      </c>
      <c r="AI1" s="15" t="s">
        <v>18</v>
      </c>
      <c r="AJ1" s="16" t="s">
        <v>12</v>
      </c>
      <c r="AK1" s="17" t="s">
        <v>13</v>
      </c>
      <c r="AL1" s="15" t="s">
        <v>42</v>
      </c>
      <c r="AM1" s="16" t="s">
        <v>43</v>
      </c>
      <c r="AN1" s="17" t="s">
        <v>44</v>
      </c>
      <c r="AO1" s="44" t="s">
        <v>27</v>
      </c>
      <c r="AP1" s="45" t="s">
        <v>28</v>
      </c>
      <c r="AQ1" s="45" t="s">
        <v>29</v>
      </c>
      <c r="AR1" s="45" t="s">
        <v>30</v>
      </c>
      <c r="AS1" s="45" t="s">
        <v>31</v>
      </c>
      <c r="AT1" s="46" t="s">
        <v>45</v>
      </c>
      <c r="AU1" s="53" t="s">
        <v>20</v>
      </c>
      <c r="AV1" s="4" t="s">
        <v>21</v>
      </c>
      <c r="AW1" s="54" t="s">
        <v>32</v>
      </c>
      <c r="AY1" s="7" t="s">
        <v>74</v>
      </c>
      <c r="AZ1" s="7" t="s">
        <v>75</v>
      </c>
      <c r="BA1" s="102" t="s">
        <v>76</v>
      </c>
      <c r="BB1" s="102" t="s">
        <v>77</v>
      </c>
      <c r="BD1" s="19" t="s">
        <v>78</v>
      </c>
      <c r="BE1" s="19" t="s">
        <v>79</v>
      </c>
      <c r="BF1" s="19" t="s">
        <v>80</v>
      </c>
      <c r="BG1" s="104" t="s">
        <v>32</v>
      </c>
    </row>
    <row r="2" spans="1:59">
      <c r="A2" s="69">
        <v>1</v>
      </c>
      <c r="B2" s="95">
        <v>2085</v>
      </c>
      <c r="C2" s="6">
        <v>1021</v>
      </c>
      <c r="D2" s="7">
        <v>4</v>
      </c>
      <c r="E2" s="8">
        <v>4.4999999999999998E-2</v>
      </c>
      <c r="F2" s="6">
        <v>887</v>
      </c>
      <c r="G2" s="7">
        <v>10</v>
      </c>
      <c r="H2" s="8">
        <v>4.5019999999999998</v>
      </c>
      <c r="I2" s="6">
        <v>887</v>
      </c>
      <c r="J2" s="7">
        <v>9</v>
      </c>
      <c r="K2" s="8">
        <v>4.1440000000000001</v>
      </c>
      <c r="L2" s="6">
        <v>998</v>
      </c>
      <c r="M2" s="7">
        <v>3</v>
      </c>
      <c r="N2" s="8">
        <v>1.6539999999999999</v>
      </c>
      <c r="O2" s="18">
        <v>871</v>
      </c>
      <c r="P2" s="19">
        <v>10</v>
      </c>
      <c r="Q2" s="20">
        <v>269.60000000000002</v>
      </c>
      <c r="R2" s="26">
        <f t="shared" ref="R2:R31" si="0">B2-X2</f>
        <v>1214</v>
      </c>
      <c r="S2" s="27">
        <f t="shared" ref="S2:S31" si="1">C2-X2</f>
        <v>150</v>
      </c>
      <c r="T2" s="27">
        <f t="shared" ref="T2:T31" si="2">F2-X2</f>
        <v>16</v>
      </c>
      <c r="U2" s="27">
        <f t="shared" ref="U2:U31" si="3">I2-X2</f>
        <v>16</v>
      </c>
      <c r="V2" s="27">
        <f t="shared" ref="V2:V31" si="4">L2-X2</f>
        <v>127</v>
      </c>
      <c r="W2" s="28">
        <f t="shared" ref="W2:W31" si="5">O2-X2</f>
        <v>0</v>
      </c>
      <c r="X2" s="65">
        <f t="shared" ref="X2:X31" si="6">MIN(B2,C2,F2,I2,L2,O2)</f>
        <v>871</v>
      </c>
      <c r="Y2" s="97">
        <v>1066</v>
      </c>
      <c r="Z2" s="18">
        <v>1066</v>
      </c>
      <c r="AA2" s="19">
        <v>0</v>
      </c>
      <c r="AB2" s="20">
        <v>8.0000000000000002E-3</v>
      </c>
      <c r="AC2" s="18">
        <v>1066</v>
      </c>
      <c r="AD2" s="19">
        <v>0</v>
      </c>
      <c r="AE2" s="20">
        <v>0.39500000000000002</v>
      </c>
      <c r="AF2" s="18">
        <v>1066</v>
      </c>
      <c r="AG2" s="19">
        <v>0</v>
      </c>
      <c r="AH2" s="20">
        <v>0.39900000000000002</v>
      </c>
      <c r="AI2" s="18">
        <v>932</v>
      </c>
      <c r="AJ2" s="19">
        <v>4</v>
      </c>
      <c r="AK2" s="20">
        <v>2.0259999999999998</v>
      </c>
      <c r="AL2" s="18">
        <v>836</v>
      </c>
      <c r="AM2" s="19">
        <v>13</v>
      </c>
      <c r="AN2" s="39">
        <v>353.9</v>
      </c>
      <c r="AO2" s="47">
        <f>Y2-$AU2</f>
        <v>230</v>
      </c>
      <c r="AP2" s="48">
        <f>Z2-$AU2</f>
        <v>230</v>
      </c>
      <c r="AQ2" s="48">
        <f>AC2-$AU2</f>
        <v>230</v>
      </c>
      <c r="AR2" s="48">
        <f>AF2-$AU2</f>
        <v>230</v>
      </c>
      <c r="AS2" s="100">
        <f>AI2-$AU2</f>
        <v>96</v>
      </c>
      <c r="AT2" s="28">
        <f>AL2-AU2</f>
        <v>0</v>
      </c>
      <c r="AU2" s="55">
        <f>MIN(Y2,Z2,AC2,AF2,AI2,AL2)</f>
        <v>836</v>
      </c>
      <c r="AV2" s="7">
        <f>AU2-X2</f>
        <v>-35</v>
      </c>
      <c r="AW2" s="56">
        <f>MIN(X2,AU2)</f>
        <v>836</v>
      </c>
      <c r="AY2" s="29">
        <f>MIN(F2,I2)</f>
        <v>887</v>
      </c>
      <c r="AZ2" s="7">
        <f>MIN(AC2,AF2)</f>
        <v>1066</v>
      </c>
      <c r="BA2" s="7">
        <f>ABS(AZ2-AY2)</f>
        <v>179</v>
      </c>
      <c r="BB2" s="7">
        <f>MIN(AY2:AZ2)</f>
        <v>887</v>
      </c>
      <c r="BD2" s="19">
        <v>836</v>
      </c>
      <c r="BE2" s="19">
        <v>7.3</v>
      </c>
      <c r="BF2" s="19">
        <f>BD2-AW2</f>
        <v>0</v>
      </c>
      <c r="BG2" s="104">
        <f>MIN(AW2,BD2)</f>
        <v>836</v>
      </c>
    </row>
    <row r="3" spans="1:59">
      <c r="A3" s="69">
        <v>2</v>
      </c>
      <c r="B3" s="95">
        <v>3493</v>
      </c>
      <c r="C3" s="6">
        <v>2267</v>
      </c>
      <c r="D3" s="7">
        <v>8</v>
      </c>
      <c r="E3" s="8">
        <v>7.6999999999999999E-2</v>
      </c>
      <c r="F3" s="6">
        <v>1421</v>
      </c>
      <c r="G3" s="7">
        <v>14</v>
      </c>
      <c r="H3" s="8">
        <v>6.2530000000000001</v>
      </c>
      <c r="I3" s="6">
        <v>1354</v>
      </c>
      <c r="J3" s="7">
        <v>15</v>
      </c>
      <c r="K3" s="8">
        <v>6.7080000000000002</v>
      </c>
      <c r="L3" s="6">
        <v>1401</v>
      </c>
      <c r="M3" s="7">
        <v>14</v>
      </c>
      <c r="N3" s="8">
        <v>6.2770000000000001</v>
      </c>
      <c r="O3" s="18">
        <v>1251</v>
      </c>
      <c r="P3" s="19">
        <v>13</v>
      </c>
      <c r="Q3" s="20">
        <v>348.1</v>
      </c>
      <c r="R3" s="26">
        <f t="shared" si="0"/>
        <v>2242</v>
      </c>
      <c r="S3" s="27">
        <f t="shared" si="1"/>
        <v>1016</v>
      </c>
      <c r="T3" s="27">
        <f t="shared" si="2"/>
        <v>170</v>
      </c>
      <c r="U3" s="99">
        <f t="shared" si="3"/>
        <v>103</v>
      </c>
      <c r="V3" s="27">
        <f t="shared" si="4"/>
        <v>150</v>
      </c>
      <c r="W3" s="28">
        <f t="shared" si="5"/>
        <v>0</v>
      </c>
      <c r="X3" s="65">
        <f t="shared" si="6"/>
        <v>1251</v>
      </c>
      <c r="Y3" s="97">
        <v>2005</v>
      </c>
      <c r="Z3" s="18">
        <v>1870</v>
      </c>
      <c r="AA3" s="19">
        <v>2</v>
      </c>
      <c r="AB3" s="20">
        <v>2.4E-2</v>
      </c>
      <c r="AC3" s="18">
        <v>1464</v>
      </c>
      <c r="AD3" s="19">
        <v>8</v>
      </c>
      <c r="AE3" s="20">
        <v>3.7480000000000002</v>
      </c>
      <c r="AF3" s="18">
        <v>1353</v>
      </c>
      <c r="AG3" s="19">
        <v>9</v>
      </c>
      <c r="AH3" s="20">
        <v>4.1859999999999999</v>
      </c>
      <c r="AI3" s="18">
        <v>1461</v>
      </c>
      <c r="AJ3" s="19">
        <v>9</v>
      </c>
      <c r="AK3" s="20">
        <v>4.226</v>
      </c>
      <c r="AL3" s="18">
        <v>1362</v>
      </c>
      <c r="AM3" s="19">
        <v>16</v>
      </c>
      <c r="AN3" s="39">
        <v>431.5</v>
      </c>
      <c r="AO3" s="47">
        <f>Y3-$AU3</f>
        <v>652</v>
      </c>
      <c r="AP3" s="48">
        <f>Z3-$AU3</f>
        <v>517</v>
      </c>
      <c r="AQ3" s="48">
        <f>AC3-$AU3</f>
        <v>111</v>
      </c>
      <c r="AR3" s="49">
        <f>AF3-$AU3</f>
        <v>0</v>
      </c>
      <c r="AS3" s="48">
        <f>AI3-$AU3</f>
        <v>108</v>
      </c>
      <c r="AT3" s="28">
        <f>AL3-AU3</f>
        <v>9</v>
      </c>
      <c r="AU3" s="55">
        <f>MIN(Y3,Z3,AC3,AF3,AI3,AL3)</f>
        <v>1353</v>
      </c>
      <c r="AV3" s="7">
        <f>AU3-X3</f>
        <v>102</v>
      </c>
      <c r="AW3" s="56">
        <f>MIN(X3,AU3)</f>
        <v>1251</v>
      </c>
      <c r="AY3" s="7">
        <f>MIN(F3,I3)</f>
        <v>1354</v>
      </c>
      <c r="AZ3" s="29">
        <f>MIN(AC3,AF3)</f>
        <v>1353</v>
      </c>
      <c r="BA3" s="7">
        <f t="shared" ref="BA3:BA31" si="7">ABS(AZ3-AY3)</f>
        <v>1</v>
      </c>
      <c r="BB3" s="7">
        <f t="shared" ref="BB3:BB31" si="8">MIN(AY3:AZ3)</f>
        <v>1353</v>
      </c>
      <c r="BD3" s="19">
        <v>1240</v>
      </c>
      <c r="BE3" s="19">
        <v>12</v>
      </c>
      <c r="BF3" s="19">
        <f t="shared" ref="BF3:BF31" si="9">BD3-AW3</f>
        <v>-11</v>
      </c>
      <c r="BG3" s="104">
        <f t="shared" ref="BG3:BG31" si="10">MIN(AW3,BD3)</f>
        <v>1240</v>
      </c>
    </row>
    <row r="4" spans="1:59">
      <c r="A4" s="69">
        <v>3</v>
      </c>
      <c r="B4" s="95">
        <v>7965</v>
      </c>
      <c r="C4" s="6">
        <v>6045</v>
      </c>
      <c r="D4" s="7">
        <v>48</v>
      </c>
      <c r="E4" s="8">
        <v>0.40600000000000003</v>
      </c>
      <c r="F4" s="6">
        <v>5650</v>
      </c>
      <c r="G4" s="7">
        <v>19</v>
      </c>
      <c r="H4" s="8">
        <v>8.3089999999999993</v>
      </c>
      <c r="I4" s="6">
        <v>5136</v>
      </c>
      <c r="J4" s="7">
        <v>28</v>
      </c>
      <c r="K4" s="8">
        <v>12.044</v>
      </c>
      <c r="L4" s="6">
        <v>5112</v>
      </c>
      <c r="M4" s="7">
        <v>19</v>
      </c>
      <c r="N4" s="8">
        <v>8.2569999999999997</v>
      </c>
      <c r="O4" s="18">
        <v>4967</v>
      </c>
      <c r="P4" s="19">
        <v>24</v>
      </c>
      <c r="Q4" s="20">
        <v>641.6</v>
      </c>
      <c r="R4" s="26">
        <f t="shared" si="0"/>
        <v>2998</v>
      </c>
      <c r="S4" s="27">
        <f t="shared" si="1"/>
        <v>1078</v>
      </c>
      <c r="T4" s="27">
        <f t="shared" si="2"/>
        <v>683</v>
      </c>
      <c r="U4" s="27">
        <f t="shared" si="3"/>
        <v>169</v>
      </c>
      <c r="V4" s="99">
        <f t="shared" si="4"/>
        <v>145</v>
      </c>
      <c r="W4" s="28">
        <f t="shared" si="5"/>
        <v>0</v>
      </c>
      <c r="X4" s="65">
        <f t="shared" si="6"/>
        <v>4967</v>
      </c>
      <c r="Y4" s="97">
        <v>6653</v>
      </c>
      <c r="Z4" s="18">
        <v>5454</v>
      </c>
      <c r="AA4" s="19">
        <v>20</v>
      </c>
      <c r="AB4" s="20">
        <v>0.17499999999999999</v>
      </c>
      <c r="AC4" s="18">
        <v>5369</v>
      </c>
      <c r="AD4" s="19">
        <v>12</v>
      </c>
      <c r="AE4" s="20">
        <v>5.452</v>
      </c>
      <c r="AF4" s="18">
        <v>5653</v>
      </c>
      <c r="AG4" s="19">
        <v>25</v>
      </c>
      <c r="AH4" s="20">
        <v>10.903</v>
      </c>
      <c r="AI4" s="18">
        <v>5238</v>
      </c>
      <c r="AJ4" s="19">
        <v>14</v>
      </c>
      <c r="AK4" s="20">
        <v>6.2530000000000001</v>
      </c>
      <c r="AL4" s="18">
        <v>4867</v>
      </c>
      <c r="AM4" s="19">
        <v>22</v>
      </c>
      <c r="AN4" s="39">
        <v>581.29999999999995</v>
      </c>
      <c r="AO4" s="47">
        <f>Y4-$AU4</f>
        <v>1786</v>
      </c>
      <c r="AP4" s="48">
        <f>Z4-$AU4</f>
        <v>587</v>
      </c>
      <c r="AQ4" s="48">
        <f>AC4-$AU4</f>
        <v>502</v>
      </c>
      <c r="AR4" s="48">
        <f>AF4-$AU4</f>
        <v>786</v>
      </c>
      <c r="AS4" s="100">
        <f>AI4-$AU4</f>
        <v>371</v>
      </c>
      <c r="AT4" s="28">
        <f>AL4-AU4</f>
        <v>0</v>
      </c>
      <c r="AU4" s="55">
        <f>MIN(Y4,Z4,AC4,AF4,AI4,AL4)</f>
        <v>4867</v>
      </c>
      <c r="AV4" s="7">
        <f>AU4-X4</f>
        <v>-100</v>
      </c>
      <c r="AW4" s="56">
        <f>MIN(X4,AU4)</f>
        <v>4867</v>
      </c>
      <c r="AY4" s="29">
        <f>MIN(F4,I4)</f>
        <v>5136</v>
      </c>
      <c r="AZ4" s="7">
        <f>MIN(AC4,AF4)</f>
        <v>5369</v>
      </c>
      <c r="BA4" s="7">
        <f t="shared" si="7"/>
        <v>233</v>
      </c>
      <c r="BB4" s="7">
        <f t="shared" si="8"/>
        <v>5136</v>
      </c>
      <c r="BD4" s="19">
        <v>5176</v>
      </c>
      <c r="BE4" s="19">
        <v>27.3</v>
      </c>
      <c r="BF4" s="19">
        <f t="shared" si="9"/>
        <v>309</v>
      </c>
      <c r="BG4" s="104">
        <f t="shared" si="10"/>
        <v>4867</v>
      </c>
    </row>
    <row r="5" spans="1:59">
      <c r="A5" s="69">
        <v>4</v>
      </c>
      <c r="B5" s="95">
        <v>2350</v>
      </c>
      <c r="C5" s="6">
        <v>1717</v>
      </c>
      <c r="D5" s="7">
        <v>14</v>
      </c>
      <c r="E5" s="8">
        <v>0.129</v>
      </c>
      <c r="F5" s="6">
        <v>1582</v>
      </c>
      <c r="G5" s="7">
        <v>10</v>
      </c>
      <c r="H5" s="8">
        <v>4.5910000000000002</v>
      </c>
      <c r="I5" s="6">
        <v>886</v>
      </c>
      <c r="J5" s="7">
        <v>11</v>
      </c>
      <c r="K5" s="8">
        <v>5.0279999999999996</v>
      </c>
      <c r="L5" s="6">
        <v>1510</v>
      </c>
      <c r="M5" s="7">
        <v>6</v>
      </c>
      <c r="N5" s="8">
        <v>2.927</v>
      </c>
      <c r="O5" s="18">
        <v>1496</v>
      </c>
      <c r="P5" s="19">
        <v>13</v>
      </c>
      <c r="Q5" s="20">
        <v>344.1</v>
      </c>
      <c r="R5" s="26">
        <f t="shared" si="0"/>
        <v>1464</v>
      </c>
      <c r="S5" s="27">
        <f t="shared" si="1"/>
        <v>831</v>
      </c>
      <c r="T5" s="27">
        <f t="shared" si="2"/>
        <v>696</v>
      </c>
      <c r="U5" s="29">
        <f t="shared" si="3"/>
        <v>0</v>
      </c>
      <c r="V5" s="27">
        <f t="shared" si="4"/>
        <v>624</v>
      </c>
      <c r="W5" s="28">
        <f t="shared" si="5"/>
        <v>610</v>
      </c>
      <c r="X5" s="65">
        <f t="shared" si="6"/>
        <v>886</v>
      </c>
      <c r="Y5" s="97">
        <v>1727</v>
      </c>
      <c r="Z5" s="18">
        <v>1549</v>
      </c>
      <c r="AA5" s="19">
        <v>3</v>
      </c>
      <c r="AB5" s="20">
        <v>3.3000000000000002E-2</v>
      </c>
      <c r="AC5" s="18">
        <v>1496</v>
      </c>
      <c r="AD5" s="19">
        <v>4</v>
      </c>
      <c r="AE5" s="20">
        <v>2.101</v>
      </c>
      <c r="AF5" s="18">
        <v>994</v>
      </c>
      <c r="AG5" s="19">
        <v>3</v>
      </c>
      <c r="AH5" s="20">
        <v>1.6779999999999999</v>
      </c>
      <c r="AI5" s="18">
        <v>1496</v>
      </c>
      <c r="AJ5" s="19">
        <v>2</v>
      </c>
      <c r="AK5" s="20">
        <v>1.2509999999999999</v>
      </c>
      <c r="AL5" s="18">
        <v>1496</v>
      </c>
      <c r="AM5" s="19">
        <v>3</v>
      </c>
      <c r="AN5" s="39">
        <v>79.400000000000006</v>
      </c>
      <c r="AO5" s="47">
        <f>Y5-$AU5</f>
        <v>733</v>
      </c>
      <c r="AP5" s="48">
        <f>Z5-$AU5</f>
        <v>555</v>
      </c>
      <c r="AQ5" s="48">
        <f>AC5-$AU5</f>
        <v>502</v>
      </c>
      <c r="AR5" s="49">
        <f>AF5-$AU5</f>
        <v>0</v>
      </c>
      <c r="AS5" s="48">
        <f>AI5-$AU5</f>
        <v>502</v>
      </c>
      <c r="AT5" s="28">
        <f>AL5-AU5</f>
        <v>502</v>
      </c>
      <c r="AU5" s="55">
        <f>MIN(Y5,Z5,AC5,AF5,AI5,AL5)</f>
        <v>994</v>
      </c>
      <c r="AV5" s="7">
        <f>AU5-X5</f>
        <v>108</v>
      </c>
      <c r="AW5" s="56">
        <f>MIN(X5,AU5)</f>
        <v>886</v>
      </c>
      <c r="AY5" s="29">
        <f>MIN(F5,I5)</f>
        <v>886</v>
      </c>
      <c r="AZ5" s="7">
        <f>MIN(AC5,AF5)</f>
        <v>994</v>
      </c>
      <c r="BA5" s="7">
        <f t="shared" si="7"/>
        <v>108</v>
      </c>
      <c r="BB5" s="7">
        <f t="shared" si="8"/>
        <v>886</v>
      </c>
      <c r="BD5" s="19">
        <v>785</v>
      </c>
      <c r="BE5" s="19">
        <v>12</v>
      </c>
      <c r="BF5" s="19">
        <f t="shared" si="9"/>
        <v>-101</v>
      </c>
      <c r="BG5" s="104">
        <f t="shared" si="10"/>
        <v>785</v>
      </c>
    </row>
    <row r="6" spans="1:59">
      <c r="A6" s="69">
        <v>5</v>
      </c>
      <c r="B6" s="95">
        <v>4428</v>
      </c>
      <c r="C6" s="6">
        <v>2973</v>
      </c>
      <c r="D6" s="7">
        <v>22</v>
      </c>
      <c r="E6" s="8">
        <v>0.192</v>
      </c>
      <c r="F6" s="6">
        <v>2236</v>
      </c>
      <c r="G6" s="7">
        <v>19</v>
      </c>
      <c r="H6" s="8">
        <v>8.3350000000000009</v>
      </c>
      <c r="I6" s="6">
        <v>2600</v>
      </c>
      <c r="J6" s="7">
        <v>20</v>
      </c>
      <c r="K6" s="8">
        <v>8.7859999999999996</v>
      </c>
      <c r="L6" s="6">
        <v>2240</v>
      </c>
      <c r="M6" s="7">
        <v>11</v>
      </c>
      <c r="N6" s="8">
        <v>4.9729999999999999</v>
      </c>
      <c r="O6" s="18">
        <v>2107</v>
      </c>
      <c r="P6" s="19">
        <v>18</v>
      </c>
      <c r="Q6" s="20">
        <v>482.2</v>
      </c>
      <c r="R6" s="26">
        <f t="shared" si="0"/>
        <v>2321</v>
      </c>
      <c r="S6" s="27">
        <f t="shared" si="1"/>
        <v>866</v>
      </c>
      <c r="T6" s="99">
        <f t="shared" si="2"/>
        <v>129</v>
      </c>
      <c r="U6" s="27">
        <f t="shared" si="3"/>
        <v>493</v>
      </c>
      <c r="V6" s="27">
        <f t="shared" si="4"/>
        <v>133</v>
      </c>
      <c r="W6" s="28">
        <f t="shared" si="5"/>
        <v>0</v>
      </c>
      <c r="X6" s="65">
        <f t="shared" si="6"/>
        <v>2107</v>
      </c>
      <c r="Y6" s="97">
        <v>3319</v>
      </c>
      <c r="Z6" s="18">
        <v>2693</v>
      </c>
      <c r="AA6" s="19">
        <v>14</v>
      </c>
      <c r="AB6" s="20">
        <v>0.123</v>
      </c>
      <c r="AC6" s="18">
        <v>2199</v>
      </c>
      <c r="AD6" s="19">
        <v>18</v>
      </c>
      <c r="AE6" s="20">
        <v>7.8179999999999996</v>
      </c>
      <c r="AF6" s="18">
        <v>2395</v>
      </c>
      <c r="AG6" s="19">
        <v>12</v>
      </c>
      <c r="AH6" s="20">
        <v>5.2960000000000003</v>
      </c>
      <c r="AI6" s="18">
        <v>2344</v>
      </c>
      <c r="AJ6" s="19">
        <v>12</v>
      </c>
      <c r="AK6" s="20">
        <v>5.3010000000000002</v>
      </c>
      <c r="AL6" s="18">
        <v>2124</v>
      </c>
      <c r="AM6" s="19">
        <v>18</v>
      </c>
      <c r="AN6" s="39">
        <v>479.8</v>
      </c>
      <c r="AO6" s="47">
        <f>Y6-$AU6</f>
        <v>1195</v>
      </c>
      <c r="AP6" s="48">
        <f>Z6-$AU6</f>
        <v>569</v>
      </c>
      <c r="AQ6" s="100">
        <f>AC6-$AU6</f>
        <v>75</v>
      </c>
      <c r="AR6" s="48">
        <f>AF6-$AU6</f>
        <v>271</v>
      </c>
      <c r="AS6" s="48">
        <f>AI6-$AU6</f>
        <v>220</v>
      </c>
      <c r="AT6" s="28">
        <f>AL6-AU6</f>
        <v>0</v>
      </c>
      <c r="AU6" s="55">
        <f>MIN(Y6,Z6,AC6,AF6,AI6,AL6)</f>
        <v>2124</v>
      </c>
      <c r="AV6" s="7">
        <f>AU6-X6</f>
        <v>17</v>
      </c>
      <c r="AW6" s="56">
        <f>MIN(X6,AU6)</f>
        <v>2107</v>
      </c>
      <c r="AY6" s="7">
        <f>MIN(F6,I6)</f>
        <v>2236</v>
      </c>
      <c r="AZ6" s="29">
        <f>MIN(AC6,AF6)</f>
        <v>2199</v>
      </c>
      <c r="BA6" s="7">
        <f t="shared" si="7"/>
        <v>37</v>
      </c>
      <c r="BB6" s="7">
        <f t="shared" si="8"/>
        <v>2199</v>
      </c>
      <c r="BD6" s="19">
        <v>2138</v>
      </c>
      <c r="BE6" s="19">
        <v>16.600000000000001</v>
      </c>
      <c r="BF6" s="19">
        <f t="shared" si="9"/>
        <v>31</v>
      </c>
      <c r="BG6" s="104">
        <f t="shared" si="10"/>
        <v>2107</v>
      </c>
    </row>
    <row r="7" spans="1:59">
      <c r="A7" s="91">
        <v>6</v>
      </c>
      <c r="B7" s="91">
        <v>0</v>
      </c>
      <c r="C7" s="6">
        <v>0</v>
      </c>
      <c r="D7" s="7">
        <v>0</v>
      </c>
      <c r="E7" s="8">
        <v>8.0000000000000002E-3</v>
      </c>
      <c r="F7" s="6">
        <v>0</v>
      </c>
      <c r="G7" s="7">
        <v>0</v>
      </c>
      <c r="H7" s="8">
        <v>0.39200000000000002</v>
      </c>
      <c r="I7" s="6">
        <v>0</v>
      </c>
      <c r="J7" s="7">
        <v>0</v>
      </c>
      <c r="K7" s="8">
        <v>0.38600000000000001</v>
      </c>
      <c r="L7" s="6">
        <v>0</v>
      </c>
      <c r="M7" s="7">
        <v>0</v>
      </c>
      <c r="N7" s="8">
        <v>0.39300000000000002</v>
      </c>
      <c r="O7" s="18">
        <v>0</v>
      </c>
      <c r="P7" s="19">
        <v>1</v>
      </c>
      <c r="Q7" s="20">
        <v>26.2</v>
      </c>
      <c r="R7" s="26">
        <f t="shared" si="0"/>
        <v>0</v>
      </c>
      <c r="S7" s="27">
        <f t="shared" si="1"/>
        <v>0</v>
      </c>
      <c r="T7" s="27">
        <f t="shared" si="2"/>
        <v>0</v>
      </c>
      <c r="U7" s="27">
        <f t="shared" si="3"/>
        <v>0</v>
      </c>
      <c r="V7" s="27">
        <f t="shared" si="4"/>
        <v>0</v>
      </c>
      <c r="W7" s="28">
        <f t="shared" si="5"/>
        <v>0</v>
      </c>
      <c r="X7" s="65">
        <f t="shared" si="6"/>
        <v>0</v>
      </c>
      <c r="Y7" s="93">
        <v>0</v>
      </c>
      <c r="Z7" s="18">
        <v>0</v>
      </c>
      <c r="AA7" s="19">
        <v>0</v>
      </c>
      <c r="AB7" s="20">
        <v>7.0000000000000001E-3</v>
      </c>
      <c r="AC7" s="18">
        <v>0</v>
      </c>
      <c r="AD7" s="19">
        <v>0</v>
      </c>
      <c r="AE7" s="20">
        <v>0.38100000000000001</v>
      </c>
      <c r="AF7" s="18">
        <v>0</v>
      </c>
      <c r="AG7" s="19">
        <v>0</v>
      </c>
      <c r="AH7" s="20">
        <v>0.376</v>
      </c>
      <c r="AI7" s="18">
        <v>0</v>
      </c>
      <c r="AJ7" s="19">
        <v>0</v>
      </c>
      <c r="AK7" s="20">
        <v>0.38100000000000001</v>
      </c>
      <c r="AL7" s="6">
        <v>0</v>
      </c>
      <c r="AM7" s="7">
        <v>1</v>
      </c>
      <c r="AN7" s="8">
        <v>25.2</v>
      </c>
      <c r="AO7" s="47">
        <f>Y7-$AU7</f>
        <v>0</v>
      </c>
      <c r="AP7" s="48">
        <f>Z7-$AU7</f>
        <v>0</v>
      </c>
      <c r="AQ7" s="48">
        <f>AC7-$AU7</f>
        <v>0</v>
      </c>
      <c r="AR7" s="48">
        <f>AF7-$AU7</f>
        <v>0</v>
      </c>
      <c r="AS7" s="48">
        <f>AI7-$AU7</f>
        <v>0</v>
      </c>
      <c r="AT7" s="28">
        <f>AL7-AU7</f>
        <v>0</v>
      </c>
      <c r="AU7" s="55">
        <f>MIN(Y7,Z7,AC7,AF7,AI7,AL7)</f>
        <v>0</v>
      </c>
      <c r="AV7" s="7">
        <f>AU7-X7</f>
        <v>0</v>
      </c>
      <c r="AW7" s="56">
        <f>MIN(X7,AU7)</f>
        <v>0</v>
      </c>
      <c r="AY7" s="7">
        <f>MIN(F7,I7)</f>
        <v>0</v>
      </c>
      <c r="AZ7" s="7">
        <f>MIN(AC7,AF7)</f>
        <v>0</v>
      </c>
      <c r="BA7" s="7">
        <f t="shared" si="7"/>
        <v>0</v>
      </c>
      <c r="BB7" s="7">
        <f t="shared" si="8"/>
        <v>0</v>
      </c>
      <c r="BD7" s="19">
        <v>0</v>
      </c>
      <c r="BE7" s="19">
        <v>0.8</v>
      </c>
      <c r="BF7" s="19">
        <f t="shared" si="9"/>
        <v>0</v>
      </c>
      <c r="BG7" s="104">
        <f t="shared" si="10"/>
        <v>0</v>
      </c>
    </row>
    <row r="8" spans="1:59">
      <c r="A8" s="91">
        <v>7</v>
      </c>
      <c r="B8" s="91">
        <v>0</v>
      </c>
      <c r="C8" s="6">
        <v>0</v>
      </c>
      <c r="D8" s="7">
        <v>0</v>
      </c>
      <c r="E8" s="8">
        <v>1.0999999999999999E-2</v>
      </c>
      <c r="F8" s="6">
        <v>0</v>
      </c>
      <c r="G8" s="7">
        <v>0</v>
      </c>
      <c r="H8" s="8">
        <v>0.39800000000000002</v>
      </c>
      <c r="I8" s="6">
        <v>0</v>
      </c>
      <c r="J8" s="7">
        <v>0</v>
      </c>
      <c r="K8" s="8">
        <v>0.40300000000000002</v>
      </c>
      <c r="L8" s="6">
        <v>0</v>
      </c>
      <c r="M8" s="7">
        <v>0</v>
      </c>
      <c r="N8" s="8">
        <v>0.40100000000000002</v>
      </c>
      <c r="O8" s="18">
        <v>0</v>
      </c>
      <c r="P8" s="19">
        <v>1</v>
      </c>
      <c r="Q8" s="20">
        <v>25.6</v>
      </c>
      <c r="R8" s="26">
        <f t="shared" si="0"/>
        <v>0</v>
      </c>
      <c r="S8" s="27">
        <f t="shared" si="1"/>
        <v>0</v>
      </c>
      <c r="T8" s="27">
        <f t="shared" si="2"/>
        <v>0</v>
      </c>
      <c r="U8" s="27">
        <f t="shared" si="3"/>
        <v>0</v>
      </c>
      <c r="V8" s="27">
        <f t="shared" si="4"/>
        <v>0</v>
      </c>
      <c r="W8" s="28">
        <f t="shared" si="5"/>
        <v>0</v>
      </c>
      <c r="X8" s="65">
        <f t="shared" si="6"/>
        <v>0</v>
      </c>
      <c r="Y8" s="93">
        <v>0</v>
      </c>
      <c r="Z8" s="18">
        <v>0</v>
      </c>
      <c r="AA8" s="19">
        <v>0</v>
      </c>
      <c r="AB8" s="20">
        <v>8.0000000000000002E-3</v>
      </c>
      <c r="AC8" s="18">
        <v>0</v>
      </c>
      <c r="AD8" s="19">
        <v>0</v>
      </c>
      <c r="AE8" s="20">
        <v>0.39200000000000002</v>
      </c>
      <c r="AF8" s="18">
        <v>0</v>
      </c>
      <c r="AG8" s="19">
        <v>0</v>
      </c>
      <c r="AH8" s="20">
        <v>0.38900000000000001</v>
      </c>
      <c r="AI8" s="18">
        <v>0</v>
      </c>
      <c r="AJ8" s="19">
        <v>0</v>
      </c>
      <c r="AK8" s="20">
        <v>0.39200000000000002</v>
      </c>
      <c r="AL8" s="6">
        <v>0</v>
      </c>
      <c r="AM8" s="7">
        <v>1</v>
      </c>
      <c r="AN8" s="8">
        <v>25.7</v>
      </c>
      <c r="AO8" s="47">
        <f>Y8-$AU8</f>
        <v>0</v>
      </c>
      <c r="AP8" s="48">
        <f>Z8-$AU8</f>
        <v>0</v>
      </c>
      <c r="AQ8" s="48">
        <f>AC8-$AU8</f>
        <v>0</v>
      </c>
      <c r="AR8" s="48">
        <f>AF8-$AU8</f>
        <v>0</v>
      </c>
      <c r="AS8" s="48">
        <f>AI8-$AU8</f>
        <v>0</v>
      </c>
      <c r="AT8" s="28">
        <f>AL8-AU8</f>
        <v>0</v>
      </c>
      <c r="AU8" s="55">
        <f>MIN(Y8,Z8,AC8,AF8,AI8,AL8)</f>
        <v>0</v>
      </c>
      <c r="AV8" s="7">
        <f>AU8-X8</f>
        <v>0</v>
      </c>
      <c r="AW8" s="56">
        <f>MIN(X8,AU8)</f>
        <v>0</v>
      </c>
      <c r="AY8" s="7">
        <f>MIN(F8,I8)</f>
        <v>0</v>
      </c>
      <c r="AZ8" s="7">
        <f>MIN(AC8,AF8)</f>
        <v>0</v>
      </c>
      <c r="BA8" s="7">
        <f t="shared" si="7"/>
        <v>0</v>
      </c>
      <c r="BB8" s="7">
        <f t="shared" si="8"/>
        <v>0</v>
      </c>
      <c r="BD8" s="19">
        <v>0</v>
      </c>
      <c r="BE8" s="19">
        <v>0.8</v>
      </c>
      <c r="BF8" s="19">
        <f t="shared" si="9"/>
        <v>0</v>
      </c>
      <c r="BG8" s="104">
        <f t="shared" si="10"/>
        <v>0</v>
      </c>
    </row>
    <row r="9" spans="1:59">
      <c r="A9" s="69">
        <v>8</v>
      </c>
      <c r="B9" s="95">
        <v>1330</v>
      </c>
      <c r="C9" s="6">
        <v>854</v>
      </c>
      <c r="D9" s="7">
        <v>9</v>
      </c>
      <c r="E9" s="8">
        <v>8.5000000000000006E-2</v>
      </c>
      <c r="F9" s="6">
        <v>730</v>
      </c>
      <c r="G9" s="7">
        <v>10</v>
      </c>
      <c r="H9" s="8">
        <v>4.4980000000000002</v>
      </c>
      <c r="I9" s="6">
        <v>620</v>
      </c>
      <c r="J9" s="7">
        <v>6</v>
      </c>
      <c r="K9" s="8">
        <v>2.8889999999999998</v>
      </c>
      <c r="L9" s="6">
        <v>715</v>
      </c>
      <c r="M9" s="7">
        <v>10</v>
      </c>
      <c r="N9" s="8">
        <v>4.516</v>
      </c>
      <c r="O9" s="18">
        <v>640</v>
      </c>
      <c r="P9" s="19">
        <v>9</v>
      </c>
      <c r="Q9" s="20">
        <v>241.8</v>
      </c>
      <c r="R9" s="26">
        <f t="shared" si="0"/>
        <v>710</v>
      </c>
      <c r="S9" s="27">
        <f t="shared" si="1"/>
        <v>234</v>
      </c>
      <c r="T9" s="27">
        <f t="shared" si="2"/>
        <v>110</v>
      </c>
      <c r="U9" s="29">
        <f t="shared" si="3"/>
        <v>0</v>
      </c>
      <c r="V9" s="27">
        <f t="shared" si="4"/>
        <v>95</v>
      </c>
      <c r="W9" s="28">
        <f t="shared" si="5"/>
        <v>20</v>
      </c>
      <c r="X9" s="65">
        <f t="shared" si="6"/>
        <v>620</v>
      </c>
      <c r="Y9" s="97">
        <v>869</v>
      </c>
      <c r="Z9" s="18">
        <v>854</v>
      </c>
      <c r="AA9" s="19">
        <v>1</v>
      </c>
      <c r="AB9" s="20">
        <v>1.6E-2</v>
      </c>
      <c r="AC9" s="18">
        <v>778</v>
      </c>
      <c r="AD9" s="19">
        <v>2</v>
      </c>
      <c r="AE9" s="20">
        <v>1.1850000000000001</v>
      </c>
      <c r="AF9" s="18">
        <v>676</v>
      </c>
      <c r="AG9" s="19">
        <v>2</v>
      </c>
      <c r="AH9" s="20">
        <v>1.1990000000000001</v>
      </c>
      <c r="AI9" s="18">
        <v>774</v>
      </c>
      <c r="AJ9" s="19">
        <v>1</v>
      </c>
      <c r="AK9" s="20">
        <v>0.79100000000000004</v>
      </c>
      <c r="AL9" s="6">
        <v>774</v>
      </c>
      <c r="AM9" s="7">
        <v>2</v>
      </c>
      <c r="AN9" s="8">
        <v>52.5</v>
      </c>
      <c r="AO9" s="47">
        <f>Y9-$AU9</f>
        <v>193</v>
      </c>
      <c r="AP9" s="48">
        <f>Z9-$AU9</f>
        <v>178</v>
      </c>
      <c r="AQ9" s="48">
        <f>AC9-$AU9</f>
        <v>102</v>
      </c>
      <c r="AR9" s="49">
        <f>AF9-$AU9</f>
        <v>0</v>
      </c>
      <c r="AS9" s="48">
        <f>AI9-$AU9</f>
        <v>98</v>
      </c>
      <c r="AT9" s="28">
        <f>AL9-AU9</f>
        <v>98</v>
      </c>
      <c r="AU9" s="55">
        <f>MIN(Y9,Z9,AC9,AF9,AI9,AL9)</f>
        <v>676</v>
      </c>
      <c r="AV9" s="7">
        <f>AU9-X9</f>
        <v>56</v>
      </c>
      <c r="AW9" s="56">
        <f>MIN(X9,AU9)</f>
        <v>620</v>
      </c>
      <c r="AY9" s="29">
        <f>MIN(F9,I9)</f>
        <v>620</v>
      </c>
      <c r="AZ9" s="7">
        <f>MIN(AC9,AF9)</f>
        <v>676</v>
      </c>
      <c r="BA9" s="7">
        <f t="shared" si="7"/>
        <v>56</v>
      </c>
      <c r="BB9" s="7">
        <f t="shared" si="8"/>
        <v>620</v>
      </c>
      <c r="BD9" s="19">
        <v>620</v>
      </c>
      <c r="BE9" s="19">
        <v>6.4</v>
      </c>
      <c r="BF9" s="19">
        <f t="shared" si="9"/>
        <v>0</v>
      </c>
      <c r="BG9" s="104">
        <f t="shared" si="10"/>
        <v>620</v>
      </c>
    </row>
    <row r="10" spans="1:59">
      <c r="A10" s="69">
        <v>9</v>
      </c>
      <c r="B10" s="95">
        <v>772</v>
      </c>
      <c r="C10" s="6">
        <v>528</v>
      </c>
      <c r="D10" s="7">
        <v>4</v>
      </c>
      <c r="E10" s="8">
        <v>4.4999999999999998E-2</v>
      </c>
      <c r="F10" s="6">
        <v>533</v>
      </c>
      <c r="G10" s="7">
        <v>6</v>
      </c>
      <c r="H10" s="8">
        <v>2.8690000000000002</v>
      </c>
      <c r="I10" s="6">
        <v>459</v>
      </c>
      <c r="J10" s="7">
        <v>4</v>
      </c>
      <c r="K10" s="8">
        <v>2.0640000000000001</v>
      </c>
      <c r="L10" s="6">
        <v>533</v>
      </c>
      <c r="M10" s="7">
        <v>3</v>
      </c>
      <c r="N10" s="8">
        <v>1.627</v>
      </c>
      <c r="O10" s="18">
        <v>480</v>
      </c>
      <c r="P10" s="19">
        <v>6</v>
      </c>
      <c r="Q10" s="20">
        <v>158.30000000000001</v>
      </c>
      <c r="R10" s="26">
        <f t="shared" si="0"/>
        <v>313</v>
      </c>
      <c r="S10" s="27">
        <f t="shared" si="1"/>
        <v>69</v>
      </c>
      <c r="T10" s="27">
        <f t="shared" si="2"/>
        <v>74</v>
      </c>
      <c r="U10" s="29">
        <f t="shared" si="3"/>
        <v>0</v>
      </c>
      <c r="V10" s="27">
        <f t="shared" si="4"/>
        <v>74</v>
      </c>
      <c r="W10" s="28">
        <f t="shared" si="5"/>
        <v>21</v>
      </c>
      <c r="X10" s="65">
        <f t="shared" si="6"/>
        <v>459</v>
      </c>
      <c r="Y10" s="97">
        <v>546</v>
      </c>
      <c r="Z10" s="18">
        <v>528</v>
      </c>
      <c r="AA10" s="19">
        <v>1</v>
      </c>
      <c r="AB10" s="20">
        <v>1.6E-2</v>
      </c>
      <c r="AC10" s="18">
        <v>480</v>
      </c>
      <c r="AD10" s="19">
        <v>3</v>
      </c>
      <c r="AE10" s="20">
        <v>1.613</v>
      </c>
      <c r="AF10" s="18">
        <v>459</v>
      </c>
      <c r="AG10" s="19">
        <v>1</v>
      </c>
      <c r="AH10" s="20">
        <v>0.80200000000000005</v>
      </c>
      <c r="AI10" s="18">
        <v>522</v>
      </c>
      <c r="AJ10" s="19">
        <v>2</v>
      </c>
      <c r="AK10" s="20">
        <v>1.202</v>
      </c>
      <c r="AL10" s="6">
        <v>480</v>
      </c>
      <c r="AM10" s="7">
        <v>3</v>
      </c>
      <c r="AN10" s="8">
        <v>79.099999999999994</v>
      </c>
      <c r="AO10" s="47">
        <f>Y10-$AU10</f>
        <v>87</v>
      </c>
      <c r="AP10" s="48">
        <f>Z10-$AU10</f>
        <v>69</v>
      </c>
      <c r="AQ10" s="48">
        <f>AC10-$AU10</f>
        <v>21</v>
      </c>
      <c r="AR10" s="49">
        <f>AF10-$AU10</f>
        <v>0</v>
      </c>
      <c r="AS10" s="48">
        <f>AI10-$AU10</f>
        <v>63</v>
      </c>
      <c r="AT10" s="28">
        <f>AL10-AU10</f>
        <v>21</v>
      </c>
      <c r="AU10" s="55">
        <f>MIN(Y10,Z10,AC10,AF10,AI10,AL10)</f>
        <v>459</v>
      </c>
      <c r="AV10" s="7">
        <f>AU10-X10</f>
        <v>0</v>
      </c>
      <c r="AW10" s="56">
        <f>MIN(X10,AU10)</f>
        <v>459</v>
      </c>
      <c r="AY10" s="7">
        <f>MIN(F10,I10)</f>
        <v>459</v>
      </c>
      <c r="AZ10" s="7">
        <f>MIN(AC10,AF10)</f>
        <v>459</v>
      </c>
      <c r="BA10" s="7">
        <f t="shared" si="7"/>
        <v>0</v>
      </c>
      <c r="BB10" s="7">
        <f t="shared" si="8"/>
        <v>459</v>
      </c>
      <c r="BD10" s="19">
        <v>465</v>
      </c>
      <c r="BE10" s="19">
        <v>4.7</v>
      </c>
      <c r="BF10" s="19">
        <f t="shared" si="9"/>
        <v>6</v>
      </c>
      <c r="BG10" s="104">
        <f t="shared" si="10"/>
        <v>459</v>
      </c>
    </row>
    <row r="11" spans="1:59">
      <c r="A11" s="69">
        <v>10</v>
      </c>
      <c r="B11" s="95">
        <v>4166</v>
      </c>
      <c r="C11" s="6">
        <v>2507</v>
      </c>
      <c r="D11" s="7">
        <v>27</v>
      </c>
      <c r="E11" s="8">
        <v>0.23400000000000001</v>
      </c>
      <c r="F11" s="6">
        <v>2159</v>
      </c>
      <c r="G11" s="7">
        <v>19</v>
      </c>
      <c r="H11" s="8">
        <v>8.32</v>
      </c>
      <c r="I11" s="6">
        <v>2278</v>
      </c>
      <c r="J11" s="7">
        <v>20</v>
      </c>
      <c r="K11" s="8">
        <v>8.6959999999999997</v>
      </c>
      <c r="L11" s="6">
        <v>2302</v>
      </c>
      <c r="M11" s="7">
        <v>13</v>
      </c>
      <c r="N11" s="8">
        <v>5.8369999999999997</v>
      </c>
      <c r="O11" s="18">
        <v>2011</v>
      </c>
      <c r="P11" s="19">
        <v>23</v>
      </c>
      <c r="Q11" s="20">
        <v>618.9</v>
      </c>
      <c r="R11" s="26">
        <f t="shared" si="0"/>
        <v>2155</v>
      </c>
      <c r="S11" s="27">
        <f t="shared" si="1"/>
        <v>496</v>
      </c>
      <c r="T11" s="99">
        <f t="shared" si="2"/>
        <v>148</v>
      </c>
      <c r="U11" s="27">
        <f t="shared" si="3"/>
        <v>267</v>
      </c>
      <c r="V11" s="27">
        <f t="shared" si="4"/>
        <v>291</v>
      </c>
      <c r="W11" s="28">
        <f t="shared" si="5"/>
        <v>0</v>
      </c>
      <c r="X11" s="65">
        <f t="shared" si="6"/>
        <v>2011</v>
      </c>
      <c r="Y11" s="97">
        <v>2666</v>
      </c>
      <c r="Z11" s="18">
        <v>2393</v>
      </c>
      <c r="AA11" s="19">
        <v>7</v>
      </c>
      <c r="AB11" s="20">
        <v>6.5000000000000002E-2</v>
      </c>
      <c r="AC11" s="18">
        <v>2154</v>
      </c>
      <c r="AD11" s="19">
        <v>11</v>
      </c>
      <c r="AE11" s="20">
        <v>4.8789999999999996</v>
      </c>
      <c r="AF11" s="18">
        <v>2190</v>
      </c>
      <c r="AG11" s="19">
        <v>8</v>
      </c>
      <c r="AH11" s="20">
        <v>3.6669999999999998</v>
      </c>
      <c r="AI11" s="18">
        <v>2272</v>
      </c>
      <c r="AJ11" s="19">
        <v>2</v>
      </c>
      <c r="AK11" s="20">
        <v>1.2270000000000001</v>
      </c>
      <c r="AL11" s="6">
        <v>2121</v>
      </c>
      <c r="AM11" s="7">
        <v>8</v>
      </c>
      <c r="AN11" s="8">
        <v>216.4</v>
      </c>
      <c r="AO11" s="47">
        <f>Y11-$AU11</f>
        <v>545</v>
      </c>
      <c r="AP11" s="48">
        <f>Z11-$AU11</f>
        <v>272</v>
      </c>
      <c r="AQ11" s="100">
        <f>AC11-$AU11</f>
        <v>33</v>
      </c>
      <c r="AR11" s="48">
        <f>AF11-$AU11</f>
        <v>69</v>
      </c>
      <c r="AS11" s="48">
        <f>AI11-$AU11</f>
        <v>151</v>
      </c>
      <c r="AT11" s="28">
        <f>AL11-AU11</f>
        <v>0</v>
      </c>
      <c r="AU11" s="55">
        <f>MIN(Y11,Z11,AC11,AF11,AI11,AL11)</f>
        <v>2121</v>
      </c>
      <c r="AV11" s="7">
        <f>AU11-X11</f>
        <v>110</v>
      </c>
      <c r="AW11" s="56">
        <f>MIN(X11,AU11)</f>
        <v>2011</v>
      </c>
      <c r="AY11" s="7">
        <f>MIN(F11,I11)</f>
        <v>2159</v>
      </c>
      <c r="AZ11" s="29">
        <f>MIN(AC11,AF11)</f>
        <v>2154</v>
      </c>
      <c r="BA11" s="7">
        <f t="shared" si="7"/>
        <v>5</v>
      </c>
      <c r="BB11" s="7">
        <f t="shared" si="8"/>
        <v>2154</v>
      </c>
      <c r="BD11" s="19">
        <v>2046</v>
      </c>
      <c r="BE11" s="19">
        <v>15.8</v>
      </c>
      <c r="BF11" s="19">
        <f t="shared" si="9"/>
        <v>35</v>
      </c>
      <c r="BG11" s="104">
        <f t="shared" si="10"/>
        <v>2011</v>
      </c>
    </row>
    <row r="12" spans="1:59">
      <c r="A12" s="69">
        <v>11</v>
      </c>
      <c r="B12" s="95">
        <v>1093</v>
      </c>
      <c r="C12" s="6">
        <v>925</v>
      </c>
      <c r="D12" s="7">
        <v>5</v>
      </c>
      <c r="E12" s="8">
        <v>5.1999999999999998E-2</v>
      </c>
      <c r="F12" s="6">
        <v>725</v>
      </c>
      <c r="G12" s="7">
        <v>6</v>
      </c>
      <c r="H12" s="8">
        <v>2.8410000000000002</v>
      </c>
      <c r="I12" s="6">
        <v>694</v>
      </c>
      <c r="J12" s="7">
        <v>8</v>
      </c>
      <c r="K12" s="8">
        <v>3.661</v>
      </c>
      <c r="L12" s="6">
        <v>697</v>
      </c>
      <c r="M12" s="7">
        <v>2</v>
      </c>
      <c r="N12" s="8">
        <v>1.2130000000000001</v>
      </c>
      <c r="O12" s="18">
        <v>691</v>
      </c>
      <c r="P12" s="19">
        <v>7</v>
      </c>
      <c r="Q12" s="20">
        <v>188.8</v>
      </c>
      <c r="R12" s="26">
        <f t="shared" si="0"/>
        <v>402</v>
      </c>
      <c r="S12" s="27">
        <f t="shared" si="1"/>
        <v>234</v>
      </c>
      <c r="T12" s="27">
        <f t="shared" si="2"/>
        <v>34</v>
      </c>
      <c r="U12" s="99">
        <f t="shared" si="3"/>
        <v>3</v>
      </c>
      <c r="V12" s="27">
        <f t="shared" si="4"/>
        <v>6</v>
      </c>
      <c r="W12" s="28">
        <f t="shared" si="5"/>
        <v>0</v>
      </c>
      <c r="X12" s="65">
        <f t="shared" si="6"/>
        <v>691</v>
      </c>
      <c r="Y12" s="97">
        <v>738</v>
      </c>
      <c r="Z12" s="18">
        <v>696</v>
      </c>
      <c r="AA12" s="19">
        <v>1</v>
      </c>
      <c r="AB12" s="20">
        <v>1.6E-2</v>
      </c>
      <c r="AC12" s="18">
        <v>696</v>
      </c>
      <c r="AD12" s="19">
        <v>1</v>
      </c>
      <c r="AE12" s="20">
        <v>0.80400000000000005</v>
      </c>
      <c r="AF12" s="18">
        <v>694</v>
      </c>
      <c r="AG12" s="19">
        <v>2</v>
      </c>
      <c r="AH12" s="20">
        <v>1.2070000000000001</v>
      </c>
      <c r="AI12" s="18">
        <v>696</v>
      </c>
      <c r="AJ12" s="19">
        <v>1</v>
      </c>
      <c r="AK12" s="20">
        <v>0.80300000000000005</v>
      </c>
      <c r="AL12" s="6">
        <v>691</v>
      </c>
      <c r="AM12" s="7">
        <v>4</v>
      </c>
      <c r="AN12" s="8">
        <v>106.7</v>
      </c>
      <c r="AO12" s="47">
        <f>Y12-$AU12</f>
        <v>47</v>
      </c>
      <c r="AP12" s="48">
        <f>Z12-$AU12</f>
        <v>5</v>
      </c>
      <c r="AQ12" s="48">
        <f>AC12-$AU12</f>
        <v>5</v>
      </c>
      <c r="AR12" s="100">
        <f>AF12-$AU12</f>
        <v>3</v>
      </c>
      <c r="AS12" s="48">
        <f>AI12-$AU12</f>
        <v>5</v>
      </c>
      <c r="AT12" s="28">
        <f>AL12-AU12</f>
        <v>0</v>
      </c>
      <c r="AU12" s="55">
        <f>MIN(Y12,Z12,AC12,AF12,AI12,AL12)</f>
        <v>691</v>
      </c>
      <c r="AV12" s="7">
        <f>AU12-X12</f>
        <v>0</v>
      </c>
      <c r="AW12" s="56">
        <f>MIN(X12,AU12)</f>
        <v>691</v>
      </c>
      <c r="AY12" s="7">
        <f>MIN(F12,I12)</f>
        <v>694</v>
      </c>
      <c r="AZ12" s="7">
        <f>MIN(AC12,AF12)</f>
        <v>694</v>
      </c>
      <c r="BA12" s="7">
        <f t="shared" si="7"/>
        <v>0</v>
      </c>
      <c r="BB12" s="7">
        <f t="shared" si="8"/>
        <v>694</v>
      </c>
      <c r="BD12" s="19">
        <v>725</v>
      </c>
      <c r="BE12" s="19">
        <v>5.6</v>
      </c>
      <c r="BF12" s="19">
        <f t="shared" si="9"/>
        <v>34</v>
      </c>
      <c r="BG12" s="104">
        <f t="shared" si="10"/>
        <v>691</v>
      </c>
    </row>
    <row r="13" spans="1:59">
      <c r="A13" s="69">
        <v>12</v>
      </c>
      <c r="B13" s="95">
        <v>17828</v>
      </c>
      <c r="C13" s="6">
        <v>11011</v>
      </c>
      <c r="D13" s="7">
        <v>117</v>
      </c>
      <c r="E13" s="8">
        <v>0.96799999999999997</v>
      </c>
      <c r="F13" s="6">
        <v>8517</v>
      </c>
      <c r="G13" s="7">
        <v>45</v>
      </c>
      <c r="H13" s="8">
        <v>18.792999999999999</v>
      </c>
      <c r="I13" s="6">
        <v>9560</v>
      </c>
      <c r="J13" s="7">
        <v>47</v>
      </c>
      <c r="K13" s="8">
        <v>19.759</v>
      </c>
      <c r="L13" s="6">
        <v>9553</v>
      </c>
      <c r="M13" s="7">
        <v>13</v>
      </c>
      <c r="N13" s="8">
        <v>5.7679999999999998</v>
      </c>
      <c r="O13" s="18">
        <v>8446</v>
      </c>
      <c r="P13" s="19">
        <v>36</v>
      </c>
      <c r="Q13" s="20">
        <v>944.5</v>
      </c>
      <c r="R13" s="26">
        <f t="shared" si="0"/>
        <v>9382</v>
      </c>
      <c r="S13" s="27">
        <f t="shared" si="1"/>
        <v>2565</v>
      </c>
      <c r="T13" s="99">
        <f t="shared" si="2"/>
        <v>71</v>
      </c>
      <c r="U13" s="27">
        <f t="shared" si="3"/>
        <v>1114</v>
      </c>
      <c r="V13" s="27">
        <f t="shared" si="4"/>
        <v>1107</v>
      </c>
      <c r="W13" s="28">
        <f t="shared" si="5"/>
        <v>0</v>
      </c>
      <c r="X13" s="65">
        <f t="shared" si="6"/>
        <v>8446</v>
      </c>
      <c r="Y13" s="97">
        <v>14438</v>
      </c>
      <c r="Z13" s="18">
        <v>9435</v>
      </c>
      <c r="AA13" s="19">
        <v>72</v>
      </c>
      <c r="AB13" s="20">
        <v>0.58099999999999996</v>
      </c>
      <c r="AC13" s="18">
        <v>8352</v>
      </c>
      <c r="AD13" s="19">
        <v>44</v>
      </c>
      <c r="AE13" s="20">
        <v>18.03</v>
      </c>
      <c r="AF13" s="18">
        <v>8749</v>
      </c>
      <c r="AG13" s="19">
        <v>54</v>
      </c>
      <c r="AH13" s="20">
        <v>21.888000000000002</v>
      </c>
      <c r="AI13" s="18">
        <v>8717</v>
      </c>
      <c r="AJ13" s="19">
        <v>38</v>
      </c>
      <c r="AK13" s="20">
        <v>15.571</v>
      </c>
      <c r="AL13" s="6">
        <v>7945</v>
      </c>
      <c r="AM13" s="7">
        <v>31</v>
      </c>
      <c r="AN13" s="8">
        <v>831.9</v>
      </c>
      <c r="AO13" s="47">
        <f>Y13-$AU13</f>
        <v>6493</v>
      </c>
      <c r="AP13" s="48">
        <f>Z13-$AU13</f>
        <v>1490</v>
      </c>
      <c r="AQ13" s="100">
        <f>AC13-$AU13</f>
        <v>407</v>
      </c>
      <c r="AR13" s="48">
        <f>AF13-$AU13</f>
        <v>804</v>
      </c>
      <c r="AS13" s="48">
        <f>AI13-$AU13</f>
        <v>772</v>
      </c>
      <c r="AT13" s="28">
        <f>AL13-AU13</f>
        <v>0</v>
      </c>
      <c r="AU13" s="55">
        <f>MIN(Y13,Z13,AC13,AF13,AI13,AL13)</f>
        <v>7945</v>
      </c>
      <c r="AV13" s="7">
        <f>AU13-X13</f>
        <v>-501</v>
      </c>
      <c r="AW13" s="56">
        <f>MIN(X13,AU13)</f>
        <v>7945</v>
      </c>
      <c r="AY13" s="29">
        <f>MIN(F13,I13)</f>
        <v>8517</v>
      </c>
      <c r="AZ13" s="7">
        <f>MIN(AC13,AF13)</f>
        <v>8352</v>
      </c>
      <c r="BA13" s="7">
        <f t="shared" si="7"/>
        <v>165</v>
      </c>
      <c r="BB13" s="7">
        <f t="shared" si="8"/>
        <v>8352</v>
      </c>
      <c r="BD13" s="19">
        <v>8587</v>
      </c>
      <c r="BE13" s="19">
        <v>27.4</v>
      </c>
      <c r="BF13" s="19">
        <f t="shared" si="9"/>
        <v>642</v>
      </c>
      <c r="BG13" s="104">
        <f t="shared" si="10"/>
        <v>7945</v>
      </c>
    </row>
    <row r="14" spans="1:59">
      <c r="A14" s="69">
        <v>13</v>
      </c>
      <c r="B14" s="95">
        <v>1532</v>
      </c>
      <c r="C14" s="6">
        <v>612</v>
      </c>
      <c r="D14" s="7">
        <v>15</v>
      </c>
      <c r="E14" s="8">
        <v>0.13100000000000001</v>
      </c>
      <c r="F14" s="6">
        <v>231</v>
      </c>
      <c r="G14" s="7">
        <v>12</v>
      </c>
      <c r="H14" s="8">
        <v>5.1619999999999999</v>
      </c>
      <c r="I14" s="6">
        <v>166</v>
      </c>
      <c r="J14" s="7">
        <v>5</v>
      </c>
      <c r="K14" s="8">
        <v>2.3660000000000001</v>
      </c>
      <c r="L14" s="6">
        <v>546</v>
      </c>
      <c r="M14" s="7">
        <v>13</v>
      </c>
      <c r="N14" s="8">
        <v>5.5609999999999999</v>
      </c>
      <c r="O14" s="18">
        <v>101</v>
      </c>
      <c r="P14" s="19">
        <v>10</v>
      </c>
      <c r="Q14" s="20">
        <v>263.2</v>
      </c>
      <c r="R14" s="26">
        <f t="shared" si="0"/>
        <v>1431</v>
      </c>
      <c r="S14" s="27">
        <f t="shared" si="1"/>
        <v>511</v>
      </c>
      <c r="T14" s="27">
        <f t="shared" si="2"/>
        <v>130</v>
      </c>
      <c r="U14" s="99">
        <f t="shared" si="3"/>
        <v>65</v>
      </c>
      <c r="V14" s="27">
        <f t="shared" si="4"/>
        <v>445</v>
      </c>
      <c r="W14" s="28">
        <f t="shared" si="5"/>
        <v>0</v>
      </c>
      <c r="X14" s="65">
        <f t="shared" si="6"/>
        <v>101</v>
      </c>
      <c r="Y14" s="97">
        <v>952</v>
      </c>
      <c r="Z14" s="18">
        <v>615</v>
      </c>
      <c r="AA14" s="19">
        <v>8</v>
      </c>
      <c r="AB14" s="20">
        <v>7.0999999999999994E-2</v>
      </c>
      <c r="AC14" s="18">
        <v>540</v>
      </c>
      <c r="AD14" s="19">
        <v>7</v>
      </c>
      <c r="AE14" s="20">
        <v>3.1379999999999999</v>
      </c>
      <c r="AF14" s="18">
        <v>99</v>
      </c>
      <c r="AG14" s="19">
        <v>8</v>
      </c>
      <c r="AH14" s="20">
        <v>3.5779999999999998</v>
      </c>
      <c r="AI14" s="18">
        <v>600</v>
      </c>
      <c r="AJ14" s="19">
        <v>5</v>
      </c>
      <c r="AK14" s="20">
        <v>2.3559999999999999</v>
      </c>
      <c r="AL14" s="6">
        <v>423</v>
      </c>
      <c r="AM14" s="7">
        <v>9</v>
      </c>
      <c r="AN14" s="8">
        <v>233.6</v>
      </c>
      <c r="AO14" s="47">
        <f>Y14-$AU14</f>
        <v>853</v>
      </c>
      <c r="AP14" s="48">
        <f>Z14-$AU14</f>
        <v>516</v>
      </c>
      <c r="AQ14" s="48">
        <f>AC14-$AU14</f>
        <v>441</v>
      </c>
      <c r="AR14" s="49">
        <f>AF14-$AU14</f>
        <v>0</v>
      </c>
      <c r="AS14" s="48">
        <f>AI14-$AU14</f>
        <v>501</v>
      </c>
      <c r="AT14" s="28">
        <f>AL14-AU14</f>
        <v>324</v>
      </c>
      <c r="AU14" s="55">
        <f>MIN(Y14,Z14,AC14,AF14,AI14,AL14)</f>
        <v>99</v>
      </c>
      <c r="AV14" s="7">
        <f>AU14-X14</f>
        <v>-2</v>
      </c>
      <c r="AW14" s="56">
        <f>MIN(X14,AU14)</f>
        <v>99</v>
      </c>
      <c r="AY14" s="7">
        <f>MIN(F14,I14)</f>
        <v>166</v>
      </c>
      <c r="AZ14" s="29">
        <f>MIN(AC14,AF14)</f>
        <v>99</v>
      </c>
      <c r="BA14" s="7">
        <f t="shared" si="7"/>
        <v>67</v>
      </c>
      <c r="BB14" s="7">
        <f t="shared" si="8"/>
        <v>99</v>
      </c>
      <c r="BD14" s="19">
        <v>65</v>
      </c>
      <c r="BE14" s="19">
        <v>11.5</v>
      </c>
      <c r="BF14" s="19">
        <f t="shared" si="9"/>
        <v>-34</v>
      </c>
      <c r="BG14" s="104">
        <f t="shared" si="10"/>
        <v>65</v>
      </c>
    </row>
    <row r="15" spans="1:59">
      <c r="A15" s="69">
        <v>14</v>
      </c>
      <c r="B15" s="95">
        <v>8351</v>
      </c>
      <c r="C15" s="6">
        <v>5092</v>
      </c>
      <c r="D15" s="7">
        <v>38</v>
      </c>
      <c r="E15" s="8">
        <v>0.32600000000000001</v>
      </c>
      <c r="F15" s="6">
        <v>3180</v>
      </c>
      <c r="G15" s="7">
        <v>23</v>
      </c>
      <c r="H15" s="8">
        <v>9.8859999999999992</v>
      </c>
      <c r="I15" s="6">
        <v>3727</v>
      </c>
      <c r="J15" s="7">
        <v>23</v>
      </c>
      <c r="K15" s="8">
        <v>9.798</v>
      </c>
      <c r="L15" s="6">
        <v>3583</v>
      </c>
      <c r="M15" s="7">
        <v>13</v>
      </c>
      <c r="N15" s="8">
        <v>5.7910000000000004</v>
      </c>
      <c r="O15" s="18">
        <v>3239</v>
      </c>
      <c r="P15" s="19">
        <v>18</v>
      </c>
      <c r="Q15" s="20">
        <v>475.6</v>
      </c>
      <c r="R15" s="26">
        <f t="shared" si="0"/>
        <v>5171</v>
      </c>
      <c r="S15" s="27">
        <f t="shared" si="1"/>
        <v>1912</v>
      </c>
      <c r="T15" s="29">
        <f t="shared" si="2"/>
        <v>0</v>
      </c>
      <c r="U15" s="27">
        <f t="shared" si="3"/>
        <v>547</v>
      </c>
      <c r="V15" s="27">
        <f t="shared" si="4"/>
        <v>403</v>
      </c>
      <c r="W15" s="28">
        <f t="shared" si="5"/>
        <v>59</v>
      </c>
      <c r="X15" s="65">
        <f t="shared" si="6"/>
        <v>3180</v>
      </c>
      <c r="Y15" s="97">
        <v>5885</v>
      </c>
      <c r="Z15" s="18">
        <v>4559</v>
      </c>
      <c r="AA15" s="19">
        <v>23</v>
      </c>
      <c r="AB15" s="20">
        <v>0.192</v>
      </c>
      <c r="AC15" s="18">
        <v>3453</v>
      </c>
      <c r="AD15" s="19">
        <v>24</v>
      </c>
      <c r="AE15" s="20">
        <v>9.9749999999999996</v>
      </c>
      <c r="AF15" s="18">
        <v>3687</v>
      </c>
      <c r="AG15" s="19">
        <v>19</v>
      </c>
      <c r="AH15" s="20">
        <v>7.9530000000000003</v>
      </c>
      <c r="AI15" s="18">
        <v>3433</v>
      </c>
      <c r="AJ15" s="19">
        <v>28</v>
      </c>
      <c r="AK15" s="20">
        <v>11.675000000000001</v>
      </c>
      <c r="AL15" s="6">
        <v>3221</v>
      </c>
      <c r="AM15" s="7">
        <v>20</v>
      </c>
      <c r="AN15" s="8">
        <v>536.79999999999995</v>
      </c>
      <c r="AO15" s="47">
        <f>Y15-$AU15</f>
        <v>2664</v>
      </c>
      <c r="AP15" s="48">
        <f>Z15-$AU15</f>
        <v>1338</v>
      </c>
      <c r="AQ15" s="48">
        <f>AC15-$AU15</f>
        <v>232</v>
      </c>
      <c r="AR15" s="48">
        <f>AF15-$AU15</f>
        <v>466</v>
      </c>
      <c r="AS15" s="100">
        <f>AI15-$AU15</f>
        <v>212</v>
      </c>
      <c r="AT15" s="28">
        <f>AL15-AU15</f>
        <v>0</v>
      </c>
      <c r="AU15" s="55">
        <f>MIN(Y15,Z15,AC15,AF15,AI15,AL15)</f>
        <v>3221</v>
      </c>
      <c r="AV15" s="7">
        <f>AU15-X15</f>
        <v>41</v>
      </c>
      <c r="AW15" s="56">
        <f>MIN(X15,AU15)</f>
        <v>3180</v>
      </c>
      <c r="AY15" s="29">
        <f>MIN(F15,I15)</f>
        <v>3180</v>
      </c>
      <c r="AZ15" s="7">
        <f>MIN(AC15,AF15)</f>
        <v>3453</v>
      </c>
      <c r="BA15" s="7">
        <f t="shared" si="7"/>
        <v>273</v>
      </c>
      <c r="BB15" s="7">
        <f t="shared" si="8"/>
        <v>3180</v>
      </c>
      <c r="BD15" s="19">
        <v>3187</v>
      </c>
      <c r="BE15" s="19">
        <v>15</v>
      </c>
      <c r="BF15" s="19">
        <f t="shared" si="9"/>
        <v>7</v>
      </c>
      <c r="BG15" s="104">
        <f t="shared" si="10"/>
        <v>3180</v>
      </c>
    </row>
    <row r="16" spans="1:59">
      <c r="A16" s="69">
        <v>15</v>
      </c>
      <c r="B16" s="95">
        <v>452</v>
      </c>
      <c r="C16" s="6">
        <v>328</v>
      </c>
      <c r="D16" s="7">
        <v>4</v>
      </c>
      <c r="E16" s="8">
        <v>4.4999999999999998E-2</v>
      </c>
      <c r="F16" s="6">
        <v>283</v>
      </c>
      <c r="G16" s="7">
        <v>4</v>
      </c>
      <c r="H16" s="8">
        <v>1.946</v>
      </c>
      <c r="I16" s="6">
        <v>116</v>
      </c>
      <c r="J16" s="7">
        <v>2</v>
      </c>
      <c r="K16" s="8">
        <v>1.1479999999999999</v>
      </c>
      <c r="L16" s="6">
        <v>283</v>
      </c>
      <c r="M16" s="7">
        <v>2</v>
      </c>
      <c r="N16" s="8">
        <v>1.165</v>
      </c>
      <c r="O16" s="18">
        <v>130</v>
      </c>
      <c r="P16" s="19">
        <v>7</v>
      </c>
      <c r="Q16" s="20">
        <v>184.6</v>
      </c>
      <c r="R16" s="26">
        <f t="shared" si="0"/>
        <v>336</v>
      </c>
      <c r="S16" s="27">
        <f t="shared" si="1"/>
        <v>212</v>
      </c>
      <c r="T16" s="27">
        <f t="shared" si="2"/>
        <v>167</v>
      </c>
      <c r="U16" s="29">
        <f t="shared" si="3"/>
        <v>0</v>
      </c>
      <c r="V16" s="27">
        <f t="shared" si="4"/>
        <v>167</v>
      </c>
      <c r="W16" s="28">
        <f t="shared" si="5"/>
        <v>14</v>
      </c>
      <c r="X16" s="65">
        <f t="shared" si="6"/>
        <v>116</v>
      </c>
      <c r="Y16" s="97">
        <v>283</v>
      </c>
      <c r="Z16" s="18">
        <v>283</v>
      </c>
      <c r="AA16" s="19">
        <v>0</v>
      </c>
      <c r="AB16" s="20">
        <v>8.0000000000000002E-3</v>
      </c>
      <c r="AC16" s="18">
        <v>283</v>
      </c>
      <c r="AD16" s="19">
        <v>0</v>
      </c>
      <c r="AE16" s="20">
        <v>0.39800000000000002</v>
      </c>
      <c r="AF16" s="18">
        <v>116</v>
      </c>
      <c r="AG16" s="19">
        <v>3</v>
      </c>
      <c r="AH16" s="20">
        <v>1.5740000000000001</v>
      </c>
      <c r="AI16" s="18">
        <v>283</v>
      </c>
      <c r="AJ16" s="19">
        <v>0</v>
      </c>
      <c r="AK16" s="20">
        <v>0.4</v>
      </c>
      <c r="AL16" s="6">
        <v>125</v>
      </c>
      <c r="AM16" s="7">
        <v>8</v>
      </c>
      <c r="AN16" s="8">
        <v>208.4</v>
      </c>
      <c r="AO16" s="47">
        <f>Y16-$AU16</f>
        <v>167</v>
      </c>
      <c r="AP16" s="48">
        <f>Z16-$AU16</f>
        <v>167</v>
      </c>
      <c r="AQ16" s="48">
        <f>AC16-$AU16</f>
        <v>167</v>
      </c>
      <c r="AR16" s="49">
        <f>AF16-$AU16</f>
        <v>0</v>
      </c>
      <c r="AS16" s="48">
        <f>AI16-$AU16</f>
        <v>167</v>
      </c>
      <c r="AT16" s="28">
        <f>AL16-AU16</f>
        <v>9</v>
      </c>
      <c r="AU16" s="55">
        <f>MIN(Y16,Z16,AC16,AF16,AI16,AL16)</f>
        <v>116</v>
      </c>
      <c r="AV16" s="7">
        <f>AU16-X16</f>
        <v>0</v>
      </c>
      <c r="AW16" s="56">
        <f>MIN(X16,AU16)</f>
        <v>116</v>
      </c>
      <c r="AY16" s="7">
        <f>MIN(F16,I16)</f>
        <v>116</v>
      </c>
      <c r="AZ16" s="7">
        <f>MIN(AC16,AF16)</f>
        <v>116</v>
      </c>
      <c r="BA16" s="7">
        <f t="shared" si="7"/>
        <v>0</v>
      </c>
      <c r="BB16" s="7">
        <f t="shared" si="8"/>
        <v>116</v>
      </c>
      <c r="BD16" s="19">
        <v>98</v>
      </c>
      <c r="BE16" s="19">
        <v>3.8</v>
      </c>
      <c r="BF16" s="19">
        <f t="shared" si="9"/>
        <v>-18</v>
      </c>
      <c r="BG16" s="104">
        <f t="shared" si="10"/>
        <v>98</v>
      </c>
    </row>
    <row r="17" spans="1:59">
      <c r="A17" s="69">
        <v>16</v>
      </c>
      <c r="B17" s="95">
        <v>29049</v>
      </c>
      <c r="C17" s="6">
        <v>22214</v>
      </c>
      <c r="D17" s="7">
        <v>134</v>
      </c>
      <c r="E17" s="8">
        <v>1.099</v>
      </c>
      <c r="F17" s="6">
        <v>17909</v>
      </c>
      <c r="G17" s="7">
        <v>51</v>
      </c>
      <c r="H17" s="8">
        <v>21.100999999999999</v>
      </c>
      <c r="I17" s="6">
        <v>18665</v>
      </c>
      <c r="J17" s="7">
        <v>69</v>
      </c>
      <c r="K17" s="8">
        <v>28.687000000000001</v>
      </c>
      <c r="L17" s="6">
        <v>18181</v>
      </c>
      <c r="M17" s="7">
        <v>29</v>
      </c>
      <c r="N17" s="8">
        <v>12.287000000000001</v>
      </c>
      <c r="O17" s="18">
        <v>17664</v>
      </c>
      <c r="P17" s="19">
        <v>40</v>
      </c>
      <c r="Q17" s="20">
        <v>1065</v>
      </c>
      <c r="R17" s="26">
        <f t="shared" si="0"/>
        <v>11385</v>
      </c>
      <c r="S17" s="27">
        <f t="shared" si="1"/>
        <v>4550</v>
      </c>
      <c r="T17" s="99">
        <f t="shared" si="2"/>
        <v>245</v>
      </c>
      <c r="U17" s="27">
        <f t="shared" si="3"/>
        <v>1001</v>
      </c>
      <c r="V17" s="27">
        <f t="shared" si="4"/>
        <v>517</v>
      </c>
      <c r="W17" s="28">
        <f t="shared" si="5"/>
        <v>0</v>
      </c>
      <c r="X17" s="65">
        <f t="shared" si="6"/>
        <v>17664</v>
      </c>
      <c r="Y17" s="97">
        <v>25772</v>
      </c>
      <c r="Z17" s="18">
        <v>23578</v>
      </c>
      <c r="AA17" s="19">
        <v>55</v>
      </c>
      <c r="AB17" s="20">
        <v>0.443</v>
      </c>
      <c r="AC17" s="18">
        <v>17962</v>
      </c>
      <c r="AD17" s="19">
        <v>59</v>
      </c>
      <c r="AE17" s="20">
        <v>23.895</v>
      </c>
      <c r="AF17" s="18">
        <v>18608</v>
      </c>
      <c r="AG17" s="19">
        <v>57</v>
      </c>
      <c r="AH17" s="20">
        <v>23.032</v>
      </c>
      <c r="AI17" s="18">
        <v>18629</v>
      </c>
      <c r="AJ17" s="19">
        <v>27</v>
      </c>
      <c r="AK17" s="20">
        <v>11.132999999999999</v>
      </c>
      <c r="AL17" s="6">
        <v>17625</v>
      </c>
      <c r="AM17" s="7">
        <v>55</v>
      </c>
      <c r="AN17" s="8">
        <v>1473.6</v>
      </c>
      <c r="AO17" s="47">
        <f>Y17-$AU17</f>
        <v>8147</v>
      </c>
      <c r="AP17" s="48">
        <f>Z17-$AU17</f>
        <v>5953</v>
      </c>
      <c r="AQ17" s="100">
        <f>AC17-$AU17</f>
        <v>337</v>
      </c>
      <c r="AR17" s="48">
        <f>AF17-$AU17</f>
        <v>983</v>
      </c>
      <c r="AS17" s="48">
        <f>AI17-$AU17</f>
        <v>1004</v>
      </c>
      <c r="AT17" s="28">
        <f>AL17-AU17</f>
        <v>0</v>
      </c>
      <c r="AU17" s="55">
        <f>MIN(Y17,Z17,AC17,AF17,AI17,AL17)</f>
        <v>17625</v>
      </c>
      <c r="AV17" s="7">
        <f>AU17-X17</f>
        <v>-39</v>
      </c>
      <c r="AW17" s="56">
        <f>MIN(X17,AU17)</f>
        <v>17625</v>
      </c>
      <c r="AY17" s="29">
        <f>MIN(F17,I17)</f>
        <v>17909</v>
      </c>
      <c r="AZ17" s="7">
        <f>MIN(AC17,AF17)</f>
        <v>17962</v>
      </c>
      <c r="BA17" s="7">
        <f t="shared" si="7"/>
        <v>53</v>
      </c>
      <c r="BB17" s="7">
        <f t="shared" si="8"/>
        <v>17909</v>
      </c>
      <c r="BD17" s="19">
        <v>17770</v>
      </c>
      <c r="BE17" s="19">
        <v>43.5</v>
      </c>
      <c r="BF17" s="19">
        <f t="shared" si="9"/>
        <v>145</v>
      </c>
      <c r="BG17" s="104">
        <f t="shared" si="10"/>
        <v>17625</v>
      </c>
    </row>
    <row r="18" spans="1:59">
      <c r="A18" s="91">
        <v>17</v>
      </c>
      <c r="B18" s="91">
        <v>31</v>
      </c>
      <c r="C18" s="6">
        <v>0</v>
      </c>
      <c r="D18" s="7">
        <v>1</v>
      </c>
      <c r="E18" s="8">
        <v>1.7999999999999999E-2</v>
      </c>
      <c r="F18" s="6">
        <v>0</v>
      </c>
      <c r="G18" s="7">
        <v>1</v>
      </c>
      <c r="H18" s="8">
        <v>0.77300000000000002</v>
      </c>
      <c r="I18" s="6">
        <v>0</v>
      </c>
      <c r="J18" s="7">
        <v>1</v>
      </c>
      <c r="K18" s="8">
        <v>0.77500000000000002</v>
      </c>
      <c r="L18" s="6">
        <v>0</v>
      </c>
      <c r="M18" s="7">
        <v>1</v>
      </c>
      <c r="N18" s="8">
        <v>0.78700000000000003</v>
      </c>
      <c r="O18" s="18">
        <v>0</v>
      </c>
      <c r="P18" s="19">
        <v>2</v>
      </c>
      <c r="Q18" s="20">
        <v>52.3</v>
      </c>
      <c r="R18" s="26">
        <f t="shared" si="0"/>
        <v>31</v>
      </c>
      <c r="S18" s="27">
        <f t="shared" si="1"/>
        <v>0</v>
      </c>
      <c r="T18" s="27">
        <f t="shared" si="2"/>
        <v>0</v>
      </c>
      <c r="U18" s="27">
        <f t="shared" si="3"/>
        <v>0</v>
      </c>
      <c r="V18" s="27">
        <f t="shared" si="4"/>
        <v>0</v>
      </c>
      <c r="W18" s="28">
        <f t="shared" si="5"/>
        <v>0</v>
      </c>
      <c r="X18" s="65">
        <f t="shared" si="6"/>
        <v>0</v>
      </c>
      <c r="Y18" s="93">
        <v>0</v>
      </c>
      <c r="Z18" s="18">
        <v>0</v>
      </c>
      <c r="AA18" s="19">
        <v>0</v>
      </c>
      <c r="AB18" s="20">
        <v>8.0000000000000002E-3</v>
      </c>
      <c r="AC18" s="18">
        <v>0</v>
      </c>
      <c r="AD18" s="19">
        <v>0</v>
      </c>
      <c r="AE18" s="20">
        <v>0.38900000000000001</v>
      </c>
      <c r="AF18" s="18">
        <v>0</v>
      </c>
      <c r="AG18" s="19">
        <v>0</v>
      </c>
      <c r="AH18" s="20">
        <v>0.38800000000000001</v>
      </c>
      <c r="AI18" s="18">
        <v>0</v>
      </c>
      <c r="AJ18" s="19">
        <v>0</v>
      </c>
      <c r="AK18" s="20">
        <v>0.39</v>
      </c>
      <c r="AL18" s="6">
        <v>0</v>
      </c>
      <c r="AM18" s="7">
        <v>1</v>
      </c>
      <c r="AN18" s="8">
        <v>26.5</v>
      </c>
      <c r="AO18" s="47">
        <f>Y18-$AU18</f>
        <v>0</v>
      </c>
      <c r="AP18" s="48">
        <f>Z18-$AU18</f>
        <v>0</v>
      </c>
      <c r="AQ18" s="48">
        <f>AC18-$AU18</f>
        <v>0</v>
      </c>
      <c r="AR18" s="48">
        <f>AF18-$AU18</f>
        <v>0</v>
      </c>
      <c r="AS18" s="48">
        <f>AI18-$AU18</f>
        <v>0</v>
      </c>
      <c r="AT18" s="28">
        <f>AL18-AU18</f>
        <v>0</v>
      </c>
      <c r="AU18" s="55">
        <f>MIN(Y18,Z18,AC18,AF18,AI18,AL18)</f>
        <v>0</v>
      </c>
      <c r="AV18" s="7">
        <f>AU18-X18</f>
        <v>0</v>
      </c>
      <c r="AW18" s="56">
        <f>MIN(X18,AU18)</f>
        <v>0</v>
      </c>
      <c r="AY18" s="7">
        <f>MIN(F18,I18)</f>
        <v>0</v>
      </c>
      <c r="AZ18" s="7">
        <f>MIN(AC18,AF18)</f>
        <v>0</v>
      </c>
      <c r="BA18" s="7">
        <f t="shared" si="7"/>
        <v>0</v>
      </c>
      <c r="BB18" s="7">
        <f t="shared" si="8"/>
        <v>0</v>
      </c>
      <c r="BD18" s="19">
        <v>0</v>
      </c>
      <c r="BE18" s="19">
        <v>1.5</v>
      </c>
      <c r="BF18" s="19">
        <f t="shared" si="9"/>
        <v>0</v>
      </c>
      <c r="BG18" s="104">
        <f t="shared" si="10"/>
        <v>0</v>
      </c>
    </row>
    <row r="19" spans="1:59">
      <c r="A19" s="69">
        <v>18</v>
      </c>
      <c r="B19" s="95">
        <v>18977</v>
      </c>
      <c r="C19" s="6">
        <v>10962</v>
      </c>
      <c r="D19" s="7">
        <v>118</v>
      </c>
      <c r="E19" s="8">
        <v>0.95899999999999996</v>
      </c>
      <c r="F19" s="6">
        <v>8802</v>
      </c>
      <c r="G19" s="7">
        <v>47</v>
      </c>
      <c r="H19" s="8">
        <v>19.475000000000001</v>
      </c>
      <c r="I19" s="6">
        <v>9681</v>
      </c>
      <c r="J19" s="7">
        <v>63</v>
      </c>
      <c r="K19" s="8">
        <v>26.311</v>
      </c>
      <c r="L19" s="6">
        <v>10593</v>
      </c>
      <c r="M19" s="7">
        <v>12</v>
      </c>
      <c r="N19" s="8">
        <v>5.3369999999999997</v>
      </c>
      <c r="O19" s="18">
        <v>8667</v>
      </c>
      <c r="P19" s="19">
        <v>31</v>
      </c>
      <c r="Q19" s="20">
        <v>818.2</v>
      </c>
      <c r="R19" s="26">
        <f t="shared" si="0"/>
        <v>10310</v>
      </c>
      <c r="S19" s="27">
        <f t="shared" si="1"/>
        <v>2295</v>
      </c>
      <c r="T19" s="99">
        <f t="shared" si="2"/>
        <v>135</v>
      </c>
      <c r="U19" s="27">
        <f t="shared" si="3"/>
        <v>1014</v>
      </c>
      <c r="V19" s="27">
        <f t="shared" si="4"/>
        <v>1926</v>
      </c>
      <c r="W19" s="28">
        <f t="shared" si="5"/>
        <v>0</v>
      </c>
      <c r="X19" s="65">
        <f t="shared" si="6"/>
        <v>8667</v>
      </c>
      <c r="Y19" s="97">
        <v>16498</v>
      </c>
      <c r="Z19" s="18">
        <v>10484</v>
      </c>
      <c r="AA19" s="19">
        <v>74</v>
      </c>
      <c r="AB19" s="20">
        <v>0.59499999999999997</v>
      </c>
      <c r="AC19" s="18">
        <v>8659</v>
      </c>
      <c r="AD19" s="19">
        <v>47</v>
      </c>
      <c r="AE19" s="20">
        <v>19.274999999999999</v>
      </c>
      <c r="AF19" s="18">
        <v>9299</v>
      </c>
      <c r="AG19" s="19">
        <v>34</v>
      </c>
      <c r="AH19" s="20">
        <v>14.305</v>
      </c>
      <c r="AI19" s="18">
        <v>10397</v>
      </c>
      <c r="AJ19" s="19">
        <v>17</v>
      </c>
      <c r="AK19" s="20">
        <v>7.3739999999999997</v>
      </c>
      <c r="AL19" s="6">
        <v>8656</v>
      </c>
      <c r="AM19" s="7">
        <v>30</v>
      </c>
      <c r="AN19" s="8">
        <v>794.3</v>
      </c>
      <c r="AO19" s="47">
        <f>Y19-$AU19</f>
        <v>7842</v>
      </c>
      <c r="AP19" s="48">
        <f>Z19-$AU19</f>
        <v>1828</v>
      </c>
      <c r="AQ19" s="100">
        <f>AC19-$AU19</f>
        <v>3</v>
      </c>
      <c r="AR19" s="48">
        <f>AF19-$AU19</f>
        <v>643</v>
      </c>
      <c r="AS19" s="48">
        <f>AI19-$AU19</f>
        <v>1741</v>
      </c>
      <c r="AT19" s="28">
        <f>AL19-AU19</f>
        <v>0</v>
      </c>
      <c r="AU19" s="55">
        <f>MIN(Y19,Z19,AC19,AF19,AI19,AL19)</f>
        <v>8656</v>
      </c>
      <c r="AV19" s="7">
        <f>AU19-X19</f>
        <v>-11</v>
      </c>
      <c r="AW19" s="56">
        <f>MIN(X19,AU19)</f>
        <v>8656</v>
      </c>
      <c r="AY19" s="7">
        <f>MIN(F19,I19)</f>
        <v>8802</v>
      </c>
      <c r="AZ19" s="29">
        <f>MIN(AC19,AF19)</f>
        <v>8659</v>
      </c>
      <c r="BA19" s="7">
        <f t="shared" si="7"/>
        <v>143</v>
      </c>
      <c r="BB19" s="7">
        <f t="shared" si="8"/>
        <v>8659</v>
      </c>
      <c r="BD19" s="19">
        <v>8708</v>
      </c>
      <c r="BE19" s="19">
        <v>34.6</v>
      </c>
      <c r="BF19" s="19">
        <f t="shared" si="9"/>
        <v>52</v>
      </c>
      <c r="BG19" s="104">
        <f t="shared" si="10"/>
        <v>8656</v>
      </c>
    </row>
    <row r="20" spans="1:59">
      <c r="A20" s="91">
        <v>19</v>
      </c>
      <c r="B20" s="91">
        <v>2</v>
      </c>
      <c r="C20" s="6">
        <v>2</v>
      </c>
      <c r="D20" s="7">
        <v>0</v>
      </c>
      <c r="E20" s="8">
        <v>1.0999999999999999E-2</v>
      </c>
      <c r="F20" s="6">
        <v>2</v>
      </c>
      <c r="G20" s="7">
        <v>0</v>
      </c>
      <c r="H20" s="8">
        <v>0.39500000000000002</v>
      </c>
      <c r="I20" s="6">
        <v>2</v>
      </c>
      <c r="J20" s="7">
        <v>0</v>
      </c>
      <c r="K20" s="8">
        <v>0.39</v>
      </c>
      <c r="L20" s="6">
        <v>2</v>
      </c>
      <c r="M20" s="7">
        <v>0</v>
      </c>
      <c r="N20" s="8">
        <v>0.39400000000000002</v>
      </c>
      <c r="O20" s="18">
        <v>2</v>
      </c>
      <c r="P20" s="19">
        <v>1</v>
      </c>
      <c r="Q20" s="20">
        <v>26.2</v>
      </c>
      <c r="R20" s="26">
        <f t="shared" si="0"/>
        <v>0</v>
      </c>
      <c r="S20" s="27">
        <f t="shared" si="1"/>
        <v>0</v>
      </c>
      <c r="T20" s="27">
        <f t="shared" si="2"/>
        <v>0</v>
      </c>
      <c r="U20" s="27">
        <f t="shared" si="3"/>
        <v>0</v>
      </c>
      <c r="V20" s="27">
        <f t="shared" si="4"/>
        <v>0</v>
      </c>
      <c r="W20" s="28">
        <f t="shared" si="5"/>
        <v>0</v>
      </c>
      <c r="X20" s="65">
        <f t="shared" si="6"/>
        <v>2</v>
      </c>
      <c r="Y20" s="93">
        <v>2</v>
      </c>
      <c r="Z20" s="18">
        <v>2</v>
      </c>
      <c r="AA20" s="19">
        <v>0</v>
      </c>
      <c r="AB20" s="20">
        <v>8.0000000000000002E-3</v>
      </c>
      <c r="AC20" s="18">
        <v>2</v>
      </c>
      <c r="AD20" s="19">
        <v>0</v>
      </c>
      <c r="AE20" s="20">
        <v>0.38800000000000001</v>
      </c>
      <c r="AF20" s="18">
        <v>2</v>
      </c>
      <c r="AG20" s="19">
        <v>0</v>
      </c>
      <c r="AH20" s="20">
        <v>0.38600000000000001</v>
      </c>
      <c r="AI20" s="18">
        <v>2</v>
      </c>
      <c r="AJ20" s="19">
        <v>0</v>
      </c>
      <c r="AK20" s="20">
        <v>0.39200000000000002</v>
      </c>
      <c r="AL20" s="6">
        <v>2</v>
      </c>
      <c r="AM20" s="7">
        <v>1</v>
      </c>
      <c r="AN20" s="8">
        <v>26.2</v>
      </c>
      <c r="AO20" s="47">
        <f>Y20-$AU20</f>
        <v>0</v>
      </c>
      <c r="AP20" s="48">
        <f>Z20-$AU20</f>
        <v>0</v>
      </c>
      <c r="AQ20" s="48">
        <f>AC20-$AU20</f>
        <v>0</v>
      </c>
      <c r="AR20" s="48">
        <f>AF20-$AU20</f>
        <v>0</v>
      </c>
      <c r="AS20" s="48">
        <f>AI20-$AU20</f>
        <v>0</v>
      </c>
      <c r="AT20" s="28">
        <f>AL20-AU20</f>
        <v>0</v>
      </c>
      <c r="AU20" s="55">
        <f>MIN(Y20,Z20,AC20,AF20,AI20,AL20)</f>
        <v>2</v>
      </c>
      <c r="AV20" s="7">
        <f>AU20-X20</f>
        <v>0</v>
      </c>
      <c r="AW20" s="56">
        <f>MIN(X20,AU20)</f>
        <v>2</v>
      </c>
      <c r="AY20" s="7">
        <f>MIN(F20,I20)</f>
        <v>2</v>
      </c>
      <c r="AZ20" s="7">
        <f>MIN(AC20,AF20)</f>
        <v>2</v>
      </c>
      <c r="BA20" s="7">
        <f t="shared" si="7"/>
        <v>0</v>
      </c>
      <c r="BB20" s="7">
        <f t="shared" si="8"/>
        <v>2</v>
      </c>
      <c r="BD20" s="19">
        <v>2</v>
      </c>
      <c r="BE20" s="19">
        <v>0.8</v>
      </c>
      <c r="BF20" s="19">
        <f t="shared" si="9"/>
        <v>0</v>
      </c>
      <c r="BG20" s="104">
        <f t="shared" si="10"/>
        <v>2</v>
      </c>
    </row>
    <row r="21" spans="1:59">
      <c r="A21" s="91">
        <v>20</v>
      </c>
      <c r="B21" s="91">
        <v>65</v>
      </c>
      <c r="C21" s="6">
        <v>65</v>
      </c>
      <c r="D21" s="7">
        <v>0</v>
      </c>
      <c r="E21" s="8">
        <v>8.0000000000000002E-3</v>
      </c>
      <c r="F21" s="6">
        <v>65</v>
      </c>
      <c r="G21" s="7">
        <v>0</v>
      </c>
      <c r="H21" s="8">
        <v>0.38400000000000001</v>
      </c>
      <c r="I21" s="6">
        <v>65</v>
      </c>
      <c r="J21" s="7">
        <v>0</v>
      </c>
      <c r="K21" s="8">
        <v>0.38600000000000001</v>
      </c>
      <c r="L21" s="6">
        <v>65</v>
      </c>
      <c r="M21" s="7">
        <v>0</v>
      </c>
      <c r="N21" s="8">
        <v>0.38800000000000001</v>
      </c>
      <c r="O21" s="18">
        <v>65</v>
      </c>
      <c r="P21" s="19">
        <v>1</v>
      </c>
      <c r="Q21" s="20">
        <v>25.7</v>
      </c>
      <c r="R21" s="26">
        <f t="shared" si="0"/>
        <v>0</v>
      </c>
      <c r="S21" s="27">
        <f t="shared" si="1"/>
        <v>0</v>
      </c>
      <c r="T21" s="27">
        <f t="shared" si="2"/>
        <v>0</v>
      </c>
      <c r="U21" s="27">
        <f t="shared" si="3"/>
        <v>0</v>
      </c>
      <c r="V21" s="27">
        <f t="shared" si="4"/>
        <v>0</v>
      </c>
      <c r="W21" s="28">
        <f t="shared" si="5"/>
        <v>0</v>
      </c>
      <c r="X21" s="65">
        <f t="shared" si="6"/>
        <v>65</v>
      </c>
      <c r="Y21" s="93">
        <v>65</v>
      </c>
      <c r="Z21" s="18">
        <v>65</v>
      </c>
      <c r="AA21" s="19">
        <v>0</v>
      </c>
      <c r="AB21" s="20">
        <v>7.0000000000000001E-3</v>
      </c>
      <c r="AC21" s="18">
        <v>65</v>
      </c>
      <c r="AD21" s="19">
        <v>0</v>
      </c>
      <c r="AE21" s="20">
        <v>0.38100000000000001</v>
      </c>
      <c r="AF21" s="18">
        <v>65</v>
      </c>
      <c r="AG21" s="19">
        <v>0</v>
      </c>
      <c r="AH21" s="20">
        <v>0.378</v>
      </c>
      <c r="AI21" s="18">
        <v>65</v>
      </c>
      <c r="AJ21" s="19">
        <v>0</v>
      </c>
      <c r="AK21" s="20">
        <v>0.38100000000000001</v>
      </c>
      <c r="AL21" s="6">
        <v>65</v>
      </c>
      <c r="AM21" s="7">
        <v>1</v>
      </c>
      <c r="AN21" s="8">
        <v>25.7</v>
      </c>
      <c r="AO21" s="47">
        <f>Y21-$AU21</f>
        <v>0</v>
      </c>
      <c r="AP21" s="48">
        <f>Z21-$AU21</f>
        <v>0</v>
      </c>
      <c r="AQ21" s="48">
        <f>AC21-$AU21</f>
        <v>0</v>
      </c>
      <c r="AR21" s="48">
        <f>AF21-$AU21</f>
        <v>0</v>
      </c>
      <c r="AS21" s="48">
        <f>AI21-$AU21</f>
        <v>0</v>
      </c>
      <c r="AT21" s="28">
        <f>AL21-AU21</f>
        <v>0</v>
      </c>
      <c r="AU21" s="55">
        <f>MIN(Y21,Z21,AC21,AF21,AI21,AL21)</f>
        <v>65</v>
      </c>
      <c r="AV21" s="7">
        <f>AU21-X21</f>
        <v>0</v>
      </c>
      <c r="AW21" s="56">
        <f>MIN(X21,AU21)</f>
        <v>65</v>
      </c>
      <c r="AY21" s="7">
        <f>MIN(F21,I21)</f>
        <v>65</v>
      </c>
      <c r="AZ21" s="7">
        <f>MIN(AC21,AF21)</f>
        <v>65</v>
      </c>
      <c r="BA21" s="7">
        <f t="shared" si="7"/>
        <v>0</v>
      </c>
      <c r="BB21" s="7">
        <f t="shared" si="8"/>
        <v>65</v>
      </c>
      <c r="BD21" s="19">
        <v>65</v>
      </c>
      <c r="BE21" s="19">
        <v>0.8</v>
      </c>
      <c r="BF21" s="19">
        <f t="shared" si="9"/>
        <v>0</v>
      </c>
      <c r="BG21" s="104">
        <f t="shared" si="10"/>
        <v>65</v>
      </c>
    </row>
    <row r="22" spans="1:59">
      <c r="A22" s="69">
        <v>21</v>
      </c>
      <c r="B22" s="95">
        <v>1927</v>
      </c>
      <c r="C22" s="6">
        <v>1220</v>
      </c>
      <c r="D22" s="7">
        <v>17</v>
      </c>
      <c r="E22" s="8">
        <v>0.14599999999999999</v>
      </c>
      <c r="F22" s="6">
        <v>1201</v>
      </c>
      <c r="G22" s="7">
        <v>18</v>
      </c>
      <c r="H22" s="8">
        <v>7.6</v>
      </c>
      <c r="I22" s="6">
        <v>1372</v>
      </c>
      <c r="J22" s="7">
        <v>8</v>
      </c>
      <c r="K22" s="8">
        <v>3.5960000000000001</v>
      </c>
      <c r="L22" s="6">
        <v>1229</v>
      </c>
      <c r="M22" s="7">
        <v>15</v>
      </c>
      <c r="N22" s="8">
        <v>6.4459999999999997</v>
      </c>
      <c r="O22" s="6">
        <v>1190</v>
      </c>
      <c r="P22" s="7">
        <v>14</v>
      </c>
      <c r="Q22" s="21">
        <v>375.3</v>
      </c>
      <c r="R22" s="26">
        <f t="shared" si="0"/>
        <v>737</v>
      </c>
      <c r="S22" s="27">
        <f t="shared" si="1"/>
        <v>30</v>
      </c>
      <c r="T22" s="99">
        <f t="shared" si="2"/>
        <v>11</v>
      </c>
      <c r="U22" s="27">
        <f t="shared" si="3"/>
        <v>182</v>
      </c>
      <c r="V22" s="27">
        <f t="shared" si="4"/>
        <v>39</v>
      </c>
      <c r="W22" s="28">
        <f t="shared" si="5"/>
        <v>0</v>
      </c>
      <c r="X22" s="65">
        <f t="shared" si="6"/>
        <v>1190</v>
      </c>
      <c r="Y22" s="95">
        <v>1395</v>
      </c>
      <c r="Z22" s="6">
        <v>1352</v>
      </c>
      <c r="AA22" s="7">
        <v>1</v>
      </c>
      <c r="AB22" s="8">
        <v>1.7000000000000001E-2</v>
      </c>
      <c r="AC22" s="6">
        <v>1311</v>
      </c>
      <c r="AD22" s="7">
        <v>4</v>
      </c>
      <c r="AE22" s="8">
        <v>2.0550000000000002</v>
      </c>
      <c r="AF22" s="6">
        <v>1339</v>
      </c>
      <c r="AG22" s="7">
        <v>2</v>
      </c>
      <c r="AH22" s="8">
        <v>1.2130000000000001</v>
      </c>
      <c r="AI22" s="6">
        <v>1315</v>
      </c>
      <c r="AJ22" s="7">
        <v>4</v>
      </c>
      <c r="AK22" s="8">
        <v>2.0179999999999998</v>
      </c>
      <c r="AL22" s="18">
        <v>1228</v>
      </c>
      <c r="AM22" s="19">
        <v>10</v>
      </c>
      <c r="AN22" s="39">
        <v>271.2</v>
      </c>
      <c r="AO22" s="47">
        <f>Y22-$AU22</f>
        <v>167</v>
      </c>
      <c r="AP22" s="48">
        <f>Z22-$AU22</f>
        <v>124</v>
      </c>
      <c r="AQ22" s="100">
        <f>AC22-$AU22</f>
        <v>83</v>
      </c>
      <c r="AR22" s="48">
        <f>AF22-$AU22</f>
        <v>111</v>
      </c>
      <c r="AS22" s="48">
        <f>AI22-$AU22</f>
        <v>87</v>
      </c>
      <c r="AT22" s="28">
        <f>AL22-AU22</f>
        <v>0</v>
      </c>
      <c r="AU22" s="55">
        <f>MIN(Y22,Z22,AC22,AF22,AI22,AL22)</f>
        <v>1228</v>
      </c>
      <c r="AV22" s="7">
        <f>AU22-X22</f>
        <v>38</v>
      </c>
      <c r="AW22" s="56">
        <f>MIN(X22,AU22)</f>
        <v>1190</v>
      </c>
      <c r="AY22" s="29">
        <f>MIN(F22,I22)</f>
        <v>1201</v>
      </c>
      <c r="AZ22" s="7">
        <f>MIN(AC22,AF22)</f>
        <v>1311</v>
      </c>
      <c r="BA22" s="7">
        <f t="shared" si="7"/>
        <v>110</v>
      </c>
      <c r="BB22" s="7">
        <f t="shared" si="8"/>
        <v>1201</v>
      </c>
      <c r="BD22" s="19">
        <v>1104</v>
      </c>
      <c r="BE22" s="19">
        <v>14.9</v>
      </c>
      <c r="BF22" s="19">
        <f t="shared" si="9"/>
        <v>-86</v>
      </c>
      <c r="BG22" s="104">
        <f t="shared" si="10"/>
        <v>1104</v>
      </c>
    </row>
    <row r="23" spans="1:59">
      <c r="A23" s="69">
        <v>22</v>
      </c>
      <c r="B23" s="95">
        <v>8144</v>
      </c>
      <c r="C23" s="6">
        <v>5732</v>
      </c>
      <c r="D23" s="7">
        <v>52</v>
      </c>
      <c r="E23" s="8">
        <v>0.435</v>
      </c>
      <c r="F23" s="6">
        <v>3361</v>
      </c>
      <c r="G23" s="7">
        <v>20</v>
      </c>
      <c r="H23" s="8">
        <v>8.5779999999999994</v>
      </c>
      <c r="I23" s="6">
        <v>3808</v>
      </c>
      <c r="J23" s="7">
        <v>15</v>
      </c>
      <c r="K23" s="8">
        <v>6.4550000000000001</v>
      </c>
      <c r="L23" s="6">
        <v>3559</v>
      </c>
      <c r="M23" s="7">
        <v>16</v>
      </c>
      <c r="N23" s="8">
        <v>6.899</v>
      </c>
      <c r="O23" s="6">
        <v>3274</v>
      </c>
      <c r="P23" s="7">
        <v>15</v>
      </c>
      <c r="Q23" s="21">
        <v>407.7</v>
      </c>
      <c r="R23" s="26">
        <f t="shared" si="0"/>
        <v>4870</v>
      </c>
      <c r="S23" s="27">
        <f t="shared" si="1"/>
        <v>2458</v>
      </c>
      <c r="T23" s="99">
        <f t="shared" si="2"/>
        <v>87</v>
      </c>
      <c r="U23" s="27">
        <f t="shared" si="3"/>
        <v>534</v>
      </c>
      <c r="V23" s="27">
        <f t="shared" si="4"/>
        <v>285</v>
      </c>
      <c r="W23" s="28">
        <f t="shared" si="5"/>
        <v>0</v>
      </c>
      <c r="X23" s="65">
        <f t="shared" si="6"/>
        <v>3274</v>
      </c>
      <c r="Y23" s="95">
        <v>7773</v>
      </c>
      <c r="Z23" s="6">
        <v>5050</v>
      </c>
      <c r="AA23" s="7">
        <v>28</v>
      </c>
      <c r="AB23" s="8">
        <v>0.23799999999999999</v>
      </c>
      <c r="AC23" s="6">
        <v>3296</v>
      </c>
      <c r="AD23" s="7">
        <v>21</v>
      </c>
      <c r="AE23" s="8">
        <v>9.0540000000000003</v>
      </c>
      <c r="AF23" s="6">
        <v>3450</v>
      </c>
      <c r="AG23" s="7">
        <v>21</v>
      </c>
      <c r="AH23" s="8">
        <v>9.0839999999999996</v>
      </c>
      <c r="AI23" s="6">
        <v>3752</v>
      </c>
      <c r="AJ23" s="7">
        <v>16</v>
      </c>
      <c r="AK23" s="8">
        <v>7.0179999999999998</v>
      </c>
      <c r="AL23" s="18">
        <v>3114</v>
      </c>
      <c r="AM23" s="19">
        <v>18</v>
      </c>
      <c r="AN23" s="39">
        <v>486.2</v>
      </c>
      <c r="AO23" s="47">
        <f>Y23-$AU23</f>
        <v>4659</v>
      </c>
      <c r="AP23" s="48">
        <f>Z23-$AU23</f>
        <v>1936</v>
      </c>
      <c r="AQ23" s="100">
        <f>AC23-$AU23</f>
        <v>182</v>
      </c>
      <c r="AR23" s="48">
        <f>AF23-$AU23</f>
        <v>336</v>
      </c>
      <c r="AS23" s="48">
        <f>AI23-$AU23</f>
        <v>638</v>
      </c>
      <c r="AT23" s="28">
        <f>AL23-AU23</f>
        <v>0</v>
      </c>
      <c r="AU23" s="55">
        <f>MIN(Y23,Z23,AC23,AF23,AI23,AL23)</f>
        <v>3114</v>
      </c>
      <c r="AV23" s="7">
        <f>AU23-X23</f>
        <v>-160</v>
      </c>
      <c r="AW23" s="56">
        <f>MIN(X23,AU23)</f>
        <v>3114</v>
      </c>
      <c r="AY23" s="7">
        <f>MIN(F23,I23)</f>
        <v>3361</v>
      </c>
      <c r="AZ23" s="29">
        <f>MIN(AC23,AF23)</f>
        <v>3296</v>
      </c>
      <c r="BA23" s="7">
        <f t="shared" si="7"/>
        <v>65</v>
      </c>
      <c r="BB23" s="7">
        <f t="shared" si="8"/>
        <v>3296</v>
      </c>
      <c r="BD23" s="19">
        <v>3476</v>
      </c>
      <c r="BE23" s="19">
        <v>10.199999999999999</v>
      </c>
      <c r="BF23" s="19">
        <f t="shared" si="9"/>
        <v>362</v>
      </c>
      <c r="BG23" s="104">
        <f t="shared" si="10"/>
        <v>3114</v>
      </c>
    </row>
    <row r="24" spans="1:59">
      <c r="A24" s="69">
        <v>23</v>
      </c>
      <c r="B24" s="95">
        <v>3188</v>
      </c>
      <c r="C24" s="6">
        <v>2345</v>
      </c>
      <c r="D24" s="7">
        <v>19</v>
      </c>
      <c r="E24" s="8">
        <v>0.16500000000000001</v>
      </c>
      <c r="F24" s="6">
        <v>1556</v>
      </c>
      <c r="G24" s="7">
        <v>11</v>
      </c>
      <c r="H24" s="8">
        <v>4.7430000000000003</v>
      </c>
      <c r="I24" s="6">
        <v>1432</v>
      </c>
      <c r="J24" s="7">
        <v>16</v>
      </c>
      <c r="K24" s="8">
        <v>6.8719999999999999</v>
      </c>
      <c r="L24" s="6">
        <v>1593</v>
      </c>
      <c r="M24" s="7">
        <v>14</v>
      </c>
      <c r="N24" s="8">
        <v>6.0110000000000001</v>
      </c>
      <c r="O24" s="6">
        <v>1556</v>
      </c>
      <c r="P24" s="7">
        <v>8</v>
      </c>
      <c r="Q24" s="21">
        <v>214.6</v>
      </c>
      <c r="R24" s="26">
        <f t="shared" si="0"/>
        <v>1756</v>
      </c>
      <c r="S24" s="27">
        <f t="shared" si="1"/>
        <v>913</v>
      </c>
      <c r="T24" s="27">
        <f t="shared" si="2"/>
        <v>124</v>
      </c>
      <c r="U24" s="29">
        <f t="shared" si="3"/>
        <v>0</v>
      </c>
      <c r="V24" s="27">
        <f t="shared" si="4"/>
        <v>161</v>
      </c>
      <c r="W24" s="28">
        <f t="shared" si="5"/>
        <v>124</v>
      </c>
      <c r="X24" s="65">
        <f t="shared" si="6"/>
        <v>1432</v>
      </c>
      <c r="Y24" s="95">
        <v>2360</v>
      </c>
      <c r="Z24" s="6">
        <v>2246</v>
      </c>
      <c r="AA24" s="7">
        <v>3</v>
      </c>
      <c r="AB24" s="8">
        <v>3.2000000000000001E-2</v>
      </c>
      <c r="AC24" s="6">
        <v>1427</v>
      </c>
      <c r="AD24" s="7">
        <v>27</v>
      </c>
      <c r="AE24" s="8">
        <v>11.257</v>
      </c>
      <c r="AF24" s="6">
        <v>1460</v>
      </c>
      <c r="AG24" s="7">
        <v>11</v>
      </c>
      <c r="AH24" s="8">
        <v>4.8380000000000001</v>
      </c>
      <c r="AI24" s="6">
        <v>1711</v>
      </c>
      <c r="AJ24" s="7">
        <v>12</v>
      </c>
      <c r="AK24" s="8">
        <v>5.1909999999999998</v>
      </c>
      <c r="AL24" s="18">
        <v>1276</v>
      </c>
      <c r="AM24" s="19">
        <v>17</v>
      </c>
      <c r="AN24" s="39">
        <v>453.7</v>
      </c>
      <c r="AO24" s="47">
        <f>Y24-$AU24</f>
        <v>1084</v>
      </c>
      <c r="AP24" s="48">
        <f>Z24-$AU24</f>
        <v>970</v>
      </c>
      <c r="AQ24" s="100">
        <f>AC24-$AU24</f>
        <v>151</v>
      </c>
      <c r="AR24" s="48">
        <f>AF24-$AU24</f>
        <v>184</v>
      </c>
      <c r="AS24" s="48">
        <f>AI24-$AU24</f>
        <v>435</v>
      </c>
      <c r="AT24" s="28">
        <f>AL24-AU24</f>
        <v>0</v>
      </c>
      <c r="AU24" s="55">
        <f>MIN(Y24,Z24,AC24,AF24,AI24,AL24)</f>
        <v>1276</v>
      </c>
      <c r="AV24" s="7">
        <f>AU24-X24</f>
        <v>-156</v>
      </c>
      <c r="AW24" s="56">
        <f>MIN(X24,AU24)</f>
        <v>1276</v>
      </c>
      <c r="AY24" s="7">
        <f>MIN(F24,I24)</f>
        <v>1432</v>
      </c>
      <c r="AZ24" s="29">
        <f>MIN(AC24,AF24)</f>
        <v>1427</v>
      </c>
      <c r="BA24" s="7">
        <f t="shared" si="7"/>
        <v>5</v>
      </c>
      <c r="BB24" s="7">
        <f t="shared" si="8"/>
        <v>1427</v>
      </c>
      <c r="BD24" s="19">
        <v>1556</v>
      </c>
      <c r="BE24" s="19">
        <v>7.2</v>
      </c>
      <c r="BF24" s="19">
        <f t="shared" si="9"/>
        <v>280</v>
      </c>
      <c r="BG24" s="104">
        <f t="shared" si="10"/>
        <v>1276</v>
      </c>
    </row>
    <row r="25" spans="1:59">
      <c r="A25" s="91">
        <v>24</v>
      </c>
      <c r="B25" s="91">
        <v>0</v>
      </c>
      <c r="C25" s="6">
        <v>0</v>
      </c>
      <c r="D25" s="7">
        <v>0</v>
      </c>
      <c r="E25" s="8">
        <v>8.0000000000000002E-3</v>
      </c>
      <c r="F25" s="6">
        <v>0</v>
      </c>
      <c r="G25" s="7">
        <v>0</v>
      </c>
      <c r="H25" s="8">
        <v>0.40200000000000002</v>
      </c>
      <c r="I25" s="6">
        <v>0</v>
      </c>
      <c r="J25" s="7">
        <v>0</v>
      </c>
      <c r="K25" s="8">
        <v>0.39600000000000002</v>
      </c>
      <c r="L25" s="6">
        <v>0</v>
      </c>
      <c r="M25" s="7">
        <v>0</v>
      </c>
      <c r="N25" s="8">
        <v>0.40200000000000002</v>
      </c>
      <c r="O25" s="6">
        <v>0</v>
      </c>
      <c r="P25" s="7">
        <v>1</v>
      </c>
      <c r="Q25" s="21">
        <v>26.5</v>
      </c>
      <c r="R25" s="26">
        <f t="shared" si="0"/>
        <v>0</v>
      </c>
      <c r="S25" s="27">
        <f t="shared" si="1"/>
        <v>0</v>
      </c>
      <c r="T25" s="27">
        <f t="shared" si="2"/>
        <v>0</v>
      </c>
      <c r="U25" s="27">
        <f t="shared" si="3"/>
        <v>0</v>
      </c>
      <c r="V25" s="27">
        <f t="shared" si="4"/>
        <v>0</v>
      </c>
      <c r="W25" s="28">
        <f t="shared" si="5"/>
        <v>0</v>
      </c>
      <c r="X25" s="65">
        <f t="shared" si="6"/>
        <v>0</v>
      </c>
      <c r="Y25" s="91">
        <v>0</v>
      </c>
      <c r="Z25" s="6">
        <v>0</v>
      </c>
      <c r="AA25" s="7">
        <v>0</v>
      </c>
      <c r="AB25" s="8">
        <v>8.0000000000000002E-3</v>
      </c>
      <c r="AC25" s="6">
        <v>0</v>
      </c>
      <c r="AD25" s="7">
        <v>0</v>
      </c>
      <c r="AE25" s="8">
        <v>0.39800000000000002</v>
      </c>
      <c r="AF25" s="6">
        <v>0</v>
      </c>
      <c r="AG25" s="7">
        <v>0</v>
      </c>
      <c r="AH25" s="8">
        <v>0.39100000000000001</v>
      </c>
      <c r="AI25" s="6">
        <v>0</v>
      </c>
      <c r="AJ25" s="7">
        <v>0</v>
      </c>
      <c r="AK25" s="8">
        <v>0.39800000000000002</v>
      </c>
      <c r="AL25" s="18">
        <v>0</v>
      </c>
      <c r="AM25" s="19">
        <v>1</v>
      </c>
      <c r="AN25" s="39">
        <v>26.5</v>
      </c>
      <c r="AO25" s="47">
        <f>Y25-$AU25</f>
        <v>0</v>
      </c>
      <c r="AP25" s="48">
        <f>Z25-$AU25</f>
        <v>0</v>
      </c>
      <c r="AQ25" s="48">
        <f>AC25-$AU25</f>
        <v>0</v>
      </c>
      <c r="AR25" s="48">
        <f>AF25-$AU25</f>
        <v>0</v>
      </c>
      <c r="AS25" s="48">
        <f>AI25-$AU25</f>
        <v>0</v>
      </c>
      <c r="AT25" s="28">
        <f>AL25-AU25</f>
        <v>0</v>
      </c>
      <c r="AU25" s="55">
        <f>MIN(Y25,Z25,AC25,AF25,AI25,AL25)</f>
        <v>0</v>
      </c>
      <c r="AV25" s="7">
        <f>AU25-X25</f>
        <v>0</v>
      </c>
      <c r="AW25" s="56">
        <f>MIN(X25,AU25)</f>
        <v>0</v>
      </c>
      <c r="AY25" s="7">
        <f>MIN(F25,I25)</f>
        <v>0</v>
      </c>
      <c r="AZ25" s="7">
        <f>MIN(AC25,AF25)</f>
        <v>0</v>
      </c>
      <c r="BA25" s="7">
        <f t="shared" si="7"/>
        <v>0</v>
      </c>
      <c r="BB25" s="7">
        <f t="shared" si="8"/>
        <v>0</v>
      </c>
      <c r="BD25" s="19">
        <v>0</v>
      </c>
      <c r="BE25" s="19">
        <v>0.8</v>
      </c>
      <c r="BF25" s="19">
        <f t="shared" si="9"/>
        <v>0</v>
      </c>
      <c r="BG25" s="104">
        <f t="shared" si="10"/>
        <v>0</v>
      </c>
    </row>
    <row r="26" spans="1:59">
      <c r="A26" s="69">
        <v>25</v>
      </c>
      <c r="B26" s="95">
        <v>317</v>
      </c>
      <c r="C26" s="6">
        <v>296</v>
      </c>
      <c r="D26" s="7">
        <v>2</v>
      </c>
      <c r="E26" s="8">
        <v>2.5000000000000001E-2</v>
      </c>
      <c r="F26" s="6">
        <v>296</v>
      </c>
      <c r="G26" s="7">
        <v>2</v>
      </c>
      <c r="H26" s="8">
        <v>1.216</v>
      </c>
      <c r="I26" s="6">
        <v>285</v>
      </c>
      <c r="J26" s="7">
        <v>2</v>
      </c>
      <c r="K26" s="8">
        <v>1.234</v>
      </c>
      <c r="L26" s="6">
        <v>296</v>
      </c>
      <c r="M26" s="7">
        <v>2</v>
      </c>
      <c r="N26" s="8">
        <v>1.2210000000000001</v>
      </c>
      <c r="O26" s="6">
        <v>285</v>
      </c>
      <c r="P26" s="7">
        <v>3</v>
      </c>
      <c r="Q26" s="21">
        <v>80.099999999999994</v>
      </c>
      <c r="R26" s="26">
        <f t="shared" si="0"/>
        <v>32</v>
      </c>
      <c r="S26" s="27">
        <f t="shared" si="1"/>
        <v>11</v>
      </c>
      <c r="T26" s="27">
        <f t="shared" si="2"/>
        <v>11</v>
      </c>
      <c r="U26" s="99">
        <f t="shared" si="3"/>
        <v>0</v>
      </c>
      <c r="V26" s="27">
        <f t="shared" si="4"/>
        <v>11</v>
      </c>
      <c r="W26" s="28">
        <f t="shared" si="5"/>
        <v>0</v>
      </c>
      <c r="X26" s="65">
        <f t="shared" si="6"/>
        <v>285</v>
      </c>
      <c r="Y26" s="95">
        <v>296</v>
      </c>
      <c r="Z26" s="6">
        <v>296</v>
      </c>
      <c r="AA26" s="7">
        <v>0</v>
      </c>
      <c r="AB26" s="8">
        <v>8.0000000000000002E-3</v>
      </c>
      <c r="AC26" s="6">
        <v>296</v>
      </c>
      <c r="AD26" s="7">
        <v>0</v>
      </c>
      <c r="AE26" s="8">
        <v>0.40400000000000003</v>
      </c>
      <c r="AF26" s="6">
        <v>285</v>
      </c>
      <c r="AG26" s="7">
        <v>1</v>
      </c>
      <c r="AH26" s="8">
        <v>0.81100000000000005</v>
      </c>
      <c r="AI26" s="6">
        <v>296</v>
      </c>
      <c r="AJ26" s="7">
        <v>0</v>
      </c>
      <c r="AK26" s="8">
        <v>0.40899999999999997</v>
      </c>
      <c r="AL26" s="18">
        <v>296</v>
      </c>
      <c r="AM26" s="19">
        <v>1</v>
      </c>
      <c r="AN26" s="39">
        <v>26.8</v>
      </c>
      <c r="AO26" s="47">
        <f>Y26-$AU26</f>
        <v>11</v>
      </c>
      <c r="AP26" s="48">
        <f>Z26-$AU26</f>
        <v>11</v>
      </c>
      <c r="AQ26" s="48">
        <f>AC26-$AU26</f>
        <v>11</v>
      </c>
      <c r="AR26" s="49">
        <f>AF26-$AU26</f>
        <v>0</v>
      </c>
      <c r="AS26" s="48">
        <f>AI26-$AU26</f>
        <v>11</v>
      </c>
      <c r="AT26" s="28">
        <f>AL26-AU26</f>
        <v>11</v>
      </c>
      <c r="AU26" s="55">
        <f>MIN(Y26,Z26,AC26,AF26,AI26,AL26)</f>
        <v>285</v>
      </c>
      <c r="AV26" s="7">
        <f>AU26-X26</f>
        <v>0</v>
      </c>
      <c r="AW26" s="56">
        <f>MIN(X26,AU26)</f>
        <v>285</v>
      </c>
      <c r="AY26" s="7">
        <f>MIN(F26,I26)</f>
        <v>285</v>
      </c>
      <c r="AZ26" s="7">
        <f>MIN(AC26,AF26)</f>
        <v>285</v>
      </c>
      <c r="BA26" s="7">
        <f t="shared" si="7"/>
        <v>0</v>
      </c>
      <c r="BB26" s="7">
        <f t="shared" si="8"/>
        <v>285</v>
      </c>
      <c r="BD26" s="19">
        <v>285</v>
      </c>
      <c r="BE26" s="19">
        <v>2.4</v>
      </c>
      <c r="BF26" s="19">
        <f t="shared" si="9"/>
        <v>0</v>
      </c>
      <c r="BG26" s="104">
        <f t="shared" si="10"/>
        <v>285</v>
      </c>
    </row>
    <row r="27" spans="1:59">
      <c r="A27" s="69">
        <v>26</v>
      </c>
      <c r="B27" s="95">
        <v>5035</v>
      </c>
      <c r="C27" s="6">
        <v>3816</v>
      </c>
      <c r="D27" s="7">
        <v>16</v>
      </c>
      <c r="E27" s="8">
        <v>0.13900000000000001</v>
      </c>
      <c r="F27" s="6">
        <v>3326</v>
      </c>
      <c r="G27" s="7">
        <v>18</v>
      </c>
      <c r="H27" s="8">
        <v>7.6420000000000003</v>
      </c>
      <c r="I27" s="6">
        <v>3156</v>
      </c>
      <c r="J27" s="7">
        <v>15</v>
      </c>
      <c r="K27" s="8">
        <v>6.43</v>
      </c>
      <c r="L27" s="6">
        <v>3251</v>
      </c>
      <c r="M27" s="7">
        <v>5</v>
      </c>
      <c r="N27" s="8">
        <v>2.4</v>
      </c>
      <c r="O27" s="6">
        <v>3127</v>
      </c>
      <c r="P27" s="7">
        <v>19</v>
      </c>
      <c r="Q27" s="21">
        <v>517.1</v>
      </c>
      <c r="R27" s="26">
        <f t="shared" si="0"/>
        <v>1908</v>
      </c>
      <c r="S27" s="27">
        <f t="shared" si="1"/>
        <v>689</v>
      </c>
      <c r="T27" s="27">
        <f t="shared" si="2"/>
        <v>199</v>
      </c>
      <c r="U27" s="99">
        <f t="shared" si="3"/>
        <v>29</v>
      </c>
      <c r="V27" s="27">
        <f t="shared" si="4"/>
        <v>124</v>
      </c>
      <c r="W27" s="28">
        <f t="shared" si="5"/>
        <v>0</v>
      </c>
      <c r="X27" s="65">
        <f t="shared" si="6"/>
        <v>3127</v>
      </c>
      <c r="Y27" s="95">
        <v>4409</v>
      </c>
      <c r="Z27" s="6">
        <v>4051</v>
      </c>
      <c r="AA27" s="7">
        <v>11</v>
      </c>
      <c r="AB27" s="8">
        <v>9.9000000000000005E-2</v>
      </c>
      <c r="AC27" s="6">
        <v>3242</v>
      </c>
      <c r="AD27" s="7">
        <v>18</v>
      </c>
      <c r="AE27" s="8">
        <v>7.8760000000000003</v>
      </c>
      <c r="AF27" s="6">
        <v>3211</v>
      </c>
      <c r="AG27" s="7">
        <v>17</v>
      </c>
      <c r="AH27" s="8">
        <v>7.3159999999999998</v>
      </c>
      <c r="AI27" s="6">
        <v>3343</v>
      </c>
      <c r="AJ27" s="7">
        <v>12</v>
      </c>
      <c r="AK27" s="8">
        <v>5.3179999999999996</v>
      </c>
      <c r="AL27" s="18">
        <v>3220</v>
      </c>
      <c r="AM27" s="19">
        <v>15</v>
      </c>
      <c r="AN27" s="39">
        <v>402.7</v>
      </c>
      <c r="AO27" s="47">
        <f>Y27-$AU27</f>
        <v>1198</v>
      </c>
      <c r="AP27" s="48">
        <f>Z27-$AU27</f>
        <v>840</v>
      </c>
      <c r="AQ27" s="48">
        <f>AC27-$AU27</f>
        <v>31</v>
      </c>
      <c r="AR27" s="49">
        <f>AF27-$AU27</f>
        <v>0</v>
      </c>
      <c r="AS27" s="48">
        <f>AI27-$AU27</f>
        <v>132</v>
      </c>
      <c r="AT27" s="28">
        <f>AL27-AU27</f>
        <v>9</v>
      </c>
      <c r="AU27" s="55">
        <f>MIN(Y27,Z27,AC27,AF27,AI27,AL27)</f>
        <v>3211</v>
      </c>
      <c r="AV27" s="7">
        <f>AU27-X27</f>
        <v>84</v>
      </c>
      <c r="AW27" s="56">
        <f>MIN(X27,AU27)</f>
        <v>3127</v>
      </c>
      <c r="AY27" s="29">
        <f>MIN(F27,I27)</f>
        <v>3156</v>
      </c>
      <c r="AZ27" s="7">
        <f>MIN(AC27,AF27)</f>
        <v>3211</v>
      </c>
      <c r="BA27" s="7">
        <f t="shared" si="7"/>
        <v>55</v>
      </c>
      <c r="BB27" s="7">
        <f t="shared" si="8"/>
        <v>3156</v>
      </c>
      <c r="BD27" s="19">
        <v>2926</v>
      </c>
      <c r="BE27" s="19">
        <v>15.8</v>
      </c>
      <c r="BF27" s="19">
        <f t="shared" si="9"/>
        <v>-201</v>
      </c>
      <c r="BG27" s="104">
        <f t="shared" si="10"/>
        <v>2926</v>
      </c>
    </row>
    <row r="28" spans="1:59">
      <c r="A28" s="91">
        <v>27</v>
      </c>
      <c r="B28" s="91">
        <v>0</v>
      </c>
      <c r="C28" s="6">
        <v>0</v>
      </c>
      <c r="D28" s="7">
        <v>0</v>
      </c>
      <c r="E28" s="8">
        <v>8.0000000000000002E-3</v>
      </c>
      <c r="F28" s="6">
        <v>0</v>
      </c>
      <c r="G28" s="7">
        <v>0</v>
      </c>
      <c r="H28" s="8">
        <v>0.4</v>
      </c>
      <c r="I28" s="6">
        <v>0</v>
      </c>
      <c r="J28" s="7">
        <v>0</v>
      </c>
      <c r="K28" s="8">
        <v>0.40300000000000002</v>
      </c>
      <c r="L28" s="6">
        <v>0</v>
      </c>
      <c r="M28" s="7">
        <v>0</v>
      </c>
      <c r="N28" s="8">
        <v>0.39900000000000002</v>
      </c>
      <c r="O28" s="6">
        <v>0</v>
      </c>
      <c r="P28" s="7">
        <v>1</v>
      </c>
      <c r="Q28" s="21">
        <v>25.9</v>
      </c>
      <c r="R28" s="26">
        <f t="shared" si="0"/>
        <v>0</v>
      </c>
      <c r="S28" s="27">
        <f t="shared" si="1"/>
        <v>0</v>
      </c>
      <c r="T28" s="27">
        <f t="shared" si="2"/>
        <v>0</v>
      </c>
      <c r="U28" s="27">
        <f t="shared" si="3"/>
        <v>0</v>
      </c>
      <c r="V28" s="27">
        <f t="shared" si="4"/>
        <v>0</v>
      </c>
      <c r="W28" s="28">
        <f t="shared" si="5"/>
        <v>0</v>
      </c>
      <c r="X28" s="65">
        <f t="shared" si="6"/>
        <v>0</v>
      </c>
      <c r="Y28" s="91">
        <v>0</v>
      </c>
      <c r="Z28" s="6">
        <v>0</v>
      </c>
      <c r="AA28" s="7">
        <v>0</v>
      </c>
      <c r="AB28" s="8">
        <v>8.0000000000000002E-3</v>
      </c>
      <c r="AC28" s="6">
        <v>0</v>
      </c>
      <c r="AD28" s="7">
        <v>0</v>
      </c>
      <c r="AE28" s="8">
        <v>0.39400000000000002</v>
      </c>
      <c r="AF28" s="6">
        <v>0</v>
      </c>
      <c r="AG28" s="7">
        <v>0</v>
      </c>
      <c r="AH28" s="8">
        <v>0.39</v>
      </c>
      <c r="AI28" s="6">
        <v>0</v>
      </c>
      <c r="AJ28" s="7">
        <v>0</v>
      </c>
      <c r="AK28" s="8">
        <v>0.38400000000000001</v>
      </c>
      <c r="AL28" s="18">
        <v>0</v>
      </c>
      <c r="AM28" s="19">
        <v>1</v>
      </c>
      <c r="AN28" s="39">
        <v>25.4</v>
      </c>
      <c r="AO28" s="47">
        <f>Y28-$AU28</f>
        <v>0</v>
      </c>
      <c r="AP28" s="48">
        <f>Z28-$AU28</f>
        <v>0</v>
      </c>
      <c r="AQ28" s="48">
        <f>AC28-$AU28</f>
        <v>0</v>
      </c>
      <c r="AR28" s="48">
        <f>AF28-$AU28</f>
        <v>0</v>
      </c>
      <c r="AS28" s="48">
        <f>AI28-$AU28</f>
        <v>0</v>
      </c>
      <c r="AT28" s="28">
        <f>AL28-AU28</f>
        <v>0</v>
      </c>
      <c r="AU28" s="55">
        <f>MIN(Y28,Z28,AC28,AF28,AI28,AL28)</f>
        <v>0</v>
      </c>
      <c r="AV28" s="7">
        <f>AU28-X28</f>
        <v>0</v>
      </c>
      <c r="AW28" s="56">
        <f>MIN(X28,AU28)</f>
        <v>0</v>
      </c>
      <c r="AY28" s="7">
        <f>MIN(F28,I28)</f>
        <v>0</v>
      </c>
      <c r="AZ28" s="7">
        <f>MIN(AC28,AF28)</f>
        <v>0</v>
      </c>
      <c r="BA28" s="7">
        <f t="shared" si="7"/>
        <v>0</v>
      </c>
      <c r="BB28" s="7">
        <f t="shared" si="8"/>
        <v>0</v>
      </c>
      <c r="BD28" s="19">
        <v>0</v>
      </c>
      <c r="BE28" s="19">
        <v>0.8</v>
      </c>
      <c r="BF28" s="19">
        <f t="shared" si="9"/>
        <v>0</v>
      </c>
      <c r="BG28" s="104">
        <f t="shared" si="10"/>
        <v>0</v>
      </c>
    </row>
    <row r="29" spans="1:59">
      <c r="A29" s="91">
        <v>28</v>
      </c>
      <c r="B29" s="91">
        <v>0</v>
      </c>
      <c r="C29" s="6">
        <v>0</v>
      </c>
      <c r="D29" s="7">
        <v>0</v>
      </c>
      <c r="E29" s="8">
        <v>8.0000000000000002E-3</v>
      </c>
      <c r="F29" s="6">
        <v>0</v>
      </c>
      <c r="G29" s="7">
        <v>0</v>
      </c>
      <c r="H29" s="8">
        <v>0.39300000000000002</v>
      </c>
      <c r="I29" s="6">
        <v>0</v>
      </c>
      <c r="J29" s="7">
        <v>0</v>
      </c>
      <c r="K29" s="8">
        <v>0.38400000000000001</v>
      </c>
      <c r="L29" s="6">
        <v>0</v>
      </c>
      <c r="M29" s="7">
        <v>0</v>
      </c>
      <c r="N29" s="8">
        <v>0.39</v>
      </c>
      <c r="O29" s="6">
        <v>0</v>
      </c>
      <c r="P29" s="7">
        <v>1</v>
      </c>
      <c r="Q29" s="21">
        <v>26.4</v>
      </c>
      <c r="R29" s="26">
        <f t="shared" si="0"/>
        <v>0</v>
      </c>
      <c r="S29" s="27">
        <f t="shared" si="1"/>
        <v>0</v>
      </c>
      <c r="T29" s="27">
        <f t="shared" si="2"/>
        <v>0</v>
      </c>
      <c r="U29" s="27">
        <f t="shared" si="3"/>
        <v>0</v>
      </c>
      <c r="V29" s="27">
        <f t="shared" si="4"/>
        <v>0</v>
      </c>
      <c r="W29" s="28">
        <f t="shared" si="5"/>
        <v>0</v>
      </c>
      <c r="X29" s="65">
        <f t="shared" si="6"/>
        <v>0</v>
      </c>
      <c r="Y29" s="91">
        <v>0</v>
      </c>
      <c r="Z29" s="6">
        <v>0</v>
      </c>
      <c r="AA29" s="7">
        <v>0</v>
      </c>
      <c r="AB29" s="8">
        <v>8.0000000000000002E-3</v>
      </c>
      <c r="AC29" s="6">
        <v>0</v>
      </c>
      <c r="AD29" s="7">
        <v>0</v>
      </c>
      <c r="AE29" s="8">
        <v>0.38800000000000001</v>
      </c>
      <c r="AF29" s="6">
        <v>0</v>
      </c>
      <c r="AG29" s="7">
        <v>0</v>
      </c>
      <c r="AH29" s="8">
        <v>0.378</v>
      </c>
      <c r="AI29" s="6">
        <v>0</v>
      </c>
      <c r="AJ29" s="7">
        <v>0</v>
      </c>
      <c r="AK29" s="8">
        <v>0.38800000000000001</v>
      </c>
      <c r="AL29" s="18">
        <v>0</v>
      </c>
      <c r="AM29" s="19">
        <v>1</v>
      </c>
      <c r="AN29" s="39">
        <v>26.3</v>
      </c>
      <c r="AO29" s="47">
        <f>Y29-$AU29</f>
        <v>0</v>
      </c>
      <c r="AP29" s="48">
        <f>Z29-$AU29</f>
        <v>0</v>
      </c>
      <c r="AQ29" s="48">
        <f>AC29-$AU29</f>
        <v>0</v>
      </c>
      <c r="AR29" s="48">
        <f>AF29-$AU29</f>
        <v>0</v>
      </c>
      <c r="AS29" s="48">
        <f>AI29-$AU29</f>
        <v>0</v>
      </c>
      <c r="AT29" s="28">
        <f>AL29-AU29</f>
        <v>0</v>
      </c>
      <c r="AU29" s="55">
        <f>MIN(Y29,Z29,AC29,AF29,AI29,AL29)</f>
        <v>0</v>
      </c>
      <c r="AV29" s="7">
        <f>AU29-X29</f>
        <v>0</v>
      </c>
      <c r="AW29" s="56">
        <f>MIN(X29,AU29)</f>
        <v>0</v>
      </c>
      <c r="AY29" s="7">
        <f>MIN(F29,I29)</f>
        <v>0</v>
      </c>
      <c r="AZ29" s="7">
        <f>MIN(AC29,AF29)</f>
        <v>0</v>
      </c>
      <c r="BA29" s="7">
        <f t="shared" si="7"/>
        <v>0</v>
      </c>
      <c r="BB29" s="7">
        <f t="shared" si="8"/>
        <v>0</v>
      </c>
      <c r="BD29" s="19">
        <v>0</v>
      </c>
      <c r="BE29" s="19">
        <v>0.8</v>
      </c>
      <c r="BF29" s="19">
        <f t="shared" si="9"/>
        <v>0</v>
      </c>
      <c r="BG29" s="104">
        <f t="shared" si="10"/>
        <v>0</v>
      </c>
    </row>
    <row r="30" spans="1:59">
      <c r="A30" s="69">
        <v>29</v>
      </c>
      <c r="B30" s="95">
        <v>562</v>
      </c>
      <c r="C30" s="6">
        <v>233</v>
      </c>
      <c r="D30" s="7">
        <v>3</v>
      </c>
      <c r="E30" s="8">
        <v>3.2000000000000001E-2</v>
      </c>
      <c r="F30" s="6">
        <v>233</v>
      </c>
      <c r="G30" s="7">
        <v>3</v>
      </c>
      <c r="H30" s="8">
        <v>1.5840000000000001</v>
      </c>
      <c r="I30" s="6">
        <v>223</v>
      </c>
      <c r="J30" s="7">
        <v>4</v>
      </c>
      <c r="K30" s="8">
        <v>1.9550000000000001</v>
      </c>
      <c r="L30" s="6">
        <v>233</v>
      </c>
      <c r="M30" s="7">
        <v>2</v>
      </c>
      <c r="N30" s="8">
        <v>1.1970000000000001</v>
      </c>
      <c r="O30" s="6">
        <v>190</v>
      </c>
      <c r="P30" s="7">
        <v>8</v>
      </c>
      <c r="Q30" s="21">
        <v>211.2</v>
      </c>
      <c r="R30" s="26">
        <f t="shared" si="0"/>
        <v>372</v>
      </c>
      <c r="S30" s="27">
        <f t="shared" si="1"/>
        <v>43</v>
      </c>
      <c r="T30" s="27">
        <f t="shared" si="2"/>
        <v>43</v>
      </c>
      <c r="U30" s="99">
        <f t="shared" si="3"/>
        <v>33</v>
      </c>
      <c r="V30" s="27">
        <f t="shared" si="4"/>
        <v>43</v>
      </c>
      <c r="W30" s="28">
        <f t="shared" si="5"/>
        <v>0</v>
      </c>
      <c r="X30" s="65">
        <f t="shared" si="6"/>
        <v>190</v>
      </c>
      <c r="Y30" s="95">
        <v>233</v>
      </c>
      <c r="Z30" s="6">
        <v>233</v>
      </c>
      <c r="AA30" s="7">
        <v>0</v>
      </c>
      <c r="AB30" s="8">
        <v>8.0000000000000002E-3</v>
      </c>
      <c r="AC30" s="6">
        <v>233</v>
      </c>
      <c r="AD30" s="7">
        <v>0</v>
      </c>
      <c r="AE30" s="8">
        <v>0.39600000000000002</v>
      </c>
      <c r="AF30" s="6">
        <v>190</v>
      </c>
      <c r="AG30" s="7">
        <v>1</v>
      </c>
      <c r="AH30" s="8">
        <v>0.80100000000000005</v>
      </c>
      <c r="AI30" s="6">
        <v>233</v>
      </c>
      <c r="AJ30" s="7">
        <v>0</v>
      </c>
      <c r="AK30" s="8">
        <v>0.39100000000000001</v>
      </c>
      <c r="AL30" s="18">
        <v>233</v>
      </c>
      <c r="AM30" s="19">
        <v>1</v>
      </c>
      <c r="AN30" s="39">
        <v>25.6</v>
      </c>
      <c r="AO30" s="47">
        <f>Y30-$AU30</f>
        <v>43</v>
      </c>
      <c r="AP30" s="48">
        <f>Z30-$AU30</f>
        <v>43</v>
      </c>
      <c r="AQ30" s="48">
        <f>AC30-$AU30</f>
        <v>43</v>
      </c>
      <c r="AR30" s="49">
        <f>AF30-$AU30</f>
        <v>0</v>
      </c>
      <c r="AS30" s="48">
        <f>AI30-$AU30</f>
        <v>43</v>
      </c>
      <c r="AT30" s="28">
        <f>AL30-AU30</f>
        <v>43</v>
      </c>
      <c r="AU30" s="55">
        <f>MIN(Y30,Z30,AC30,AF30,AI30,AL30)</f>
        <v>190</v>
      </c>
      <c r="AV30" s="7">
        <f>AU30-X30</f>
        <v>0</v>
      </c>
      <c r="AW30" s="56">
        <f>MIN(X30,AU30)</f>
        <v>190</v>
      </c>
      <c r="AY30" s="7">
        <f>MIN(F30,I30)</f>
        <v>223</v>
      </c>
      <c r="AZ30" s="29">
        <f>MIN(AC30,AF30)</f>
        <v>190</v>
      </c>
      <c r="BA30" s="7">
        <f t="shared" si="7"/>
        <v>33</v>
      </c>
      <c r="BB30" s="7">
        <f t="shared" si="8"/>
        <v>190</v>
      </c>
      <c r="BD30" s="19">
        <v>190</v>
      </c>
      <c r="BE30" s="19">
        <v>3.8</v>
      </c>
      <c r="BF30" s="19">
        <f t="shared" si="9"/>
        <v>0</v>
      </c>
      <c r="BG30" s="104">
        <f t="shared" si="10"/>
        <v>190</v>
      </c>
    </row>
    <row r="31" spans="1:59" ht="16" thickBot="1">
      <c r="A31" s="92">
        <v>30</v>
      </c>
      <c r="B31" s="92">
        <v>29</v>
      </c>
      <c r="C31" s="9">
        <v>29</v>
      </c>
      <c r="D31" s="10">
        <v>0</v>
      </c>
      <c r="E31" s="11">
        <v>8.0000000000000002E-3</v>
      </c>
      <c r="F31" s="9">
        <v>29</v>
      </c>
      <c r="G31" s="10">
        <v>0</v>
      </c>
      <c r="H31" s="11">
        <v>0.39900000000000002</v>
      </c>
      <c r="I31" s="9">
        <v>29</v>
      </c>
      <c r="J31" s="10">
        <v>0</v>
      </c>
      <c r="K31" s="11">
        <v>0.39600000000000002</v>
      </c>
      <c r="L31" s="9">
        <v>29</v>
      </c>
      <c r="M31" s="10">
        <v>0</v>
      </c>
      <c r="N31" s="11">
        <v>0.40799999999999997</v>
      </c>
      <c r="O31" s="9">
        <v>29</v>
      </c>
      <c r="P31" s="10">
        <v>1</v>
      </c>
      <c r="Q31" s="22">
        <v>26.5</v>
      </c>
      <c r="R31" s="30">
        <f t="shared" si="0"/>
        <v>0</v>
      </c>
      <c r="S31" s="31">
        <f t="shared" si="1"/>
        <v>0</v>
      </c>
      <c r="T31" s="31">
        <f t="shared" si="2"/>
        <v>0</v>
      </c>
      <c r="U31" s="31">
        <f t="shared" si="3"/>
        <v>0</v>
      </c>
      <c r="V31" s="31">
        <f t="shared" si="4"/>
        <v>0</v>
      </c>
      <c r="W31" s="32">
        <f t="shared" si="5"/>
        <v>0</v>
      </c>
      <c r="X31" s="66">
        <f t="shared" si="6"/>
        <v>29</v>
      </c>
      <c r="Y31" s="92">
        <v>29</v>
      </c>
      <c r="Z31" s="9">
        <v>29</v>
      </c>
      <c r="AA31" s="10">
        <v>0</v>
      </c>
      <c r="AB31" s="11">
        <v>8.0000000000000002E-3</v>
      </c>
      <c r="AC31" s="9">
        <v>29</v>
      </c>
      <c r="AD31" s="10">
        <v>0</v>
      </c>
      <c r="AE31" s="11">
        <v>0.38700000000000001</v>
      </c>
      <c r="AF31" s="9">
        <v>29</v>
      </c>
      <c r="AG31" s="10">
        <v>0</v>
      </c>
      <c r="AH31" s="11">
        <v>0.38500000000000001</v>
      </c>
      <c r="AI31" s="9">
        <v>29</v>
      </c>
      <c r="AJ31" s="10">
        <v>0</v>
      </c>
      <c r="AK31" s="11">
        <v>0.39200000000000002</v>
      </c>
      <c r="AL31" s="40">
        <v>29</v>
      </c>
      <c r="AM31" s="41">
        <v>1</v>
      </c>
      <c r="AN31" s="42">
        <v>26.2</v>
      </c>
      <c r="AO31" s="50">
        <f>Y31-$AU31</f>
        <v>0</v>
      </c>
      <c r="AP31" s="51">
        <f>Z31-$AU31</f>
        <v>0</v>
      </c>
      <c r="AQ31" s="51">
        <f>AC31-$AU31</f>
        <v>0</v>
      </c>
      <c r="AR31" s="51">
        <f>AF31-$AU31</f>
        <v>0</v>
      </c>
      <c r="AS31" s="51">
        <f>AI31-$AU31</f>
        <v>0</v>
      </c>
      <c r="AT31" s="32">
        <f>AL31-AU31</f>
        <v>0</v>
      </c>
      <c r="AU31" s="57">
        <f>MIN(Y31,Z31,AC31,AF31,AI31,AL31)</f>
        <v>29</v>
      </c>
      <c r="AV31" s="10">
        <f>AU31-X31</f>
        <v>0</v>
      </c>
      <c r="AW31" s="58">
        <f>MIN(X31,AU31)</f>
        <v>29</v>
      </c>
      <c r="AY31" s="7">
        <f>MIN(F31,I31)</f>
        <v>29</v>
      </c>
      <c r="AZ31" s="7">
        <f>MIN(AC31,AF31)</f>
        <v>29</v>
      </c>
      <c r="BA31" s="7">
        <f t="shared" si="7"/>
        <v>0</v>
      </c>
      <c r="BB31" s="7">
        <f t="shared" si="8"/>
        <v>29</v>
      </c>
      <c r="BD31" s="19">
        <v>29</v>
      </c>
      <c r="BE31" s="19">
        <v>0.8</v>
      </c>
      <c r="BF31" s="19">
        <f t="shared" si="9"/>
        <v>0</v>
      </c>
      <c r="BG31" s="104">
        <f t="shared" si="10"/>
        <v>29</v>
      </c>
    </row>
    <row r="32" spans="1:59" ht="17" thickTop="1" thickBot="1">
      <c r="B32" s="68"/>
      <c r="C32" s="12"/>
      <c r="D32" s="4"/>
      <c r="E32" s="5"/>
      <c r="F32" s="12"/>
      <c r="G32" s="4"/>
      <c r="H32" s="5"/>
      <c r="I32" s="12"/>
      <c r="J32" s="4"/>
      <c r="K32" s="5"/>
      <c r="L32" s="12"/>
      <c r="M32" s="4"/>
      <c r="N32" s="5"/>
      <c r="O32" s="12"/>
      <c r="P32" s="4"/>
      <c r="Q32" s="5"/>
      <c r="Z32" s="12"/>
      <c r="AA32" s="4"/>
      <c r="AB32" s="5"/>
      <c r="AC32" s="12"/>
      <c r="AD32" s="4"/>
      <c r="AE32" s="5"/>
      <c r="AF32" s="12"/>
      <c r="AG32" s="4"/>
      <c r="AH32" s="5"/>
      <c r="AI32" s="12"/>
      <c r="AJ32" s="4"/>
      <c r="AK32" s="5"/>
      <c r="AL32" s="12"/>
      <c r="AM32" s="4"/>
      <c r="AN32" s="5"/>
      <c r="AW32" s="103">
        <f>AVERAGE(AW2:AW31)</f>
        <v>2020.9</v>
      </c>
    </row>
    <row r="33" spans="2:59" ht="17" thickTop="1" thickBot="1">
      <c r="B33" s="95">
        <f>AVERAGE(B2:B31)</f>
        <v>4105.7</v>
      </c>
      <c r="C33" s="6">
        <f>AVERAGE(C2:C31)</f>
        <v>2759.8</v>
      </c>
      <c r="D33" s="7"/>
      <c r="E33" s="8">
        <f>AVERAGE(E2:E31)</f>
        <v>0.19409999999999999</v>
      </c>
      <c r="F33" s="6">
        <f>AVERAGE(F2:F31)</f>
        <v>2163.8000000000002</v>
      </c>
      <c r="G33" s="7"/>
      <c r="H33" s="8">
        <f>AVERAGE(H2:H31)</f>
        <v>5.4059999999999997</v>
      </c>
      <c r="I33" s="6">
        <f>AVERAGE(I2:I31)</f>
        <v>2240.0333333333333</v>
      </c>
      <c r="J33" s="7"/>
      <c r="K33" s="8">
        <f>AVERAGE(K2:K31)</f>
        <v>5.7516666666666669</v>
      </c>
      <c r="L33" s="6">
        <f>AVERAGE(L2:L31)</f>
        <v>2283.4666666666667</v>
      </c>
      <c r="M33" s="7"/>
      <c r="N33" s="8">
        <f>AVERAGE(N2:N31)</f>
        <v>3.3775333333333339</v>
      </c>
      <c r="O33" s="6">
        <f>AVERAGE(O2:O31)</f>
        <v>2082.6333333333332</v>
      </c>
      <c r="P33" s="7"/>
      <c r="Q33" s="14">
        <f>AVERAGE(Q2:Q31)</f>
        <v>303.72666666666669</v>
      </c>
      <c r="R33" s="33">
        <f>COUNTIF(R2:R31,0)</f>
        <v>8</v>
      </c>
      <c r="S33" s="34">
        <f t="shared" ref="S33:W33" si="11">COUNTIF(S2:S31,0)</f>
        <v>9</v>
      </c>
      <c r="T33" s="34">
        <f t="shared" si="11"/>
        <v>10</v>
      </c>
      <c r="U33" s="34">
        <f t="shared" si="11"/>
        <v>15</v>
      </c>
      <c r="V33" s="34">
        <f t="shared" si="11"/>
        <v>9</v>
      </c>
      <c r="W33" s="35">
        <f t="shared" si="11"/>
        <v>24</v>
      </c>
      <c r="X33" s="67">
        <f>AVERAGE(X2:X31)</f>
        <v>2054.3666666666668</v>
      </c>
      <c r="Y33" s="98">
        <f>AVERAGE(Y2:Y31)</f>
        <v>3332.6333333333332</v>
      </c>
      <c r="Z33" s="6">
        <f>AVERAGE(Z2:Z31)</f>
        <v>2646.0333333333333</v>
      </c>
      <c r="AA33" s="7"/>
      <c r="AB33" s="8">
        <f>AVERAGE(AB2:AB21)</f>
        <v>0.12020000000000002</v>
      </c>
      <c r="AC33" s="6">
        <f>AVERAGE(AC2:AC31)</f>
        <v>2161.7333333333331</v>
      </c>
      <c r="AD33" s="7"/>
      <c r="AE33" s="8">
        <f>AVERAGE(AE2:AE31)</f>
        <v>4.5748666666666669</v>
      </c>
      <c r="AF33" s="6">
        <f>AVERAGE(AF2:AF31)</f>
        <v>2202.3000000000002</v>
      </c>
      <c r="AG33" s="7"/>
      <c r="AH33" s="8">
        <f>AVERAGE(AH2:AH31)</f>
        <v>4.3063666666666665</v>
      </c>
      <c r="AI33" s="6">
        <f>AVERAGE(AI2:AI31)</f>
        <v>2284.6666666666665</v>
      </c>
      <c r="AJ33" s="7"/>
      <c r="AK33" s="8">
        <f>AVERAGE(AK2:AK31)</f>
        <v>3.1810666666666667</v>
      </c>
      <c r="AL33" s="6">
        <f>AVERAGE(AL2:AL31)</f>
        <v>2073.6333333333332</v>
      </c>
      <c r="AM33" s="7"/>
      <c r="AN33" s="14">
        <f>AVERAGE(AN2:AN31)</f>
        <v>278.6366666666666</v>
      </c>
      <c r="AO33" s="33">
        <f>COUNTIF(AO2:AO31,0)</f>
        <v>9</v>
      </c>
      <c r="AP33" s="34">
        <f t="shared" ref="AP33:AT33" si="12">COUNTIF(AP2:AP31,0)</f>
        <v>9</v>
      </c>
      <c r="AQ33" s="34">
        <f t="shared" si="12"/>
        <v>9</v>
      </c>
      <c r="AR33" s="34">
        <f t="shared" si="12"/>
        <v>18</v>
      </c>
      <c r="AS33" s="34">
        <f t="shared" si="12"/>
        <v>9</v>
      </c>
      <c r="AT33" s="59">
        <f t="shared" si="12"/>
        <v>21</v>
      </c>
      <c r="AU33" s="61">
        <f>AVERAGE(AU2:AU31)</f>
        <v>2039.4333333333334</v>
      </c>
      <c r="AV33" s="4">
        <f>COUNTIF(AV$2:AV$31,"&lt;0")</f>
        <v>8</v>
      </c>
      <c r="AW33" s="5" t="s">
        <v>14</v>
      </c>
      <c r="AY33" s="101">
        <f>AVERAGE(AY2:AY31)</f>
        <v>2095.8333333333335</v>
      </c>
      <c r="AZ33" s="101">
        <f>AVERAGE(AZ2:AZ31)</f>
        <v>2114.0333333333333</v>
      </c>
      <c r="BA33" s="101">
        <f>AVERAGE(BA2:BA31)</f>
        <v>52.93333333333333</v>
      </c>
      <c r="BB33" s="101">
        <f>AVERAGE(BB2:BB31)</f>
        <v>2078.4666666666667</v>
      </c>
      <c r="BD33" s="101">
        <f>AVERAGE(BD2:BD31)</f>
        <v>2069.3000000000002</v>
      </c>
      <c r="BE33" s="82">
        <f>AVERAGE(BE2:BE31)</f>
        <v>10.190000000000001</v>
      </c>
      <c r="BG33" s="101">
        <f>AVERAGE(BG2:BG31)</f>
        <v>2005.8666666666666</v>
      </c>
    </row>
    <row r="34" spans="2:59" ht="17" thickTop="1" thickBot="1">
      <c r="B34" s="70"/>
      <c r="C34" s="13"/>
      <c r="D34" s="10"/>
      <c r="E34" s="11">
        <f>MAX(E2:E31)</f>
        <v>1.099</v>
      </c>
      <c r="F34" s="13"/>
      <c r="G34" s="10"/>
      <c r="H34" s="11">
        <f>MAX(H2:H31)</f>
        <v>21.100999999999999</v>
      </c>
      <c r="I34" s="13"/>
      <c r="J34" s="10"/>
      <c r="K34" s="11">
        <f>MAX(K2:K31)</f>
        <v>28.687000000000001</v>
      </c>
      <c r="L34" s="13"/>
      <c r="M34" s="10"/>
      <c r="N34" s="11">
        <f>MAX(N2:N31)</f>
        <v>12.287000000000001</v>
      </c>
      <c r="O34" s="13"/>
      <c r="P34" s="10"/>
      <c r="Q34" s="11">
        <f>MAX(Q2:Q31)</f>
        <v>1065</v>
      </c>
      <c r="R34" s="36">
        <f>AVERAGE(R2:R31)</f>
        <v>2051.3333333333335</v>
      </c>
      <c r="S34" s="37">
        <f t="shared" ref="S34:W34" si="13">AVERAGE(S2:S31)</f>
        <v>705.43333333333328</v>
      </c>
      <c r="T34" s="37">
        <f t="shared" si="13"/>
        <v>109.43333333333334</v>
      </c>
      <c r="U34" s="37">
        <f t="shared" si="13"/>
        <v>185.66666666666666</v>
      </c>
      <c r="V34" s="37">
        <f t="shared" si="13"/>
        <v>229.1</v>
      </c>
      <c r="W34" s="38">
        <f t="shared" si="13"/>
        <v>28.266666666666666</v>
      </c>
      <c r="Z34" s="13"/>
      <c r="AA34" s="10"/>
      <c r="AB34" s="11">
        <f>MAX(AB2:AB31)</f>
        <v>0.59499999999999997</v>
      </c>
      <c r="AC34" s="13"/>
      <c r="AD34" s="10"/>
      <c r="AE34" s="11">
        <f>MAX(AE2:AE31)</f>
        <v>23.895</v>
      </c>
      <c r="AF34" s="13"/>
      <c r="AG34" s="10"/>
      <c r="AH34" s="11">
        <f>MAX(AH2:AH31)</f>
        <v>23.032</v>
      </c>
      <c r="AI34" s="13"/>
      <c r="AJ34" s="10"/>
      <c r="AK34" s="11">
        <f>MAX(AK2:AK31)</f>
        <v>15.571</v>
      </c>
      <c r="AL34" s="13"/>
      <c r="AM34" s="10"/>
      <c r="AN34" s="43">
        <f>MAX(AN2:AN31)</f>
        <v>1473.6</v>
      </c>
      <c r="AO34" s="52">
        <f>AVERAGE(AO2:AO31)</f>
        <v>1293.2</v>
      </c>
      <c r="AP34" s="37">
        <f t="shared" ref="AP34:AT34" si="14">AVERAGE(AP2:AP31)</f>
        <v>606.6</v>
      </c>
      <c r="AQ34" s="37">
        <f t="shared" si="14"/>
        <v>122.3</v>
      </c>
      <c r="AR34" s="37">
        <f t="shared" si="14"/>
        <v>162.86666666666667</v>
      </c>
      <c r="AS34" s="37">
        <f t="shared" si="14"/>
        <v>245.23333333333332</v>
      </c>
      <c r="AT34" s="60">
        <f t="shared" si="14"/>
        <v>34.200000000000003</v>
      </c>
      <c r="AU34" s="62"/>
      <c r="AV34" s="7">
        <f>COUNTIF(AV$2:AV$31,0)</f>
        <v>14</v>
      </c>
      <c r="AW34" s="21" t="s">
        <v>33</v>
      </c>
      <c r="AY34" s="82">
        <f>H33+K33</f>
        <v>11.157666666666668</v>
      </c>
      <c r="AZ34" s="82">
        <f>AE33+AH33</f>
        <v>8.8812333333333342</v>
      </c>
      <c r="BB34" s="82">
        <f>AY34+AZ34</f>
        <v>20.038900000000002</v>
      </c>
    </row>
    <row r="35" spans="2:59" ht="16" thickTop="1">
      <c r="AU35" s="62"/>
      <c r="AV35" s="7">
        <f>COUNTIF(AV$2:AV$31,"&gt;0")</f>
        <v>8</v>
      </c>
      <c r="AW35" s="21" t="s">
        <v>1</v>
      </c>
    </row>
    <row r="36" spans="2:59" ht="16" thickBot="1">
      <c r="AU36" s="13"/>
      <c r="AV36" s="63">
        <f>AVERAGE(AV2:AV31)</f>
        <v>-14.933333333333334</v>
      </c>
      <c r="AW36" s="22" t="s">
        <v>48</v>
      </c>
    </row>
    <row r="37" spans="2:59" ht="16" thickTop="1"/>
  </sheetData>
  <pageMargins left="0.75" right="0.75" top="1" bottom="1" header="0.5" footer="0.5"/>
  <pageSetup paperSize="9" scale="73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4" sqref="C34"/>
    </sheetView>
  </sheetViews>
  <sheetFormatPr baseColWidth="10" defaultRowHeight="15" x14ac:dyDescent="0"/>
  <cols>
    <col min="1" max="2" width="6.5" customWidth="1"/>
    <col min="3" max="3" width="7.6640625" customWidth="1"/>
    <col min="4" max="7" width="8" customWidth="1"/>
    <col min="8" max="8" width="7.5" customWidth="1"/>
    <col min="9" max="10" width="9" customWidth="1"/>
    <col min="11" max="12" width="8.33203125" customWidth="1"/>
    <col min="13" max="17" width="9" customWidth="1"/>
    <col min="18" max="18" width="3" customWidth="1"/>
    <col min="19" max="19" width="8.1640625" customWidth="1"/>
    <col min="20" max="22" width="5.5" customWidth="1"/>
    <col min="23" max="23" width="8.1640625" customWidth="1"/>
    <col min="24" max="24" width="4.83203125" customWidth="1"/>
    <col min="25" max="26" width="5.1640625" customWidth="1"/>
    <col min="27" max="27" width="9.1640625" customWidth="1"/>
    <col min="28" max="28" width="4.5" customWidth="1"/>
    <col min="29" max="29" width="4.83203125" customWidth="1"/>
    <col min="30" max="30" width="6.1640625" customWidth="1"/>
    <col min="31" max="31" width="9.1640625" customWidth="1"/>
    <col min="32" max="33" width="4" customWidth="1"/>
    <col min="34" max="34" width="5" customWidth="1"/>
    <col min="35" max="35" width="9.33203125" customWidth="1"/>
    <col min="36" max="38" width="5.5" customWidth="1"/>
    <col min="39" max="39" width="9.83203125" customWidth="1"/>
    <col min="40" max="42" width="4.6640625" customWidth="1"/>
    <col min="43" max="43" width="9.1640625" customWidth="1"/>
    <col min="44" max="45" width="5.1640625" customWidth="1"/>
    <col min="46" max="46" width="5.83203125" customWidth="1"/>
    <col min="47" max="47" width="10.1640625" customWidth="1"/>
    <col min="48" max="49" width="5" customWidth="1"/>
    <col min="50" max="50" width="6" customWidth="1"/>
    <col min="51" max="51" width="8" customWidth="1"/>
    <col min="52" max="52" width="4.83203125" customWidth="1"/>
    <col min="53" max="53" width="5.33203125" customWidth="1"/>
    <col min="54" max="54" width="8.1640625" customWidth="1"/>
    <col min="55" max="56" width="6" customWidth="1"/>
    <col min="57" max="57" width="7.6640625" customWidth="1"/>
    <col min="58" max="59" width="6" customWidth="1"/>
    <col min="60" max="60" width="9" customWidth="1"/>
    <col min="61" max="62" width="6.5" customWidth="1"/>
    <col min="63" max="63" width="8.6640625" customWidth="1"/>
    <col min="64" max="65" width="5.5" customWidth="1"/>
  </cols>
  <sheetData>
    <row r="1" spans="1:65" ht="16" thickTop="1">
      <c r="A1" s="68" t="s">
        <v>0</v>
      </c>
      <c r="B1" s="68" t="s">
        <v>1</v>
      </c>
      <c r="C1" s="71" t="s">
        <v>32</v>
      </c>
      <c r="D1" s="72" t="s">
        <v>39</v>
      </c>
      <c r="E1" s="23" t="s">
        <v>69</v>
      </c>
      <c r="F1" s="24" t="s">
        <v>40</v>
      </c>
      <c r="G1" s="24" t="s">
        <v>41</v>
      </c>
      <c r="H1" s="24" t="s">
        <v>52</v>
      </c>
      <c r="I1" s="24" t="s">
        <v>54</v>
      </c>
      <c r="J1" s="24" t="s">
        <v>50</v>
      </c>
      <c r="K1" s="24" t="s">
        <v>66</v>
      </c>
      <c r="L1" s="24" t="s">
        <v>67</v>
      </c>
      <c r="M1" s="24" t="s">
        <v>55</v>
      </c>
      <c r="N1" s="24" t="s">
        <v>57</v>
      </c>
      <c r="O1" s="24" t="s">
        <v>58</v>
      </c>
      <c r="P1" s="24" t="s">
        <v>59</v>
      </c>
      <c r="Q1" s="25" t="s">
        <v>60</v>
      </c>
      <c r="R1" s="1"/>
      <c r="S1" s="3" t="s">
        <v>68</v>
      </c>
      <c r="T1" s="4" t="s">
        <v>34</v>
      </c>
      <c r="U1" s="4" t="s">
        <v>35</v>
      </c>
      <c r="V1" s="5" t="s">
        <v>36</v>
      </c>
      <c r="W1" s="3" t="s">
        <v>37</v>
      </c>
      <c r="X1" s="4" t="s">
        <v>34</v>
      </c>
      <c r="Y1" s="4" t="s">
        <v>35</v>
      </c>
      <c r="Z1" s="5" t="s">
        <v>36</v>
      </c>
      <c r="AA1" s="3" t="s">
        <v>38</v>
      </c>
      <c r="AB1" s="4" t="s">
        <v>34</v>
      </c>
      <c r="AC1" s="4" t="s">
        <v>35</v>
      </c>
      <c r="AD1" s="5" t="s">
        <v>36</v>
      </c>
      <c r="AE1" s="3" t="s">
        <v>51</v>
      </c>
      <c r="AF1" s="4" t="s">
        <v>34</v>
      </c>
      <c r="AG1" s="4" t="s">
        <v>35</v>
      </c>
      <c r="AH1" s="5" t="s">
        <v>36</v>
      </c>
      <c r="AI1" s="3" t="s">
        <v>53</v>
      </c>
      <c r="AJ1" s="4" t="s">
        <v>34</v>
      </c>
      <c r="AK1" s="4" t="s">
        <v>35</v>
      </c>
      <c r="AL1" s="5" t="s">
        <v>36</v>
      </c>
      <c r="AM1" s="3" t="s">
        <v>49</v>
      </c>
      <c r="AN1" s="4" t="s">
        <v>34</v>
      </c>
      <c r="AO1" s="4" t="s">
        <v>35</v>
      </c>
      <c r="AP1" s="5" t="s">
        <v>36</v>
      </c>
      <c r="AQ1" s="3" t="s">
        <v>55</v>
      </c>
      <c r="AR1" s="4" t="s">
        <v>34</v>
      </c>
      <c r="AS1" s="4" t="s">
        <v>35</v>
      </c>
      <c r="AT1" s="5" t="s">
        <v>36</v>
      </c>
      <c r="AU1" s="3" t="s">
        <v>56</v>
      </c>
      <c r="AV1" s="4" t="s">
        <v>34</v>
      </c>
      <c r="AW1" s="4" t="s">
        <v>35</v>
      </c>
      <c r="AX1" s="5" t="s">
        <v>36</v>
      </c>
      <c r="AY1" s="3" t="s">
        <v>65</v>
      </c>
      <c r="AZ1" s="4" t="s">
        <v>35</v>
      </c>
      <c r="BA1" s="5" t="s">
        <v>36</v>
      </c>
      <c r="BB1" s="3" t="s">
        <v>63</v>
      </c>
      <c r="BC1" s="4" t="s">
        <v>35</v>
      </c>
      <c r="BD1" s="5" t="s">
        <v>36</v>
      </c>
      <c r="BE1" s="3" t="s">
        <v>64</v>
      </c>
      <c r="BF1" s="4" t="s">
        <v>35</v>
      </c>
      <c r="BG1" s="5" t="s">
        <v>36</v>
      </c>
      <c r="BH1" s="3" t="s">
        <v>62</v>
      </c>
      <c r="BI1" s="4" t="s">
        <v>35</v>
      </c>
      <c r="BJ1" s="5" t="s">
        <v>36</v>
      </c>
      <c r="BK1" s="3" t="s">
        <v>61</v>
      </c>
      <c r="BL1" s="4" t="s">
        <v>35</v>
      </c>
      <c r="BM1" s="5" t="s">
        <v>36</v>
      </c>
    </row>
    <row r="2" spans="1:65">
      <c r="A2" s="69">
        <v>1</v>
      </c>
      <c r="B2" s="69">
        <v>2085</v>
      </c>
      <c r="C2" s="73">
        <f>'ILS100'!BG2</f>
        <v>836</v>
      </c>
      <c r="D2" s="74">
        <f>MIN(S2,W2,AA2,AE2,AI2,AM2,AQ2,AU2,AY2,BB2,BE2,BH2,BK2)</f>
        <v>813</v>
      </c>
      <c r="E2" s="26">
        <f>S2-D2</f>
        <v>0</v>
      </c>
      <c r="F2" s="27">
        <f>W2-D2</f>
        <v>0</v>
      </c>
      <c r="G2" s="27">
        <f>AA2-D2</f>
        <v>0</v>
      </c>
      <c r="H2" s="27">
        <f>AE2-D2</f>
        <v>44</v>
      </c>
      <c r="I2" s="27">
        <f>AI2-D2</f>
        <v>38</v>
      </c>
      <c r="J2" s="27">
        <f>AM2-D2</f>
        <v>67</v>
      </c>
      <c r="K2" s="27">
        <f>BK2-D2</f>
        <v>44</v>
      </c>
      <c r="L2" s="27">
        <f>BH2-D2</f>
        <v>44</v>
      </c>
      <c r="M2" s="27">
        <f t="shared" ref="M2:M21" si="0">AQ2-D2</f>
        <v>89</v>
      </c>
      <c r="N2" s="27">
        <f t="shared" ref="N2:N21" si="1">AU2-D2</f>
        <v>79</v>
      </c>
      <c r="O2" s="27">
        <f t="shared" ref="O2:O21" si="2">AY2-D2</f>
        <v>327</v>
      </c>
      <c r="P2" s="27">
        <f t="shared" ref="P2:P21" si="3">BB2-D2</f>
        <v>23</v>
      </c>
      <c r="Q2" s="28">
        <f t="shared" ref="Q2:Q21" si="4">BE2-D2</f>
        <v>158</v>
      </c>
      <c r="R2" s="1"/>
      <c r="S2" s="6">
        <v>813</v>
      </c>
      <c r="T2" s="7">
        <v>4</v>
      </c>
      <c r="U2" s="7">
        <v>5</v>
      </c>
      <c r="V2" s="8">
        <v>125.485</v>
      </c>
      <c r="W2" s="18">
        <v>813</v>
      </c>
      <c r="X2" s="19">
        <v>4</v>
      </c>
      <c r="Y2" s="19">
        <v>6</v>
      </c>
      <c r="Z2" s="79">
        <v>81.302700000000002</v>
      </c>
      <c r="AA2" s="18">
        <v>813</v>
      </c>
      <c r="AB2" s="19">
        <v>3</v>
      </c>
      <c r="AC2" s="19">
        <v>8</v>
      </c>
      <c r="AD2" s="79">
        <v>48.448700000000002</v>
      </c>
      <c r="AE2" s="6">
        <v>857</v>
      </c>
      <c r="AF2" s="7">
        <v>3</v>
      </c>
      <c r="AG2" s="7">
        <v>10</v>
      </c>
      <c r="AH2" s="78">
        <v>82.351100000000002</v>
      </c>
      <c r="AI2" s="18">
        <v>851</v>
      </c>
      <c r="AJ2" s="19">
        <v>3</v>
      </c>
      <c r="AK2" s="19">
        <v>3</v>
      </c>
      <c r="AL2" s="79">
        <v>23.0383</v>
      </c>
      <c r="AM2" s="18">
        <v>880</v>
      </c>
      <c r="AN2" s="19">
        <v>3</v>
      </c>
      <c r="AO2" s="19">
        <v>4</v>
      </c>
      <c r="AP2" s="20">
        <v>2.2844099999999998</v>
      </c>
      <c r="AQ2" s="18">
        <v>902</v>
      </c>
      <c r="AR2" s="19">
        <v>4</v>
      </c>
      <c r="AS2" s="19">
        <v>11</v>
      </c>
      <c r="AT2" s="20">
        <v>15.2171</v>
      </c>
      <c r="AU2" s="18">
        <v>892</v>
      </c>
      <c r="AV2" s="19">
        <v>2</v>
      </c>
      <c r="AW2" s="19">
        <v>7</v>
      </c>
      <c r="AX2" s="79">
        <v>20.042100000000001</v>
      </c>
      <c r="AY2" s="6">
        <v>1140</v>
      </c>
      <c r="AZ2" s="7">
        <v>8</v>
      </c>
      <c r="BA2" s="8">
        <v>4.3573399999999998</v>
      </c>
      <c r="BB2" s="6">
        <v>836</v>
      </c>
      <c r="BC2" s="7">
        <v>19</v>
      </c>
      <c r="BD2" s="8">
        <v>5.2919</v>
      </c>
      <c r="BE2" s="6">
        <v>971</v>
      </c>
      <c r="BF2" s="7">
        <v>21</v>
      </c>
      <c r="BG2" s="8">
        <v>13.0268</v>
      </c>
      <c r="BH2" s="6">
        <v>857</v>
      </c>
      <c r="BI2" s="7">
        <v>9</v>
      </c>
      <c r="BJ2" s="8">
        <v>53.205100000000002</v>
      </c>
      <c r="BK2" s="6">
        <v>857</v>
      </c>
      <c r="BL2" s="7">
        <v>9</v>
      </c>
      <c r="BM2" s="8">
        <v>44.1188</v>
      </c>
    </row>
    <row r="3" spans="1:65">
      <c r="A3" s="69">
        <v>2</v>
      </c>
      <c r="B3" s="69">
        <v>3493</v>
      </c>
      <c r="C3" s="73">
        <f>'ILS100'!BG3</f>
        <v>1240</v>
      </c>
      <c r="D3" s="74">
        <f t="shared" ref="D3:D31" si="5">MIN(S3,W3,AA3,AE3,AI3,AM3,AQ3,AU3,AY3,BB3,BE3,BH3,BK3)</f>
        <v>1234</v>
      </c>
      <c r="E3" s="26">
        <f t="shared" ref="E3:E31" si="6">S3-D3</f>
        <v>43</v>
      </c>
      <c r="F3" s="27">
        <f t="shared" ref="F3:F31" si="7">W3-D3</f>
        <v>40</v>
      </c>
      <c r="G3" s="27">
        <f t="shared" ref="G3:G31" si="8">AA3-D3</f>
        <v>0</v>
      </c>
      <c r="H3" s="27">
        <f t="shared" ref="H3:H31" si="9">AE3-D3</f>
        <v>127</v>
      </c>
      <c r="I3" s="27">
        <f t="shared" ref="I3:I31" si="10">AI3-D3</f>
        <v>155</v>
      </c>
      <c r="J3" s="27">
        <f t="shared" ref="J3:J31" si="11">AM3-D3</f>
        <v>356</v>
      </c>
      <c r="K3" s="27">
        <f t="shared" ref="K3:K31" si="12">BK3-D3</f>
        <v>32</v>
      </c>
      <c r="L3" s="27">
        <f t="shared" ref="L3:L31" si="13">BH3-D3</f>
        <v>32</v>
      </c>
      <c r="M3" s="27">
        <f t="shared" si="0"/>
        <v>211</v>
      </c>
      <c r="N3" s="27">
        <f t="shared" si="1"/>
        <v>579</v>
      </c>
      <c r="O3" s="27">
        <f t="shared" si="2"/>
        <v>326</v>
      </c>
      <c r="P3" s="27">
        <f t="shared" si="3"/>
        <v>324</v>
      </c>
      <c r="Q3" s="28">
        <f t="shared" si="4"/>
        <v>99</v>
      </c>
      <c r="R3" s="1"/>
      <c r="S3" s="6">
        <v>1277</v>
      </c>
      <c r="T3" s="7">
        <v>4</v>
      </c>
      <c r="U3" s="7">
        <v>10</v>
      </c>
      <c r="V3" s="8">
        <v>78.8172</v>
      </c>
      <c r="W3" s="18">
        <v>1274</v>
      </c>
      <c r="X3" s="19">
        <v>4</v>
      </c>
      <c r="Y3" s="19">
        <v>18</v>
      </c>
      <c r="Z3" s="79">
        <v>88.128299999999996</v>
      </c>
      <c r="AA3" s="18">
        <v>1234</v>
      </c>
      <c r="AB3" s="19">
        <v>2</v>
      </c>
      <c r="AC3" s="19">
        <v>11</v>
      </c>
      <c r="AD3" s="79">
        <v>34.0565</v>
      </c>
      <c r="AE3" s="6">
        <v>1361</v>
      </c>
      <c r="AF3" s="7">
        <v>4</v>
      </c>
      <c r="AG3" s="7">
        <v>20</v>
      </c>
      <c r="AH3" s="78">
        <v>172.077</v>
      </c>
      <c r="AI3" s="18">
        <v>1389</v>
      </c>
      <c r="AJ3" s="19">
        <v>5</v>
      </c>
      <c r="AK3" s="19">
        <v>8</v>
      </c>
      <c r="AL3" s="79">
        <v>25.383099999999999</v>
      </c>
      <c r="AM3" s="18">
        <v>1590</v>
      </c>
      <c r="AN3" s="19">
        <v>6</v>
      </c>
      <c r="AO3" s="19">
        <v>13</v>
      </c>
      <c r="AP3" s="20">
        <v>10.869400000000001</v>
      </c>
      <c r="AQ3" s="18">
        <v>1445</v>
      </c>
      <c r="AR3" s="19">
        <v>4</v>
      </c>
      <c r="AS3" s="19">
        <v>35</v>
      </c>
      <c r="AT3" s="20">
        <v>35.616399999999999</v>
      </c>
      <c r="AU3" s="18">
        <v>1813</v>
      </c>
      <c r="AV3" s="19">
        <v>3</v>
      </c>
      <c r="AW3" s="19">
        <v>18</v>
      </c>
      <c r="AX3" s="79">
        <v>57.740400000000001</v>
      </c>
      <c r="AY3" s="6">
        <v>1560</v>
      </c>
      <c r="AZ3" s="7">
        <v>27</v>
      </c>
      <c r="BA3" s="8">
        <v>15.232900000000001</v>
      </c>
      <c r="BB3" s="6">
        <v>1558</v>
      </c>
      <c r="BC3" s="7">
        <v>31</v>
      </c>
      <c r="BD3" s="8">
        <v>19.5181</v>
      </c>
      <c r="BE3" s="6">
        <v>1333</v>
      </c>
      <c r="BF3" s="7">
        <v>50</v>
      </c>
      <c r="BG3" s="8">
        <v>37.081699999999998</v>
      </c>
      <c r="BH3" s="6">
        <v>1266</v>
      </c>
      <c r="BI3" s="7">
        <v>17</v>
      </c>
      <c r="BJ3" s="8">
        <v>80.171199999999999</v>
      </c>
      <c r="BK3" s="6">
        <v>1266</v>
      </c>
      <c r="BL3" s="7">
        <v>19</v>
      </c>
      <c r="BM3" s="8">
        <v>66.347800000000007</v>
      </c>
    </row>
    <row r="4" spans="1:65">
      <c r="A4" s="69">
        <v>3</v>
      </c>
      <c r="B4" s="69">
        <v>7965</v>
      </c>
      <c r="C4" s="73">
        <f>'ILS100'!BG4</f>
        <v>4867</v>
      </c>
      <c r="D4" s="74">
        <f t="shared" si="5"/>
        <v>4788</v>
      </c>
      <c r="E4" s="26">
        <f t="shared" si="6"/>
        <v>0</v>
      </c>
      <c r="F4" s="27">
        <f t="shared" si="7"/>
        <v>0</v>
      </c>
      <c r="G4" s="27">
        <f t="shared" si="8"/>
        <v>0</v>
      </c>
      <c r="H4" s="27">
        <f t="shared" si="9"/>
        <v>0</v>
      </c>
      <c r="I4" s="27">
        <f t="shared" si="10"/>
        <v>56</v>
      </c>
      <c r="J4" s="27">
        <f t="shared" si="11"/>
        <v>1333</v>
      </c>
      <c r="K4" s="27">
        <f t="shared" si="12"/>
        <v>3</v>
      </c>
      <c r="L4" s="27">
        <f t="shared" si="13"/>
        <v>0</v>
      </c>
      <c r="M4" s="27">
        <f t="shared" si="0"/>
        <v>589</v>
      </c>
      <c r="N4" s="27">
        <f t="shared" si="1"/>
        <v>25</v>
      </c>
      <c r="O4" s="27">
        <f t="shared" si="2"/>
        <v>788</v>
      </c>
      <c r="P4" s="27">
        <f t="shared" si="3"/>
        <v>5235</v>
      </c>
      <c r="Q4" s="28">
        <f t="shared" si="4"/>
        <v>220</v>
      </c>
      <c r="R4" s="1"/>
      <c r="S4" s="6">
        <v>4788</v>
      </c>
      <c r="T4" s="7">
        <v>2</v>
      </c>
      <c r="U4" s="7">
        <v>10</v>
      </c>
      <c r="V4" s="8">
        <v>128.56200000000001</v>
      </c>
      <c r="W4" s="18">
        <v>4788</v>
      </c>
      <c r="X4" s="19">
        <v>2</v>
      </c>
      <c r="Y4" s="19">
        <v>29</v>
      </c>
      <c r="Z4" s="79">
        <v>109.622</v>
      </c>
      <c r="AA4" s="18">
        <v>4788</v>
      </c>
      <c r="AB4" s="19">
        <v>3</v>
      </c>
      <c r="AC4" s="19">
        <v>20</v>
      </c>
      <c r="AD4" s="79">
        <v>203.589</v>
      </c>
      <c r="AE4" s="6">
        <v>4788</v>
      </c>
      <c r="AF4" s="7">
        <v>2</v>
      </c>
      <c r="AG4" s="7">
        <v>24</v>
      </c>
      <c r="AH4" s="78">
        <v>166.48699999999999</v>
      </c>
      <c r="AI4" s="18">
        <v>4844</v>
      </c>
      <c r="AJ4" s="19">
        <v>5</v>
      </c>
      <c r="AK4" s="19">
        <v>19</v>
      </c>
      <c r="AL4" s="79">
        <v>57.466999999999999</v>
      </c>
      <c r="AM4" s="18">
        <v>6121</v>
      </c>
      <c r="AN4" s="19">
        <v>2</v>
      </c>
      <c r="AO4" s="19">
        <v>7</v>
      </c>
      <c r="AP4" s="20">
        <v>10.6313</v>
      </c>
      <c r="AQ4" s="18">
        <v>5377</v>
      </c>
      <c r="AR4" s="19">
        <v>4</v>
      </c>
      <c r="AS4" s="19">
        <v>26</v>
      </c>
      <c r="AT4" s="20">
        <v>65.900199999999998</v>
      </c>
      <c r="AU4" s="18">
        <v>4813</v>
      </c>
      <c r="AV4" s="19">
        <v>4</v>
      </c>
      <c r="AW4" s="19">
        <v>23</v>
      </c>
      <c r="AX4" s="79">
        <v>113.767</v>
      </c>
      <c r="AY4" s="6">
        <v>5576</v>
      </c>
      <c r="AZ4" s="7">
        <v>45</v>
      </c>
      <c r="BA4" s="8">
        <v>82.409099999999995</v>
      </c>
      <c r="BB4" s="6">
        <v>10023</v>
      </c>
      <c r="BC4" s="7">
        <v>55</v>
      </c>
      <c r="BD4" s="8">
        <v>49.357599999999998</v>
      </c>
      <c r="BE4" s="6">
        <v>5008</v>
      </c>
      <c r="BF4" s="7">
        <v>42</v>
      </c>
      <c r="BG4" s="8">
        <v>424.75099999999998</v>
      </c>
      <c r="BH4" s="6">
        <v>4788</v>
      </c>
      <c r="BI4" s="7">
        <v>34</v>
      </c>
      <c r="BJ4" s="8">
        <v>185.875</v>
      </c>
      <c r="BK4" s="6">
        <v>4791</v>
      </c>
      <c r="BL4" s="7">
        <v>36</v>
      </c>
      <c r="BM4" s="8">
        <v>204.065</v>
      </c>
    </row>
    <row r="5" spans="1:65">
      <c r="A5" s="69">
        <v>4</v>
      </c>
      <c r="B5" s="69">
        <v>2350</v>
      </c>
      <c r="C5" s="73">
        <f>'ILS100'!BG5</f>
        <v>785</v>
      </c>
      <c r="D5" s="74">
        <f t="shared" si="5"/>
        <v>716</v>
      </c>
      <c r="E5" s="26">
        <f t="shared" si="6"/>
        <v>657</v>
      </c>
      <c r="F5" s="27">
        <f t="shared" si="7"/>
        <v>780</v>
      </c>
      <c r="G5" s="27">
        <f t="shared" si="8"/>
        <v>474</v>
      </c>
      <c r="H5" s="27">
        <f t="shared" si="9"/>
        <v>474</v>
      </c>
      <c r="I5" s="27">
        <f t="shared" si="10"/>
        <v>183</v>
      </c>
      <c r="J5" s="27">
        <f t="shared" si="11"/>
        <v>441</v>
      </c>
      <c r="K5" s="27">
        <f t="shared" si="12"/>
        <v>83</v>
      </c>
      <c r="L5" s="27">
        <f t="shared" si="13"/>
        <v>0</v>
      </c>
      <c r="M5" s="27">
        <f t="shared" si="0"/>
        <v>146</v>
      </c>
      <c r="N5" s="27">
        <f t="shared" si="1"/>
        <v>351</v>
      </c>
      <c r="O5" s="27">
        <f t="shared" si="2"/>
        <v>812</v>
      </c>
      <c r="P5" s="27">
        <f t="shared" si="3"/>
        <v>742</v>
      </c>
      <c r="Q5" s="28">
        <f t="shared" si="4"/>
        <v>25</v>
      </c>
      <c r="R5" s="1"/>
      <c r="S5" s="6">
        <v>1373</v>
      </c>
      <c r="T5" s="7">
        <v>3</v>
      </c>
      <c r="U5" s="7">
        <v>7</v>
      </c>
      <c r="V5" s="8">
        <v>135.32</v>
      </c>
      <c r="W5" s="18">
        <v>1496</v>
      </c>
      <c r="X5" s="19">
        <v>2</v>
      </c>
      <c r="Y5" s="19">
        <v>12</v>
      </c>
      <c r="Z5" s="79">
        <v>62.148499999999999</v>
      </c>
      <c r="AA5" s="18">
        <v>1190</v>
      </c>
      <c r="AB5" s="19">
        <v>3</v>
      </c>
      <c r="AC5" s="19">
        <v>16</v>
      </c>
      <c r="AD5" s="79">
        <v>87.167699999999996</v>
      </c>
      <c r="AE5" s="6">
        <v>1190</v>
      </c>
      <c r="AF5" s="7">
        <v>3</v>
      </c>
      <c r="AG5" s="7">
        <v>17</v>
      </c>
      <c r="AH5" s="78">
        <v>120.741</v>
      </c>
      <c r="AI5" s="18">
        <v>899</v>
      </c>
      <c r="AJ5" s="19">
        <v>4</v>
      </c>
      <c r="AK5" s="19">
        <v>16</v>
      </c>
      <c r="AL5" s="79">
        <v>13.177199999999999</v>
      </c>
      <c r="AM5" s="18">
        <v>1157</v>
      </c>
      <c r="AN5" s="19">
        <v>4</v>
      </c>
      <c r="AO5" s="19">
        <v>11</v>
      </c>
      <c r="AP5" s="20">
        <v>10.558999999999999</v>
      </c>
      <c r="AQ5" s="18">
        <v>862</v>
      </c>
      <c r="AR5" s="19">
        <v>4</v>
      </c>
      <c r="AS5" s="19">
        <v>20</v>
      </c>
      <c r="AT5" s="20">
        <v>25.2639</v>
      </c>
      <c r="AU5" s="18">
        <v>1067</v>
      </c>
      <c r="AV5" s="19">
        <v>4</v>
      </c>
      <c r="AW5" s="19">
        <v>17</v>
      </c>
      <c r="AX5" s="79">
        <v>80.244699999999995</v>
      </c>
      <c r="AY5" s="6">
        <v>1528</v>
      </c>
      <c r="AZ5" s="7">
        <v>23</v>
      </c>
      <c r="BA5" s="8">
        <v>19.932500000000001</v>
      </c>
      <c r="BB5" s="6">
        <v>1458</v>
      </c>
      <c r="BC5" s="7">
        <v>26</v>
      </c>
      <c r="BD5" s="8">
        <v>29.089400000000001</v>
      </c>
      <c r="BE5" s="6">
        <v>741</v>
      </c>
      <c r="BF5" s="7">
        <v>38</v>
      </c>
      <c r="BG5" s="8">
        <v>27.116599999999998</v>
      </c>
      <c r="BH5" s="6">
        <v>716</v>
      </c>
      <c r="BI5" s="7">
        <v>30</v>
      </c>
      <c r="BJ5" s="8">
        <v>131.25399999999999</v>
      </c>
      <c r="BK5" s="6">
        <v>799</v>
      </c>
      <c r="BL5" s="7">
        <v>13</v>
      </c>
      <c r="BM5" s="8">
        <v>78.198099999999997</v>
      </c>
    </row>
    <row r="6" spans="1:65">
      <c r="A6" s="69">
        <v>5</v>
      </c>
      <c r="B6" s="69">
        <v>4428</v>
      </c>
      <c r="C6" s="73">
        <f>'ILS100'!BG6</f>
        <v>2107</v>
      </c>
      <c r="D6" s="74">
        <f t="shared" si="5"/>
        <v>2095</v>
      </c>
      <c r="E6" s="26">
        <f t="shared" si="6"/>
        <v>0</v>
      </c>
      <c r="F6" s="27">
        <f t="shared" si="7"/>
        <v>0</v>
      </c>
      <c r="G6" s="27">
        <f t="shared" si="8"/>
        <v>0</v>
      </c>
      <c r="H6" s="27">
        <f t="shared" si="9"/>
        <v>0</v>
      </c>
      <c r="I6" s="27">
        <f t="shared" si="10"/>
        <v>75</v>
      </c>
      <c r="J6" s="27">
        <f t="shared" si="11"/>
        <v>411</v>
      </c>
      <c r="K6" s="27">
        <f t="shared" si="12"/>
        <v>0</v>
      </c>
      <c r="L6" s="27">
        <f t="shared" si="13"/>
        <v>3</v>
      </c>
      <c r="M6" s="27">
        <f t="shared" si="0"/>
        <v>18</v>
      </c>
      <c r="N6" s="27">
        <f t="shared" si="1"/>
        <v>89</v>
      </c>
      <c r="O6" s="27">
        <f t="shared" si="2"/>
        <v>500</v>
      </c>
      <c r="P6" s="27">
        <f t="shared" si="3"/>
        <v>230</v>
      </c>
      <c r="Q6" s="28">
        <f t="shared" si="4"/>
        <v>80</v>
      </c>
      <c r="R6" s="1"/>
      <c r="S6" s="6">
        <v>2095</v>
      </c>
      <c r="T6" s="7">
        <v>4</v>
      </c>
      <c r="U6" s="7">
        <v>8</v>
      </c>
      <c r="V6" s="8">
        <v>30.116399999999999</v>
      </c>
      <c r="W6" s="18">
        <v>2095</v>
      </c>
      <c r="X6" s="19">
        <v>4</v>
      </c>
      <c r="Y6" s="19">
        <v>18</v>
      </c>
      <c r="Z6" s="79">
        <v>53.164200000000001</v>
      </c>
      <c r="AA6" s="18">
        <v>2095</v>
      </c>
      <c r="AB6" s="19">
        <v>2</v>
      </c>
      <c r="AC6" s="19">
        <v>13</v>
      </c>
      <c r="AD6" s="79">
        <v>39.113500000000002</v>
      </c>
      <c r="AE6" s="6">
        <v>2095</v>
      </c>
      <c r="AF6" s="7">
        <v>2</v>
      </c>
      <c r="AG6" s="7">
        <v>18</v>
      </c>
      <c r="AH6" s="78">
        <v>56.978999999999999</v>
      </c>
      <c r="AI6" s="18">
        <v>2170</v>
      </c>
      <c r="AJ6" s="19">
        <v>4</v>
      </c>
      <c r="AK6" s="19">
        <v>8</v>
      </c>
      <c r="AL6" s="79">
        <v>19.353200000000001</v>
      </c>
      <c r="AM6" s="18">
        <v>2506</v>
      </c>
      <c r="AN6" s="19">
        <v>4</v>
      </c>
      <c r="AO6" s="19">
        <v>6</v>
      </c>
      <c r="AP6" s="20">
        <v>7.5501399999999999</v>
      </c>
      <c r="AQ6" s="18">
        <v>2113</v>
      </c>
      <c r="AR6" s="19">
        <v>4</v>
      </c>
      <c r="AS6" s="19">
        <v>22</v>
      </c>
      <c r="AT6" s="20">
        <v>23.722799999999999</v>
      </c>
      <c r="AU6" s="18">
        <v>2184</v>
      </c>
      <c r="AV6" s="19">
        <v>6</v>
      </c>
      <c r="AW6" s="19">
        <v>17</v>
      </c>
      <c r="AX6" s="79">
        <v>105.249</v>
      </c>
      <c r="AY6" s="6">
        <v>2595</v>
      </c>
      <c r="AZ6" s="7">
        <v>28</v>
      </c>
      <c r="BA6" s="8">
        <v>8.9505099999999995</v>
      </c>
      <c r="BB6" s="6">
        <v>2325</v>
      </c>
      <c r="BC6" s="7">
        <v>26</v>
      </c>
      <c r="BD6" s="8">
        <v>12.3217</v>
      </c>
      <c r="BE6" s="6">
        <v>2175</v>
      </c>
      <c r="BF6" s="7">
        <v>51</v>
      </c>
      <c r="BG6" s="8">
        <v>31.7286</v>
      </c>
      <c r="BH6" s="6">
        <v>2098</v>
      </c>
      <c r="BI6" s="7">
        <v>28</v>
      </c>
      <c r="BJ6" s="8">
        <v>123.994</v>
      </c>
      <c r="BK6" s="6">
        <v>2095</v>
      </c>
      <c r="BL6" s="7">
        <v>32</v>
      </c>
      <c r="BM6" s="8">
        <v>90.6858</v>
      </c>
    </row>
    <row r="7" spans="1:65">
      <c r="A7" s="91">
        <v>6</v>
      </c>
      <c r="B7" s="91">
        <v>0</v>
      </c>
      <c r="C7" s="73">
        <f>'ILS100'!BG7</f>
        <v>0</v>
      </c>
      <c r="D7" s="74">
        <f t="shared" si="5"/>
        <v>0</v>
      </c>
      <c r="E7" s="26">
        <f t="shared" si="6"/>
        <v>0</v>
      </c>
      <c r="F7" s="27">
        <f t="shared" si="7"/>
        <v>0</v>
      </c>
      <c r="G7" s="27">
        <f t="shared" si="8"/>
        <v>0</v>
      </c>
      <c r="H7" s="27">
        <f t="shared" si="9"/>
        <v>0</v>
      </c>
      <c r="I7" s="27">
        <f t="shared" si="10"/>
        <v>0</v>
      </c>
      <c r="J7" s="27">
        <f t="shared" si="11"/>
        <v>0</v>
      </c>
      <c r="K7" s="27">
        <f t="shared" si="12"/>
        <v>0</v>
      </c>
      <c r="L7" s="27">
        <f t="shared" si="13"/>
        <v>0</v>
      </c>
      <c r="M7" s="27">
        <f t="shared" si="0"/>
        <v>0</v>
      </c>
      <c r="N7" s="27">
        <f t="shared" si="1"/>
        <v>0</v>
      </c>
      <c r="O7" s="27">
        <f t="shared" si="2"/>
        <v>0</v>
      </c>
      <c r="P7" s="27">
        <f t="shared" si="3"/>
        <v>0</v>
      </c>
      <c r="Q7" s="28">
        <f t="shared" si="4"/>
        <v>0</v>
      </c>
      <c r="R7" s="1"/>
      <c r="S7" s="6">
        <v>0</v>
      </c>
      <c r="T7" s="7">
        <v>1</v>
      </c>
      <c r="U7" s="7">
        <v>0</v>
      </c>
      <c r="V7" s="8">
        <v>2.9078E-2</v>
      </c>
      <c r="W7" s="18">
        <v>0</v>
      </c>
      <c r="X7" s="19">
        <v>1</v>
      </c>
      <c r="Y7" s="19">
        <v>0</v>
      </c>
      <c r="Z7" s="79">
        <v>0.106265</v>
      </c>
      <c r="AA7" s="18">
        <v>0</v>
      </c>
      <c r="AB7" s="19">
        <v>1</v>
      </c>
      <c r="AC7" s="19">
        <v>0</v>
      </c>
      <c r="AD7" s="79">
        <v>0.32008199999999998</v>
      </c>
      <c r="AE7" s="6">
        <v>0</v>
      </c>
      <c r="AF7" s="7">
        <v>1</v>
      </c>
      <c r="AG7" s="7">
        <v>0</v>
      </c>
      <c r="AH7" s="78">
        <v>1.1339300000000001</v>
      </c>
      <c r="AI7" s="18">
        <v>0</v>
      </c>
      <c r="AJ7" s="19">
        <v>1</v>
      </c>
      <c r="AK7" s="19">
        <v>0</v>
      </c>
      <c r="AL7" s="79">
        <v>2.6841E-2</v>
      </c>
      <c r="AM7" s="18">
        <v>0</v>
      </c>
      <c r="AN7" s="19">
        <v>1</v>
      </c>
      <c r="AO7" s="19">
        <v>0</v>
      </c>
      <c r="AP7" s="20">
        <v>2.1627E-2</v>
      </c>
      <c r="AQ7" s="18">
        <v>0</v>
      </c>
      <c r="AR7" s="19">
        <v>1</v>
      </c>
      <c r="AS7" s="19">
        <v>0</v>
      </c>
      <c r="AT7" s="20">
        <v>2.03E-4</v>
      </c>
      <c r="AU7" s="18">
        <v>0</v>
      </c>
      <c r="AV7" s="19">
        <v>1</v>
      </c>
      <c r="AW7" s="19">
        <v>0</v>
      </c>
      <c r="AX7" s="79">
        <v>2.05E-4</v>
      </c>
      <c r="AY7" s="6">
        <v>0</v>
      </c>
      <c r="AZ7" s="7">
        <v>0</v>
      </c>
      <c r="BA7" s="8">
        <v>2.5799999999999998E-4</v>
      </c>
      <c r="BB7" s="6">
        <v>0</v>
      </c>
      <c r="BC7" s="7">
        <v>0</v>
      </c>
      <c r="BD7" s="8">
        <v>2.5999999999999998E-4</v>
      </c>
      <c r="BE7" s="6">
        <v>0</v>
      </c>
      <c r="BF7" s="7">
        <v>0</v>
      </c>
      <c r="BG7" s="8">
        <v>2.7099999999999997E-4</v>
      </c>
      <c r="BH7" s="6">
        <v>0</v>
      </c>
      <c r="BI7" s="7">
        <v>0</v>
      </c>
      <c r="BJ7" s="8">
        <v>1.1777599999999999</v>
      </c>
      <c r="BK7" s="6">
        <v>0</v>
      </c>
      <c r="BL7" s="7">
        <v>0</v>
      </c>
      <c r="BM7" s="8">
        <v>1.1503399999999999</v>
      </c>
    </row>
    <row r="8" spans="1:65">
      <c r="A8" s="91">
        <v>7</v>
      </c>
      <c r="B8" s="91">
        <v>0</v>
      </c>
      <c r="C8" s="73">
        <f>'ILS100'!BG8</f>
        <v>0</v>
      </c>
      <c r="D8" s="74">
        <f t="shared" si="5"/>
        <v>0</v>
      </c>
      <c r="E8" s="26">
        <f t="shared" si="6"/>
        <v>0</v>
      </c>
      <c r="F8" s="27">
        <f t="shared" si="7"/>
        <v>0</v>
      </c>
      <c r="G8" s="27">
        <f t="shared" si="8"/>
        <v>0</v>
      </c>
      <c r="H8" s="27">
        <f t="shared" si="9"/>
        <v>0</v>
      </c>
      <c r="I8" s="27">
        <f t="shared" si="10"/>
        <v>0</v>
      </c>
      <c r="J8" s="27">
        <f t="shared" si="11"/>
        <v>0</v>
      </c>
      <c r="K8" s="27">
        <f t="shared" si="12"/>
        <v>0</v>
      </c>
      <c r="L8" s="27">
        <f t="shared" si="13"/>
        <v>0</v>
      </c>
      <c r="M8" s="27">
        <f t="shared" si="0"/>
        <v>0</v>
      </c>
      <c r="N8" s="27">
        <f t="shared" si="1"/>
        <v>0</v>
      </c>
      <c r="O8" s="27">
        <f t="shared" si="2"/>
        <v>0</v>
      </c>
      <c r="P8" s="27">
        <f t="shared" si="3"/>
        <v>0</v>
      </c>
      <c r="Q8" s="28">
        <f t="shared" si="4"/>
        <v>0</v>
      </c>
      <c r="R8" s="1"/>
      <c r="S8" s="6">
        <v>0</v>
      </c>
      <c r="T8" s="7">
        <v>1</v>
      </c>
      <c r="U8" s="7">
        <v>0</v>
      </c>
      <c r="V8" s="8">
        <v>2.9516000000000001E-2</v>
      </c>
      <c r="W8" s="18">
        <v>0</v>
      </c>
      <c r="X8" s="19">
        <v>1</v>
      </c>
      <c r="Y8" s="19">
        <v>0</v>
      </c>
      <c r="Z8" s="79">
        <v>0.105764</v>
      </c>
      <c r="AA8" s="18">
        <v>0</v>
      </c>
      <c r="AB8" s="19">
        <v>1</v>
      </c>
      <c r="AC8" s="19">
        <v>0</v>
      </c>
      <c r="AD8" s="79">
        <v>0.32194099999999998</v>
      </c>
      <c r="AE8" s="6">
        <v>0</v>
      </c>
      <c r="AF8" s="7">
        <v>1</v>
      </c>
      <c r="AG8" s="7">
        <v>0</v>
      </c>
      <c r="AH8" s="78">
        <v>1.13009</v>
      </c>
      <c r="AI8" s="18">
        <v>0</v>
      </c>
      <c r="AJ8" s="19">
        <v>1</v>
      </c>
      <c r="AK8" s="19">
        <v>0</v>
      </c>
      <c r="AL8" s="79">
        <v>2.0149E-2</v>
      </c>
      <c r="AM8" s="18">
        <v>0</v>
      </c>
      <c r="AN8" s="19">
        <v>1</v>
      </c>
      <c r="AO8" s="19">
        <v>0</v>
      </c>
      <c r="AP8" s="79">
        <v>1.9441E-2</v>
      </c>
      <c r="AQ8" s="18">
        <v>0</v>
      </c>
      <c r="AR8" s="19">
        <v>1</v>
      </c>
      <c r="AS8" s="19">
        <v>0</v>
      </c>
      <c r="AT8" s="79">
        <v>1.73E-4</v>
      </c>
      <c r="AU8" s="18">
        <v>0</v>
      </c>
      <c r="AV8" s="19">
        <v>1</v>
      </c>
      <c r="AW8" s="19">
        <v>0</v>
      </c>
      <c r="AX8" s="79">
        <v>1.84E-4</v>
      </c>
      <c r="AY8" s="6">
        <v>0</v>
      </c>
      <c r="AZ8" s="7">
        <v>0</v>
      </c>
      <c r="BA8" s="78">
        <v>2.3499999999999999E-4</v>
      </c>
      <c r="BB8" s="6">
        <v>0</v>
      </c>
      <c r="BC8" s="7">
        <v>0</v>
      </c>
      <c r="BD8" s="78">
        <v>2.3699999999999999E-4</v>
      </c>
      <c r="BE8" s="6">
        <v>0</v>
      </c>
      <c r="BF8" s="7">
        <v>0</v>
      </c>
      <c r="BG8" s="78">
        <v>2.5900000000000001E-4</v>
      </c>
      <c r="BH8" s="6">
        <v>0</v>
      </c>
      <c r="BI8" s="7">
        <v>0</v>
      </c>
      <c r="BJ8" s="78">
        <v>1.1941200000000001</v>
      </c>
      <c r="BK8" s="6">
        <v>0</v>
      </c>
      <c r="BL8" s="7">
        <v>0</v>
      </c>
      <c r="BM8" s="78">
        <v>1.1507799999999999</v>
      </c>
    </row>
    <row r="9" spans="1:65">
      <c r="A9" s="69">
        <v>8</v>
      </c>
      <c r="B9" s="69">
        <v>1330</v>
      </c>
      <c r="C9" s="73">
        <f>'ILS100'!BG9</f>
        <v>620</v>
      </c>
      <c r="D9" s="74">
        <f t="shared" si="5"/>
        <v>617</v>
      </c>
      <c r="E9" s="26">
        <f t="shared" si="6"/>
        <v>0</v>
      </c>
      <c r="F9" s="27">
        <f t="shared" si="7"/>
        <v>0</v>
      </c>
      <c r="G9" s="27">
        <f t="shared" si="8"/>
        <v>0</v>
      </c>
      <c r="H9" s="27">
        <f t="shared" si="9"/>
        <v>0</v>
      </c>
      <c r="I9" s="27">
        <f t="shared" si="10"/>
        <v>90</v>
      </c>
      <c r="J9" s="27">
        <f t="shared" si="11"/>
        <v>167</v>
      </c>
      <c r="K9" s="27">
        <f t="shared" si="12"/>
        <v>79</v>
      </c>
      <c r="L9" s="27">
        <f t="shared" si="13"/>
        <v>0</v>
      </c>
      <c r="M9" s="27">
        <f t="shared" si="0"/>
        <v>38</v>
      </c>
      <c r="N9" s="27">
        <f t="shared" si="1"/>
        <v>40</v>
      </c>
      <c r="O9" s="27">
        <f t="shared" si="2"/>
        <v>56</v>
      </c>
      <c r="P9" s="27">
        <f t="shared" si="3"/>
        <v>102</v>
      </c>
      <c r="Q9" s="28">
        <f t="shared" si="4"/>
        <v>146</v>
      </c>
      <c r="R9" s="1"/>
      <c r="S9" s="6">
        <v>617</v>
      </c>
      <c r="T9" s="7">
        <v>3</v>
      </c>
      <c r="U9" s="7">
        <v>6</v>
      </c>
      <c r="V9" s="8">
        <v>55.667299999999997</v>
      </c>
      <c r="W9" s="18">
        <v>617</v>
      </c>
      <c r="X9" s="19">
        <v>2</v>
      </c>
      <c r="Y9" s="19">
        <v>8</v>
      </c>
      <c r="Z9" s="79">
        <v>21.122299999999999</v>
      </c>
      <c r="AA9" s="18">
        <v>617</v>
      </c>
      <c r="AB9" s="19">
        <v>2</v>
      </c>
      <c r="AC9" s="19">
        <v>11</v>
      </c>
      <c r="AD9" s="79">
        <v>24.8901</v>
      </c>
      <c r="AE9" s="6">
        <v>617</v>
      </c>
      <c r="AF9" s="7">
        <v>2</v>
      </c>
      <c r="AG9" s="7">
        <v>13</v>
      </c>
      <c r="AH9" s="78">
        <v>46.840200000000003</v>
      </c>
      <c r="AI9" s="18">
        <v>707</v>
      </c>
      <c r="AJ9" s="19">
        <v>2</v>
      </c>
      <c r="AK9" s="19">
        <v>4</v>
      </c>
      <c r="AL9" s="79">
        <v>6.2355200000000002</v>
      </c>
      <c r="AM9" s="18">
        <v>784</v>
      </c>
      <c r="AN9" s="19">
        <v>2</v>
      </c>
      <c r="AO9" s="19">
        <v>2</v>
      </c>
      <c r="AP9" s="79">
        <v>3.6307499999999999</v>
      </c>
      <c r="AQ9" s="18">
        <v>655</v>
      </c>
      <c r="AR9" s="19">
        <v>4</v>
      </c>
      <c r="AS9" s="19">
        <v>12</v>
      </c>
      <c r="AT9" s="79">
        <v>9.3828800000000001</v>
      </c>
      <c r="AU9" s="18">
        <v>657</v>
      </c>
      <c r="AV9" s="19">
        <v>3</v>
      </c>
      <c r="AW9" s="19">
        <v>8</v>
      </c>
      <c r="AX9" s="79">
        <v>20.407699999999998</v>
      </c>
      <c r="AY9" s="6">
        <v>673</v>
      </c>
      <c r="AZ9" s="7">
        <v>20</v>
      </c>
      <c r="BA9" s="78">
        <v>5.2554600000000002</v>
      </c>
      <c r="BB9" s="6">
        <v>719</v>
      </c>
      <c r="BC9" s="7">
        <v>14</v>
      </c>
      <c r="BD9" s="78">
        <v>6.7995299999999999</v>
      </c>
      <c r="BE9" s="6">
        <v>763</v>
      </c>
      <c r="BF9" s="7">
        <v>14</v>
      </c>
      <c r="BG9" s="78">
        <v>17.761500000000002</v>
      </c>
      <c r="BH9" s="6">
        <v>617</v>
      </c>
      <c r="BI9" s="7">
        <v>13</v>
      </c>
      <c r="BJ9" s="78">
        <v>45.095199999999998</v>
      </c>
      <c r="BK9" s="6">
        <v>696</v>
      </c>
      <c r="BL9" s="7">
        <v>10</v>
      </c>
      <c r="BM9" s="78">
        <v>45.5047</v>
      </c>
    </row>
    <row r="10" spans="1:65">
      <c r="A10" s="69">
        <v>9</v>
      </c>
      <c r="B10" s="69">
        <v>772</v>
      </c>
      <c r="C10" s="73">
        <f>'ILS100'!BG10</f>
        <v>459</v>
      </c>
      <c r="D10" s="74">
        <f t="shared" si="5"/>
        <v>453</v>
      </c>
      <c r="E10" s="26">
        <f t="shared" si="6"/>
        <v>0</v>
      </c>
      <c r="F10" s="27">
        <f t="shared" si="7"/>
        <v>0</v>
      </c>
      <c r="G10" s="27">
        <f t="shared" si="8"/>
        <v>0</v>
      </c>
      <c r="H10" s="27">
        <f t="shared" si="9"/>
        <v>27</v>
      </c>
      <c r="I10" s="27">
        <f t="shared" si="10"/>
        <v>27</v>
      </c>
      <c r="J10" s="27">
        <f t="shared" si="11"/>
        <v>75</v>
      </c>
      <c r="K10" s="27">
        <f t="shared" si="12"/>
        <v>0</v>
      </c>
      <c r="L10" s="27">
        <f t="shared" si="13"/>
        <v>0</v>
      </c>
      <c r="M10" s="27">
        <f t="shared" si="0"/>
        <v>0</v>
      </c>
      <c r="N10" s="27">
        <f t="shared" si="1"/>
        <v>0</v>
      </c>
      <c r="O10" s="27">
        <f t="shared" si="2"/>
        <v>80</v>
      </c>
      <c r="P10" s="27">
        <f t="shared" si="3"/>
        <v>80</v>
      </c>
      <c r="Q10" s="28">
        <f t="shared" si="4"/>
        <v>27</v>
      </c>
      <c r="R10" s="1"/>
      <c r="S10" s="6">
        <v>453</v>
      </c>
      <c r="T10" s="7">
        <v>3</v>
      </c>
      <c r="U10" s="7">
        <v>4</v>
      </c>
      <c r="V10" s="8">
        <v>24.821000000000002</v>
      </c>
      <c r="W10" s="18">
        <v>453</v>
      </c>
      <c r="X10" s="19">
        <v>3</v>
      </c>
      <c r="Y10" s="19">
        <v>4</v>
      </c>
      <c r="Z10" s="79">
        <v>38.726300000000002</v>
      </c>
      <c r="AA10" s="18">
        <v>453</v>
      </c>
      <c r="AB10" s="19">
        <v>3</v>
      </c>
      <c r="AC10" s="19">
        <v>3</v>
      </c>
      <c r="AD10" s="79">
        <v>31.2986</v>
      </c>
      <c r="AE10" s="6">
        <v>480</v>
      </c>
      <c r="AF10" s="7">
        <v>2</v>
      </c>
      <c r="AG10" s="7">
        <v>3</v>
      </c>
      <c r="AH10" s="78">
        <v>27.174399999999999</v>
      </c>
      <c r="AI10" s="18">
        <v>480</v>
      </c>
      <c r="AJ10" s="19">
        <v>3</v>
      </c>
      <c r="AK10" s="19">
        <v>2</v>
      </c>
      <c r="AL10" s="79">
        <v>3.8235199999999998</v>
      </c>
      <c r="AM10" s="18">
        <v>528</v>
      </c>
      <c r="AN10" s="19">
        <v>2</v>
      </c>
      <c r="AO10" s="19">
        <v>2</v>
      </c>
      <c r="AP10" s="79">
        <v>0.61363100000000004</v>
      </c>
      <c r="AQ10" s="18">
        <v>453</v>
      </c>
      <c r="AR10" s="19">
        <v>4</v>
      </c>
      <c r="AS10" s="19">
        <v>8</v>
      </c>
      <c r="AT10" s="79">
        <v>8.3785600000000002</v>
      </c>
      <c r="AU10" s="18">
        <v>453</v>
      </c>
      <c r="AV10" s="19">
        <v>3</v>
      </c>
      <c r="AW10" s="19">
        <v>8</v>
      </c>
      <c r="AX10" s="79">
        <v>11.5205</v>
      </c>
      <c r="AY10" s="6">
        <v>533</v>
      </c>
      <c r="AZ10" s="7">
        <v>7</v>
      </c>
      <c r="BA10" s="78">
        <v>3.4294099999999998</v>
      </c>
      <c r="BB10" s="6">
        <v>533</v>
      </c>
      <c r="BC10" s="7">
        <v>8</v>
      </c>
      <c r="BD10" s="78">
        <v>4.5147899999999996</v>
      </c>
      <c r="BE10" s="6">
        <v>480</v>
      </c>
      <c r="BF10" s="7">
        <v>10</v>
      </c>
      <c r="BG10" s="78">
        <v>9.3347999999999995</v>
      </c>
      <c r="BH10" s="6">
        <v>453</v>
      </c>
      <c r="BI10" s="7">
        <v>5</v>
      </c>
      <c r="BJ10" s="78">
        <v>31.087599999999998</v>
      </c>
      <c r="BK10" s="6">
        <v>453</v>
      </c>
      <c r="BL10" s="7">
        <v>5</v>
      </c>
      <c r="BM10" s="78">
        <v>25.252500000000001</v>
      </c>
    </row>
    <row r="11" spans="1:65">
      <c r="A11" s="69">
        <v>10</v>
      </c>
      <c r="B11" s="69">
        <v>4166</v>
      </c>
      <c r="C11" s="73">
        <f>'ILS100'!BG11</f>
        <v>2011</v>
      </c>
      <c r="D11" s="74">
        <f t="shared" si="5"/>
        <v>1977</v>
      </c>
      <c r="E11" s="26">
        <f t="shared" si="6"/>
        <v>0</v>
      </c>
      <c r="F11" s="27">
        <f t="shared" si="7"/>
        <v>0</v>
      </c>
      <c r="G11" s="27">
        <f t="shared" si="8"/>
        <v>0</v>
      </c>
      <c r="H11" s="27">
        <f t="shared" si="9"/>
        <v>0</v>
      </c>
      <c r="I11" s="27">
        <f t="shared" si="10"/>
        <v>24</v>
      </c>
      <c r="J11" s="27">
        <f t="shared" si="11"/>
        <v>502</v>
      </c>
      <c r="K11" s="27">
        <f t="shared" si="12"/>
        <v>3</v>
      </c>
      <c r="L11" s="27">
        <f t="shared" si="13"/>
        <v>3</v>
      </c>
      <c r="M11" s="27">
        <f t="shared" si="0"/>
        <v>57</v>
      </c>
      <c r="N11" s="27">
        <f t="shared" si="1"/>
        <v>91</v>
      </c>
      <c r="O11" s="27">
        <f t="shared" si="2"/>
        <v>510</v>
      </c>
      <c r="P11" s="27">
        <f t="shared" si="3"/>
        <v>124</v>
      </c>
      <c r="Q11" s="28">
        <f t="shared" si="4"/>
        <v>336</v>
      </c>
      <c r="R11" s="1"/>
      <c r="S11" s="6">
        <v>1977</v>
      </c>
      <c r="T11" s="7">
        <v>2</v>
      </c>
      <c r="U11" s="7">
        <v>8</v>
      </c>
      <c r="V11" s="8">
        <v>89.917199999999994</v>
      </c>
      <c r="W11" s="18">
        <v>1977</v>
      </c>
      <c r="X11" s="19">
        <v>2</v>
      </c>
      <c r="Y11" s="19">
        <v>20</v>
      </c>
      <c r="Z11" s="79">
        <v>88.735500000000002</v>
      </c>
      <c r="AA11" s="18">
        <v>1977</v>
      </c>
      <c r="AB11" s="19">
        <v>2</v>
      </c>
      <c r="AC11" s="19">
        <v>16</v>
      </c>
      <c r="AD11" s="79">
        <v>74.629400000000004</v>
      </c>
      <c r="AE11" s="6">
        <v>1977</v>
      </c>
      <c r="AF11" s="7">
        <v>2</v>
      </c>
      <c r="AG11" s="7">
        <v>20</v>
      </c>
      <c r="AH11" s="78">
        <v>116.812</v>
      </c>
      <c r="AI11" s="18">
        <v>2001</v>
      </c>
      <c r="AJ11" s="19">
        <v>4</v>
      </c>
      <c r="AK11" s="19">
        <v>17</v>
      </c>
      <c r="AL11" s="79">
        <v>27.971699999999998</v>
      </c>
      <c r="AM11" s="18">
        <v>2479</v>
      </c>
      <c r="AN11" s="19">
        <v>2</v>
      </c>
      <c r="AO11" s="19">
        <v>7</v>
      </c>
      <c r="AP11" s="79">
        <v>18.182200000000002</v>
      </c>
      <c r="AQ11" s="18">
        <v>2034</v>
      </c>
      <c r="AR11" s="19">
        <v>5</v>
      </c>
      <c r="AS11" s="19">
        <v>33</v>
      </c>
      <c r="AT11" s="79">
        <v>49.938299999999998</v>
      </c>
      <c r="AU11" s="18">
        <v>2068</v>
      </c>
      <c r="AV11" s="19">
        <v>5</v>
      </c>
      <c r="AW11" s="19">
        <v>19</v>
      </c>
      <c r="AX11" s="79">
        <v>120</v>
      </c>
      <c r="AY11" s="6">
        <v>2487</v>
      </c>
      <c r="AZ11" s="7">
        <v>31</v>
      </c>
      <c r="BA11" s="78">
        <v>32.408299999999997</v>
      </c>
      <c r="BB11" s="6">
        <v>2101</v>
      </c>
      <c r="BC11" s="7">
        <v>30</v>
      </c>
      <c r="BD11" s="78">
        <v>43.998399999999997</v>
      </c>
      <c r="BE11" s="6">
        <v>2313</v>
      </c>
      <c r="BF11" s="7">
        <v>45</v>
      </c>
      <c r="BG11" s="78">
        <v>141.21899999999999</v>
      </c>
      <c r="BH11" s="6">
        <v>1980</v>
      </c>
      <c r="BI11" s="7">
        <v>33</v>
      </c>
      <c r="BJ11" s="78">
        <v>227.298</v>
      </c>
      <c r="BK11" s="6">
        <v>1980</v>
      </c>
      <c r="BL11" s="7">
        <v>33</v>
      </c>
      <c r="BM11" s="78">
        <v>176.58500000000001</v>
      </c>
    </row>
    <row r="12" spans="1:65">
      <c r="A12" s="69">
        <v>11</v>
      </c>
      <c r="B12" s="69">
        <v>1093</v>
      </c>
      <c r="C12" s="73">
        <f>'ILS100'!BG12</f>
        <v>691</v>
      </c>
      <c r="D12" s="74">
        <f t="shared" si="5"/>
        <v>691</v>
      </c>
      <c r="E12" s="26">
        <f t="shared" si="6"/>
        <v>0</v>
      </c>
      <c r="F12" s="27">
        <f t="shared" si="7"/>
        <v>0</v>
      </c>
      <c r="G12" s="27">
        <f t="shared" si="8"/>
        <v>0</v>
      </c>
      <c r="H12" s="27">
        <f t="shared" si="9"/>
        <v>0</v>
      </c>
      <c r="I12" s="27">
        <f t="shared" si="10"/>
        <v>3</v>
      </c>
      <c r="J12" s="27">
        <f t="shared" si="11"/>
        <v>234</v>
      </c>
      <c r="K12" s="27">
        <f t="shared" si="12"/>
        <v>0</v>
      </c>
      <c r="L12" s="27">
        <f t="shared" si="13"/>
        <v>0</v>
      </c>
      <c r="M12" s="27">
        <f t="shared" si="0"/>
        <v>0</v>
      </c>
      <c r="N12" s="27">
        <f t="shared" si="1"/>
        <v>3</v>
      </c>
      <c r="O12" s="27">
        <f t="shared" si="2"/>
        <v>5</v>
      </c>
      <c r="P12" s="27">
        <f t="shared" si="3"/>
        <v>75</v>
      </c>
      <c r="Q12" s="28">
        <f t="shared" si="4"/>
        <v>6</v>
      </c>
      <c r="R12" s="1"/>
      <c r="S12" s="6">
        <v>691</v>
      </c>
      <c r="T12" s="7">
        <v>2</v>
      </c>
      <c r="U12" s="7">
        <v>1</v>
      </c>
      <c r="V12" s="8">
        <v>25.672899999999998</v>
      </c>
      <c r="W12" s="18">
        <v>691</v>
      </c>
      <c r="X12" s="19">
        <v>2</v>
      </c>
      <c r="Y12" s="19">
        <v>2</v>
      </c>
      <c r="Z12" s="79">
        <v>19.158799999999999</v>
      </c>
      <c r="AA12" s="18">
        <v>691</v>
      </c>
      <c r="AB12" s="19">
        <v>2</v>
      </c>
      <c r="AC12" s="19">
        <v>2</v>
      </c>
      <c r="AD12" s="79">
        <v>21.703199999999999</v>
      </c>
      <c r="AE12" s="6">
        <v>691</v>
      </c>
      <c r="AF12" s="7">
        <v>2</v>
      </c>
      <c r="AG12" s="7">
        <v>4</v>
      </c>
      <c r="AH12" s="78">
        <v>29.785900000000002</v>
      </c>
      <c r="AI12" s="18">
        <v>694</v>
      </c>
      <c r="AJ12" s="19">
        <v>3</v>
      </c>
      <c r="AK12" s="19">
        <v>3</v>
      </c>
      <c r="AL12" s="79">
        <v>5.3010000000000002</v>
      </c>
      <c r="AM12" s="18">
        <v>925</v>
      </c>
      <c r="AN12" s="19">
        <v>4</v>
      </c>
      <c r="AO12" s="19">
        <v>3</v>
      </c>
      <c r="AP12" s="79">
        <v>2.0137999999999998</v>
      </c>
      <c r="AQ12" s="18">
        <v>691</v>
      </c>
      <c r="AR12" s="19">
        <v>3</v>
      </c>
      <c r="AS12" s="19">
        <v>4</v>
      </c>
      <c r="AT12" s="79">
        <v>6.6067499999999999</v>
      </c>
      <c r="AU12" s="18">
        <v>694</v>
      </c>
      <c r="AV12" s="19">
        <v>2</v>
      </c>
      <c r="AW12" s="19">
        <v>2</v>
      </c>
      <c r="AX12" s="79">
        <v>7.3265200000000004</v>
      </c>
      <c r="AY12" s="6">
        <v>696</v>
      </c>
      <c r="AZ12" s="7">
        <v>7</v>
      </c>
      <c r="BA12" s="78">
        <v>3.2951999999999999</v>
      </c>
      <c r="BB12" s="6">
        <v>766</v>
      </c>
      <c r="BC12" s="7">
        <v>8</v>
      </c>
      <c r="BD12" s="78">
        <v>4.04366</v>
      </c>
      <c r="BE12" s="6">
        <v>697</v>
      </c>
      <c r="BF12" s="7">
        <v>10</v>
      </c>
      <c r="BG12" s="78">
        <v>7.6921299999999997</v>
      </c>
      <c r="BH12" s="6">
        <v>691</v>
      </c>
      <c r="BI12" s="7">
        <v>4</v>
      </c>
      <c r="BJ12" s="78">
        <v>37.386800000000001</v>
      </c>
      <c r="BK12" s="6">
        <v>691</v>
      </c>
      <c r="BL12" s="7">
        <v>4</v>
      </c>
      <c r="BM12" s="78">
        <v>27.336500000000001</v>
      </c>
    </row>
    <row r="13" spans="1:65">
      <c r="A13" s="69">
        <v>12</v>
      </c>
      <c r="B13" s="69">
        <v>17828</v>
      </c>
      <c r="C13" s="73">
        <f>'ILS100'!BG13</f>
        <v>7945</v>
      </c>
      <c r="D13" s="74">
        <f t="shared" si="5"/>
        <v>7841</v>
      </c>
      <c r="E13" s="26">
        <f t="shared" si="6"/>
        <v>38</v>
      </c>
      <c r="F13" s="27">
        <f t="shared" si="7"/>
        <v>38</v>
      </c>
      <c r="G13" s="27">
        <f t="shared" si="8"/>
        <v>80</v>
      </c>
      <c r="H13" s="27">
        <f t="shared" si="9"/>
        <v>0</v>
      </c>
      <c r="I13" s="27">
        <f t="shared" si="10"/>
        <v>903</v>
      </c>
      <c r="J13" s="27">
        <f t="shared" si="11"/>
        <v>3330</v>
      </c>
      <c r="K13" s="27">
        <f t="shared" si="12"/>
        <v>0</v>
      </c>
      <c r="L13" s="27">
        <f t="shared" si="13"/>
        <v>0</v>
      </c>
      <c r="M13" s="27">
        <f t="shared" si="0"/>
        <v>1206</v>
      </c>
      <c r="N13" s="27">
        <f t="shared" si="1"/>
        <v>651</v>
      </c>
      <c r="O13" s="27">
        <f t="shared" si="2"/>
        <v>1716</v>
      </c>
      <c r="P13" s="27">
        <f t="shared" si="3"/>
        <v>713</v>
      </c>
      <c r="Q13" s="28">
        <f t="shared" si="4"/>
        <v>304</v>
      </c>
      <c r="R13" s="1"/>
      <c r="S13" s="6">
        <v>7879</v>
      </c>
      <c r="T13" s="7">
        <v>2</v>
      </c>
      <c r="U13" s="7">
        <v>16</v>
      </c>
      <c r="V13" s="8">
        <v>145.17099999999999</v>
      </c>
      <c r="W13" s="18">
        <v>7879</v>
      </c>
      <c r="X13" s="19">
        <v>2</v>
      </c>
      <c r="Y13" s="19">
        <v>51</v>
      </c>
      <c r="Z13" s="79">
        <v>126.99</v>
      </c>
      <c r="AA13" s="18">
        <v>7921</v>
      </c>
      <c r="AB13" s="19">
        <v>3</v>
      </c>
      <c r="AC13" s="19">
        <v>43</v>
      </c>
      <c r="AD13" s="79">
        <v>387.245</v>
      </c>
      <c r="AE13" s="6">
        <v>7841</v>
      </c>
      <c r="AF13" s="7">
        <v>2</v>
      </c>
      <c r="AG13" s="7">
        <v>43</v>
      </c>
      <c r="AH13" s="78">
        <v>266.03399999999999</v>
      </c>
      <c r="AI13" s="18">
        <v>8744</v>
      </c>
      <c r="AJ13" s="19">
        <v>3</v>
      </c>
      <c r="AK13" s="19">
        <v>18</v>
      </c>
      <c r="AL13" s="79">
        <v>82.394300000000001</v>
      </c>
      <c r="AM13" s="18">
        <v>11171</v>
      </c>
      <c r="AN13" s="19">
        <v>3</v>
      </c>
      <c r="AO13" s="19">
        <v>12</v>
      </c>
      <c r="AP13" s="79">
        <v>51.103900000000003</v>
      </c>
      <c r="AQ13" s="18">
        <v>9047</v>
      </c>
      <c r="AR13" s="19">
        <v>6</v>
      </c>
      <c r="AS13" s="19">
        <v>86</v>
      </c>
      <c r="AT13" s="79">
        <v>208.11799999999999</v>
      </c>
      <c r="AU13" s="18">
        <v>8492</v>
      </c>
      <c r="AV13" s="19">
        <v>7</v>
      </c>
      <c r="AW13" s="19">
        <v>61</v>
      </c>
      <c r="AX13" s="79">
        <v>459.66800000000001</v>
      </c>
      <c r="AY13" s="6">
        <v>9557</v>
      </c>
      <c r="AZ13" s="7">
        <v>96</v>
      </c>
      <c r="BA13" s="78">
        <v>117.42700000000001</v>
      </c>
      <c r="BB13" s="6">
        <v>8554</v>
      </c>
      <c r="BC13" s="7">
        <v>112</v>
      </c>
      <c r="BD13" s="78">
        <v>246.738</v>
      </c>
      <c r="BE13" s="6">
        <v>8145</v>
      </c>
      <c r="BF13" s="7">
        <v>134</v>
      </c>
      <c r="BG13" s="78">
        <v>486.697</v>
      </c>
      <c r="BH13" s="6">
        <v>7841</v>
      </c>
      <c r="BI13" s="7">
        <v>75</v>
      </c>
      <c r="BJ13" s="78">
        <v>445.58699999999999</v>
      </c>
      <c r="BK13" s="6">
        <v>7841</v>
      </c>
      <c r="BL13" s="7">
        <v>75</v>
      </c>
      <c r="BM13" s="78">
        <v>309.62799999999999</v>
      </c>
    </row>
    <row r="14" spans="1:65">
      <c r="A14" s="69">
        <v>13</v>
      </c>
      <c r="B14" s="69">
        <v>1532</v>
      </c>
      <c r="C14" s="73">
        <f>'ILS100'!BG14</f>
        <v>65</v>
      </c>
      <c r="D14" s="74">
        <f t="shared" si="5"/>
        <v>58</v>
      </c>
      <c r="E14" s="26">
        <f t="shared" si="6"/>
        <v>2</v>
      </c>
      <c r="F14" s="27">
        <f t="shared" si="7"/>
        <v>294</v>
      </c>
      <c r="G14" s="27">
        <f t="shared" si="8"/>
        <v>25</v>
      </c>
      <c r="H14" s="27">
        <f t="shared" si="9"/>
        <v>8</v>
      </c>
      <c r="I14" s="27">
        <f t="shared" si="10"/>
        <v>227</v>
      </c>
      <c r="J14" s="27">
        <f t="shared" si="11"/>
        <v>351</v>
      </c>
      <c r="K14" s="27">
        <f t="shared" si="12"/>
        <v>0</v>
      </c>
      <c r="L14" s="27">
        <f t="shared" si="13"/>
        <v>6</v>
      </c>
      <c r="M14" s="27">
        <f t="shared" si="0"/>
        <v>118</v>
      </c>
      <c r="N14" s="27">
        <f t="shared" si="1"/>
        <v>14</v>
      </c>
      <c r="O14" s="27">
        <f t="shared" si="2"/>
        <v>305</v>
      </c>
      <c r="P14" s="27">
        <f t="shared" si="3"/>
        <v>474</v>
      </c>
      <c r="Q14" s="28">
        <f t="shared" si="4"/>
        <v>45</v>
      </c>
      <c r="R14" s="1"/>
      <c r="S14" s="6">
        <v>60</v>
      </c>
      <c r="T14" s="7">
        <v>6</v>
      </c>
      <c r="U14" s="7">
        <v>16</v>
      </c>
      <c r="V14" s="8">
        <v>21.063199999999998</v>
      </c>
      <c r="W14" s="18">
        <v>352</v>
      </c>
      <c r="X14" s="19">
        <v>2</v>
      </c>
      <c r="Y14" s="19">
        <v>7</v>
      </c>
      <c r="Z14" s="79">
        <v>14.0029</v>
      </c>
      <c r="AA14" s="18">
        <v>83</v>
      </c>
      <c r="AB14" s="19">
        <v>6</v>
      </c>
      <c r="AC14" s="19">
        <v>16</v>
      </c>
      <c r="AD14" s="79">
        <v>44.950600000000001</v>
      </c>
      <c r="AE14" s="6">
        <v>66</v>
      </c>
      <c r="AF14" s="7">
        <v>3</v>
      </c>
      <c r="AG14" s="7">
        <v>20</v>
      </c>
      <c r="AH14" s="78">
        <v>34.927599999999998</v>
      </c>
      <c r="AI14" s="18">
        <v>285</v>
      </c>
      <c r="AJ14" s="19">
        <v>5</v>
      </c>
      <c r="AK14" s="19">
        <v>10</v>
      </c>
      <c r="AL14" s="79">
        <v>11.8529</v>
      </c>
      <c r="AM14" s="18">
        <v>409</v>
      </c>
      <c r="AN14" s="19">
        <v>6</v>
      </c>
      <c r="AO14" s="19">
        <v>11</v>
      </c>
      <c r="AP14" s="79">
        <v>12.0937</v>
      </c>
      <c r="AQ14" s="18">
        <v>176</v>
      </c>
      <c r="AR14" s="19">
        <v>3</v>
      </c>
      <c r="AS14" s="19">
        <v>20</v>
      </c>
      <c r="AT14" s="79">
        <v>12.9396</v>
      </c>
      <c r="AU14" s="18">
        <v>72</v>
      </c>
      <c r="AV14" s="19">
        <v>3</v>
      </c>
      <c r="AW14" s="19">
        <v>13</v>
      </c>
      <c r="AX14" s="79">
        <v>13.4991</v>
      </c>
      <c r="AY14" s="6">
        <v>363</v>
      </c>
      <c r="AZ14" s="7">
        <v>22</v>
      </c>
      <c r="BA14" s="78">
        <v>8.4077900000000003</v>
      </c>
      <c r="BB14" s="6">
        <v>532</v>
      </c>
      <c r="BC14" s="7">
        <v>20</v>
      </c>
      <c r="BD14" s="78">
        <v>17.5962</v>
      </c>
      <c r="BE14" s="6">
        <v>103</v>
      </c>
      <c r="BF14" s="7">
        <v>25</v>
      </c>
      <c r="BG14" s="78">
        <v>13.296099999999999</v>
      </c>
      <c r="BH14" s="6">
        <v>64</v>
      </c>
      <c r="BI14" s="7">
        <v>24</v>
      </c>
      <c r="BJ14" s="78">
        <v>29.0549</v>
      </c>
      <c r="BK14" s="6">
        <v>58</v>
      </c>
      <c r="BL14" s="7">
        <v>21</v>
      </c>
      <c r="BM14" s="78">
        <v>22.899699999999999</v>
      </c>
    </row>
    <row r="15" spans="1:65">
      <c r="A15" s="69">
        <v>14</v>
      </c>
      <c r="B15" s="69">
        <v>8351</v>
      </c>
      <c r="C15" s="73">
        <f>'ILS100'!BG15</f>
        <v>3180</v>
      </c>
      <c r="D15" s="74">
        <f t="shared" si="5"/>
        <v>2941</v>
      </c>
      <c r="E15" s="26">
        <f t="shared" si="6"/>
        <v>242</v>
      </c>
      <c r="F15" s="27">
        <f t="shared" si="7"/>
        <v>242</v>
      </c>
      <c r="G15" s="27">
        <f t="shared" si="8"/>
        <v>226</v>
      </c>
      <c r="H15" s="27">
        <f t="shared" si="9"/>
        <v>226</v>
      </c>
      <c r="I15" s="27">
        <f t="shared" si="10"/>
        <v>593</v>
      </c>
      <c r="J15" s="27">
        <f t="shared" si="11"/>
        <v>1170</v>
      </c>
      <c r="K15" s="27">
        <f t="shared" si="12"/>
        <v>0</v>
      </c>
      <c r="L15" s="27">
        <f t="shared" si="13"/>
        <v>0</v>
      </c>
      <c r="M15" s="27">
        <f t="shared" si="0"/>
        <v>259</v>
      </c>
      <c r="N15" s="27">
        <f t="shared" si="1"/>
        <v>1187</v>
      </c>
      <c r="O15" s="27">
        <f t="shared" si="2"/>
        <v>207</v>
      </c>
      <c r="P15" s="27">
        <f t="shared" si="3"/>
        <v>231</v>
      </c>
      <c r="Q15" s="28">
        <f t="shared" si="4"/>
        <v>365</v>
      </c>
      <c r="R15" s="1"/>
      <c r="S15" s="6">
        <v>3183</v>
      </c>
      <c r="T15" s="7">
        <v>5</v>
      </c>
      <c r="U15" s="7">
        <v>19</v>
      </c>
      <c r="V15" s="8">
        <v>353.33</v>
      </c>
      <c r="W15" s="18">
        <v>3183</v>
      </c>
      <c r="X15" s="19">
        <v>3</v>
      </c>
      <c r="Y15" s="19">
        <v>28</v>
      </c>
      <c r="Z15" s="79">
        <v>156.75200000000001</v>
      </c>
      <c r="AA15" s="18">
        <v>3167</v>
      </c>
      <c r="AB15" s="19">
        <v>3</v>
      </c>
      <c r="AC15" s="19">
        <v>29</v>
      </c>
      <c r="AD15" s="79">
        <v>178.256</v>
      </c>
      <c r="AE15" s="6">
        <v>3167</v>
      </c>
      <c r="AF15" s="7">
        <v>3</v>
      </c>
      <c r="AG15" s="7">
        <v>52</v>
      </c>
      <c r="AH15" s="78">
        <v>234.142</v>
      </c>
      <c r="AI15" s="18">
        <v>3534</v>
      </c>
      <c r="AJ15" s="19">
        <v>4</v>
      </c>
      <c r="AK15" s="19">
        <v>19</v>
      </c>
      <c r="AL15" s="79">
        <v>108.505</v>
      </c>
      <c r="AM15" s="18">
        <v>4111</v>
      </c>
      <c r="AN15" s="19">
        <v>3</v>
      </c>
      <c r="AO15" s="19">
        <v>11</v>
      </c>
      <c r="AP15" s="79">
        <v>62.214500000000001</v>
      </c>
      <c r="AQ15" s="18">
        <v>3200</v>
      </c>
      <c r="AR15" s="19">
        <v>4</v>
      </c>
      <c r="AS15" s="19">
        <v>57</v>
      </c>
      <c r="AT15" s="79">
        <v>66.943399999999997</v>
      </c>
      <c r="AU15" s="18">
        <v>4128</v>
      </c>
      <c r="AV15" s="19">
        <v>4</v>
      </c>
      <c r="AW15" s="19">
        <v>34</v>
      </c>
      <c r="AX15" s="79">
        <v>280.56299999999999</v>
      </c>
      <c r="AY15" s="6">
        <v>3148</v>
      </c>
      <c r="AZ15" s="7">
        <v>47</v>
      </c>
      <c r="BA15" s="78">
        <v>56.330199999999998</v>
      </c>
      <c r="BB15" s="6">
        <v>3172</v>
      </c>
      <c r="BC15" s="7">
        <v>51</v>
      </c>
      <c r="BD15" s="78">
        <v>111.78</v>
      </c>
      <c r="BE15" s="6">
        <v>3306</v>
      </c>
      <c r="BF15" s="7">
        <v>31</v>
      </c>
      <c r="BG15" s="78">
        <v>341.44299999999998</v>
      </c>
      <c r="BH15" s="6">
        <v>2941</v>
      </c>
      <c r="BI15" s="7">
        <v>88</v>
      </c>
      <c r="BJ15" s="78">
        <v>289.08100000000002</v>
      </c>
      <c r="BK15" s="6">
        <v>2941</v>
      </c>
      <c r="BL15" s="7">
        <v>87</v>
      </c>
      <c r="BM15" s="78">
        <v>203.51</v>
      </c>
    </row>
    <row r="16" spans="1:65">
      <c r="A16" s="69">
        <v>15</v>
      </c>
      <c r="B16" s="69">
        <v>452</v>
      </c>
      <c r="C16" s="73">
        <f>'ILS100'!BG16</f>
        <v>98</v>
      </c>
      <c r="D16" s="74">
        <f t="shared" si="5"/>
        <v>98</v>
      </c>
      <c r="E16" s="26">
        <f t="shared" si="6"/>
        <v>18</v>
      </c>
      <c r="F16" s="27">
        <f t="shared" si="7"/>
        <v>27</v>
      </c>
      <c r="G16" s="27">
        <f t="shared" si="8"/>
        <v>27</v>
      </c>
      <c r="H16" s="27">
        <f t="shared" si="9"/>
        <v>27</v>
      </c>
      <c r="I16" s="27">
        <f t="shared" si="10"/>
        <v>32</v>
      </c>
      <c r="J16" s="27">
        <f t="shared" si="11"/>
        <v>230</v>
      </c>
      <c r="K16" s="27">
        <f t="shared" si="12"/>
        <v>0</v>
      </c>
      <c r="L16" s="27">
        <f t="shared" si="13"/>
        <v>0</v>
      </c>
      <c r="M16" s="27">
        <f t="shared" si="0"/>
        <v>24</v>
      </c>
      <c r="N16" s="27">
        <f t="shared" si="1"/>
        <v>9</v>
      </c>
      <c r="O16" s="27">
        <f t="shared" si="2"/>
        <v>185</v>
      </c>
      <c r="P16" s="27">
        <f t="shared" si="3"/>
        <v>185</v>
      </c>
      <c r="Q16" s="28">
        <f t="shared" si="4"/>
        <v>187</v>
      </c>
      <c r="R16" s="1"/>
      <c r="S16" s="6">
        <v>116</v>
      </c>
      <c r="T16" s="7">
        <v>3</v>
      </c>
      <c r="U16" s="7">
        <v>7</v>
      </c>
      <c r="V16" s="8">
        <v>13.872999999999999</v>
      </c>
      <c r="W16" s="18">
        <v>125</v>
      </c>
      <c r="X16" s="19">
        <v>3</v>
      </c>
      <c r="Y16" s="19">
        <v>7</v>
      </c>
      <c r="Z16" s="79">
        <v>10.585900000000001</v>
      </c>
      <c r="AA16" s="18">
        <v>125</v>
      </c>
      <c r="AB16" s="19">
        <v>2</v>
      </c>
      <c r="AC16" s="19">
        <v>8</v>
      </c>
      <c r="AD16" s="79">
        <v>14.345700000000001</v>
      </c>
      <c r="AE16" s="6">
        <v>125</v>
      </c>
      <c r="AF16" s="7">
        <v>2</v>
      </c>
      <c r="AG16" s="7">
        <v>13</v>
      </c>
      <c r="AH16" s="78">
        <v>32.968400000000003</v>
      </c>
      <c r="AI16" s="18">
        <v>130</v>
      </c>
      <c r="AJ16" s="19">
        <v>3</v>
      </c>
      <c r="AK16" s="19">
        <v>4</v>
      </c>
      <c r="AL16" s="79">
        <v>3.1011600000000001</v>
      </c>
      <c r="AM16" s="18">
        <v>328</v>
      </c>
      <c r="AN16" s="19">
        <v>2</v>
      </c>
      <c r="AO16" s="19">
        <v>2</v>
      </c>
      <c r="AP16" s="79">
        <v>2.7854999999999999</v>
      </c>
      <c r="AQ16" s="18">
        <v>122</v>
      </c>
      <c r="AR16" s="19">
        <v>2</v>
      </c>
      <c r="AS16" s="19">
        <v>6</v>
      </c>
      <c r="AT16" s="79">
        <v>2.9786999999999999</v>
      </c>
      <c r="AU16" s="18">
        <v>107</v>
      </c>
      <c r="AV16" s="19">
        <v>3</v>
      </c>
      <c r="AW16" s="19">
        <v>6</v>
      </c>
      <c r="AX16" s="79">
        <v>6.3474899999999996</v>
      </c>
      <c r="AY16" s="6">
        <v>283</v>
      </c>
      <c r="AZ16" s="7">
        <v>7</v>
      </c>
      <c r="BA16" s="78">
        <v>4.4446700000000003</v>
      </c>
      <c r="BB16" s="6">
        <v>283</v>
      </c>
      <c r="BC16" s="7">
        <v>6</v>
      </c>
      <c r="BD16" s="78">
        <v>6.8361400000000003</v>
      </c>
      <c r="BE16" s="6">
        <v>285</v>
      </c>
      <c r="BF16" s="7">
        <v>4</v>
      </c>
      <c r="BG16" s="78">
        <v>13.442299999999999</v>
      </c>
      <c r="BH16" s="6">
        <v>98</v>
      </c>
      <c r="BI16" s="7">
        <v>15</v>
      </c>
      <c r="BJ16" s="78">
        <v>20.872399999999999</v>
      </c>
      <c r="BK16" s="6">
        <v>98</v>
      </c>
      <c r="BL16" s="7">
        <v>15</v>
      </c>
      <c r="BM16" s="78">
        <v>16.111499999999999</v>
      </c>
    </row>
    <row r="17" spans="1:65">
      <c r="A17" s="69">
        <v>16</v>
      </c>
      <c r="B17" s="69">
        <v>29049</v>
      </c>
      <c r="C17" s="73">
        <f>'ILS100'!BG17</f>
        <v>17625</v>
      </c>
      <c r="D17" s="74">
        <f t="shared" si="5"/>
        <v>17315</v>
      </c>
      <c r="E17" s="26">
        <f t="shared" si="6"/>
        <v>5</v>
      </c>
      <c r="F17" s="27">
        <f t="shared" si="7"/>
        <v>5</v>
      </c>
      <c r="G17" s="27">
        <f t="shared" si="8"/>
        <v>0</v>
      </c>
      <c r="H17" s="27">
        <f t="shared" si="9"/>
        <v>0</v>
      </c>
      <c r="I17" s="27">
        <f t="shared" si="10"/>
        <v>927</v>
      </c>
      <c r="J17" s="27">
        <f t="shared" si="11"/>
        <v>5730</v>
      </c>
      <c r="K17" s="27">
        <f t="shared" si="12"/>
        <v>98</v>
      </c>
      <c r="L17" s="27">
        <f t="shared" si="13"/>
        <v>33</v>
      </c>
      <c r="M17" s="27">
        <f t="shared" si="0"/>
        <v>710</v>
      </c>
      <c r="N17" s="27">
        <f t="shared" si="1"/>
        <v>397</v>
      </c>
      <c r="O17" s="27">
        <f t="shared" si="2"/>
        <v>994</v>
      </c>
      <c r="P17" s="27">
        <f t="shared" si="3"/>
        <v>964</v>
      </c>
      <c r="Q17" s="28">
        <f t="shared" si="4"/>
        <v>164</v>
      </c>
      <c r="R17" s="1"/>
      <c r="S17" s="6">
        <v>17320</v>
      </c>
      <c r="T17" s="7">
        <v>4</v>
      </c>
      <c r="U17" s="7">
        <v>21</v>
      </c>
      <c r="V17" s="8">
        <v>625.83699999999999</v>
      </c>
      <c r="W17" s="18">
        <v>17320</v>
      </c>
      <c r="X17" s="19">
        <v>4</v>
      </c>
      <c r="Y17" s="19">
        <v>62</v>
      </c>
      <c r="Z17" s="79">
        <v>223.53700000000001</v>
      </c>
      <c r="AA17" s="18">
        <v>17315</v>
      </c>
      <c r="AB17" s="19">
        <v>4</v>
      </c>
      <c r="AC17" s="19">
        <v>74</v>
      </c>
      <c r="AD17" s="79">
        <v>540.31600000000003</v>
      </c>
      <c r="AE17" s="6">
        <v>17315</v>
      </c>
      <c r="AF17" s="7">
        <v>3</v>
      </c>
      <c r="AG17" s="7">
        <v>100</v>
      </c>
      <c r="AH17" s="78">
        <v>507.12400000000002</v>
      </c>
      <c r="AI17" s="18">
        <v>18242</v>
      </c>
      <c r="AJ17" s="19">
        <v>5</v>
      </c>
      <c r="AK17" s="19">
        <v>32</v>
      </c>
      <c r="AL17" s="79">
        <v>326.32299999999998</v>
      </c>
      <c r="AM17" s="18">
        <v>23045</v>
      </c>
      <c r="AN17" s="19">
        <v>5</v>
      </c>
      <c r="AO17" s="19">
        <v>21</v>
      </c>
      <c r="AP17" s="79">
        <v>77.278499999999994</v>
      </c>
      <c r="AQ17" s="18">
        <v>18025</v>
      </c>
      <c r="AR17" s="19">
        <v>6</v>
      </c>
      <c r="AS17" s="19">
        <v>85</v>
      </c>
      <c r="AT17" s="79">
        <v>328.92099999999999</v>
      </c>
      <c r="AU17" s="18">
        <v>17712</v>
      </c>
      <c r="AV17" s="19">
        <v>6</v>
      </c>
      <c r="AW17" s="19">
        <v>75</v>
      </c>
      <c r="AX17" s="79">
        <v>621.99</v>
      </c>
      <c r="AY17" s="6">
        <v>18309</v>
      </c>
      <c r="AZ17" s="7">
        <v>105</v>
      </c>
      <c r="BA17" s="78">
        <v>154.547</v>
      </c>
      <c r="BB17" s="6">
        <v>18279</v>
      </c>
      <c r="BC17" s="7">
        <v>107</v>
      </c>
      <c r="BD17" s="78">
        <v>317.024</v>
      </c>
      <c r="BE17" s="6">
        <v>17479</v>
      </c>
      <c r="BF17" s="7">
        <v>97</v>
      </c>
      <c r="BG17" s="78">
        <v>634.90300000000002</v>
      </c>
      <c r="BH17" s="6">
        <v>17348</v>
      </c>
      <c r="BI17" s="7">
        <v>163</v>
      </c>
      <c r="BJ17" s="78">
        <v>523.471</v>
      </c>
      <c r="BK17" s="6">
        <v>17413</v>
      </c>
      <c r="BL17" s="7">
        <v>168</v>
      </c>
      <c r="BM17" s="78">
        <v>315.08999999999997</v>
      </c>
    </row>
    <row r="18" spans="1:65">
      <c r="A18" s="91">
        <v>17</v>
      </c>
      <c r="B18" s="91">
        <v>31</v>
      </c>
      <c r="C18" s="73">
        <f>'ILS100'!BG18</f>
        <v>0</v>
      </c>
      <c r="D18" s="74">
        <f t="shared" si="5"/>
        <v>0</v>
      </c>
      <c r="E18" s="26">
        <f t="shared" si="6"/>
        <v>0</v>
      </c>
      <c r="F18" s="27">
        <f t="shared" si="7"/>
        <v>0</v>
      </c>
      <c r="G18" s="27">
        <f t="shared" si="8"/>
        <v>0</v>
      </c>
      <c r="H18" s="27">
        <f t="shared" si="9"/>
        <v>0</v>
      </c>
      <c r="I18" s="27">
        <f t="shared" si="10"/>
        <v>0</v>
      </c>
      <c r="J18" s="27">
        <f t="shared" si="11"/>
        <v>0</v>
      </c>
      <c r="K18" s="27">
        <f t="shared" si="12"/>
        <v>0</v>
      </c>
      <c r="L18" s="27">
        <f t="shared" si="13"/>
        <v>0</v>
      </c>
      <c r="M18" s="27">
        <f t="shared" si="0"/>
        <v>0</v>
      </c>
      <c r="N18" s="27">
        <f t="shared" si="1"/>
        <v>0</v>
      </c>
      <c r="O18" s="27">
        <f t="shared" si="2"/>
        <v>0</v>
      </c>
      <c r="P18" s="27">
        <f t="shared" si="3"/>
        <v>0</v>
      </c>
      <c r="Q18" s="28">
        <f t="shared" si="4"/>
        <v>0</v>
      </c>
      <c r="R18" s="1"/>
      <c r="S18" s="6">
        <v>0</v>
      </c>
      <c r="T18" s="7">
        <v>2</v>
      </c>
      <c r="U18" s="7">
        <v>1</v>
      </c>
      <c r="V18" s="8">
        <v>7.4248999999999996E-2</v>
      </c>
      <c r="W18" s="18">
        <v>0</v>
      </c>
      <c r="X18" s="19">
        <v>2</v>
      </c>
      <c r="Y18" s="19">
        <v>1</v>
      </c>
      <c r="Z18" s="79">
        <v>0.25328600000000001</v>
      </c>
      <c r="AA18" s="18">
        <v>0</v>
      </c>
      <c r="AB18" s="19">
        <v>1</v>
      </c>
      <c r="AC18" s="19">
        <v>1</v>
      </c>
      <c r="AD18" s="79">
        <v>0.41363899999999998</v>
      </c>
      <c r="AE18" s="6">
        <v>0</v>
      </c>
      <c r="AF18" s="7">
        <v>1</v>
      </c>
      <c r="AG18" s="7">
        <v>1</v>
      </c>
      <c r="AH18" s="78">
        <v>1.3192299999999999</v>
      </c>
      <c r="AI18" s="18">
        <v>0</v>
      </c>
      <c r="AJ18" s="19">
        <v>2</v>
      </c>
      <c r="AK18" s="19">
        <v>1</v>
      </c>
      <c r="AL18" s="79">
        <v>5.1296000000000001E-2</v>
      </c>
      <c r="AM18" s="18">
        <v>0</v>
      </c>
      <c r="AN18" s="19">
        <v>2</v>
      </c>
      <c r="AO18" s="19">
        <v>1</v>
      </c>
      <c r="AP18" s="79">
        <v>9.6065999999999999E-2</v>
      </c>
      <c r="AQ18" s="18">
        <v>0</v>
      </c>
      <c r="AR18" s="19">
        <v>1</v>
      </c>
      <c r="AS18" s="19">
        <v>3</v>
      </c>
      <c r="AT18" s="79">
        <v>1.4014800000000001</v>
      </c>
      <c r="AU18" s="18">
        <v>0</v>
      </c>
      <c r="AV18" s="19">
        <v>1</v>
      </c>
      <c r="AW18" s="19">
        <v>3</v>
      </c>
      <c r="AX18" s="79">
        <v>0.39508100000000002</v>
      </c>
      <c r="AY18" s="6">
        <v>0</v>
      </c>
      <c r="AZ18" s="7">
        <v>1</v>
      </c>
      <c r="BA18" s="78">
        <v>0.35957</v>
      </c>
      <c r="BB18" s="6">
        <v>0</v>
      </c>
      <c r="BC18" s="7">
        <v>1</v>
      </c>
      <c r="BD18" s="78">
        <v>0.19011700000000001</v>
      </c>
      <c r="BE18" s="6">
        <v>0</v>
      </c>
      <c r="BF18" s="7">
        <v>2</v>
      </c>
      <c r="BG18" s="78">
        <v>0.55025299999999999</v>
      </c>
      <c r="BH18" s="6">
        <v>0</v>
      </c>
      <c r="BI18" s="7">
        <v>1</v>
      </c>
      <c r="BJ18" s="78">
        <v>1.41387</v>
      </c>
      <c r="BK18" s="6">
        <v>0</v>
      </c>
      <c r="BL18" s="7">
        <v>1</v>
      </c>
      <c r="BM18" s="78">
        <v>1.2082900000000001</v>
      </c>
    </row>
    <row r="19" spans="1:65">
      <c r="A19" s="69">
        <v>18</v>
      </c>
      <c r="B19" s="69">
        <v>18977</v>
      </c>
      <c r="C19" s="73">
        <f>'ILS100'!BG19</f>
        <v>8656</v>
      </c>
      <c r="D19" s="74">
        <f t="shared" si="5"/>
        <v>8572</v>
      </c>
      <c r="E19" s="26">
        <f t="shared" si="6"/>
        <v>0</v>
      </c>
      <c r="F19" s="27">
        <f t="shared" si="7"/>
        <v>0</v>
      </c>
      <c r="G19" s="27">
        <f t="shared" si="8"/>
        <v>0</v>
      </c>
      <c r="H19" s="27">
        <f t="shared" si="9"/>
        <v>0</v>
      </c>
      <c r="I19" s="27">
        <f t="shared" si="10"/>
        <v>1852</v>
      </c>
      <c r="J19" s="27">
        <f t="shared" si="11"/>
        <v>2551</v>
      </c>
      <c r="K19" s="27">
        <f t="shared" si="12"/>
        <v>0</v>
      </c>
      <c r="L19" s="27">
        <f t="shared" si="13"/>
        <v>0</v>
      </c>
      <c r="M19" s="27">
        <f t="shared" si="0"/>
        <v>491</v>
      </c>
      <c r="N19" s="27">
        <f t="shared" si="1"/>
        <v>464</v>
      </c>
      <c r="O19" s="27">
        <f t="shared" si="2"/>
        <v>1264</v>
      </c>
      <c r="P19" s="27">
        <f t="shared" si="3"/>
        <v>886</v>
      </c>
      <c r="Q19" s="28">
        <f t="shared" si="4"/>
        <v>211</v>
      </c>
      <c r="R19" s="1"/>
      <c r="S19" s="6">
        <v>8572</v>
      </c>
      <c r="T19" s="7">
        <v>2</v>
      </c>
      <c r="U19" s="7">
        <v>15</v>
      </c>
      <c r="V19" s="8">
        <v>127.792</v>
      </c>
      <c r="W19" s="18">
        <v>8572</v>
      </c>
      <c r="X19" s="19">
        <v>2</v>
      </c>
      <c r="Y19" s="19">
        <v>54</v>
      </c>
      <c r="Z19" s="79">
        <v>125.467</v>
      </c>
      <c r="AA19" s="18">
        <v>8572</v>
      </c>
      <c r="AB19" s="19">
        <v>2</v>
      </c>
      <c r="AC19" s="19">
        <v>33</v>
      </c>
      <c r="AD19" s="79">
        <v>241.679</v>
      </c>
      <c r="AE19" s="6">
        <v>8572</v>
      </c>
      <c r="AF19" s="7">
        <v>2</v>
      </c>
      <c r="AG19" s="7">
        <v>48</v>
      </c>
      <c r="AH19" s="78">
        <v>252.06200000000001</v>
      </c>
      <c r="AI19" s="18">
        <v>10424</v>
      </c>
      <c r="AJ19" s="19">
        <v>3</v>
      </c>
      <c r="AK19" s="19">
        <v>17</v>
      </c>
      <c r="AL19" s="79">
        <v>79.828999999999994</v>
      </c>
      <c r="AM19" s="18">
        <v>11123</v>
      </c>
      <c r="AN19" s="19">
        <v>4</v>
      </c>
      <c r="AO19" s="19">
        <v>14</v>
      </c>
      <c r="AP19" s="79">
        <v>31.744599999999998</v>
      </c>
      <c r="AQ19" s="18">
        <v>9063</v>
      </c>
      <c r="AR19" s="19">
        <v>8</v>
      </c>
      <c r="AS19" s="19">
        <v>88</v>
      </c>
      <c r="AT19" s="79">
        <v>234.16</v>
      </c>
      <c r="AU19" s="18">
        <v>9036</v>
      </c>
      <c r="AV19" s="19">
        <v>6</v>
      </c>
      <c r="AW19" s="19">
        <v>55</v>
      </c>
      <c r="AX19" s="79">
        <v>318.69499999999999</v>
      </c>
      <c r="AY19" s="6">
        <v>9836</v>
      </c>
      <c r="AZ19" s="7">
        <v>93</v>
      </c>
      <c r="BA19" s="78">
        <v>141.95099999999999</v>
      </c>
      <c r="BB19" s="6">
        <v>9458</v>
      </c>
      <c r="BC19" s="7">
        <v>102</v>
      </c>
      <c r="BD19" s="78">
        <v>270.67</v>
      </c>
      <c r="BE19" s="6">
        <v>8783</v>
      </c>
      <c r="BF19" s="7">
        <v>84</v>
      </c>
      <c r="BG19" s="78">
        <v>527.31100000000004</v>
      </c>
      <c r="BH19" s="6">
        <v>8572</v>
      </c>
      <c r="BI19" s="7">
        <v>80</v>
      </c>
      <c r="BJ19" s="78">
        <v>428.416</v>
      </c>
      <c r="BK19" s="6">
        <v>8572</v>
      </c>
      <c r="BL19" s="7">
        <v>83</v>
      </c>
      <c r="BM19" s="78">
        <v>276.452</v>
      </c>
    </row>
    <row r="20" spans="1:65">
      <c r="A20" s="91">
        <v>19</v>
      </c>
      <c r="B20" s="91">
        <v>2</v>
      </c>
      <c r="C20" s="73">
        <f>'ILS100'!BG20</f>
        <v>2</v>
      </c>
      <c r="D20" s="74">
        <f t="shared" si="5"/>
        <v>2</v>
      </c>
      <c r="E20" s="26">
        <f t="shared" si="6"/>
        <v>0</v>
      </c>
      <c r="F20" s="27">
        <f t="shared" si="7"/>
        <v>0</v>
      </c>
      <c r="G20" s="27">
        <f t="shared" si="8"/>
        <v>0</v>
      </c>
      <c r="H20" s="27">
        <f t="shared" si="9"/>
        <v>0</v>
      </c>
      <c r="I20" s="27">
        <f t="shared" si="10"/>
        <v>0</v>
      </c>
      <c r="J20" s="27">
        <f t="shared" si="11"/>
        <v>0</v>
      </c>
      <c r="K20" s="27">
        <f t="shared" si="12"/>
        <v>0</v>
      </c>
      <c r="L20" s="27">
        <f t="shared" si="13"/>
        <v>0</v>
      </c>
      <c r="M20" s="27">
        <f t="shared" si="0"/>
        <v>0</v>
      </c>
      <c r="N20" s="27">
        <f t="shared" si="1"/>
        <v>0</v>
      </c>
      <c r="O20" s="27">
        <f t="shared" si="2"/>
        <v>0</v>
      </c>
      <c r="P20" s="27">
        <f t="shared" si="3"/>
        <v>0</v>
      </c>
      <c r="Q20" s="28">
        <f t="shared" si="4"/>
        <v>0</v>
      </c>
      <c r="R20" s="1"/>
      <c r="S20" s="6">
        <v>2</v>
      </c>
      <c r="T20" s="7">
        <v>1</v>
      </c>
      <c r="U20" s="7">
        <v>0</v>
      </c>
      <c r="V20" s="8">
        <v>3.3667999999999997E-2</v>
      </c>
      <c r="W20" s="18">
        <v>2</v>
      </c>
      <c r="X20" s="19">
        <v>1</v>
      </c>
      <c r="Y20" s="19">
        <v>0</v>
      </c>
      <c r="Z20" s="79">
        <v>0.119315</v>
      </c>
      <c r="AA20" s="18">
        <v>2</v>
      </c>
      <c r="AB20" s="19">
        <v>1</v>
      </c>
      <c r="AC20" s="19">
        <v>0</v>
      </c>
      <c r="AD20" s="79">
        <v>0.42716700000000002</v>
      </c>
      <c r="AE20" s="6">
        <v>2</v>
      </c>
      <c r="AF20" s="7">
        <v>1</v>
      </c>
      <c r="AG20" s="7">
        <v>0</v>
      </c>
      <c r="AH20" s="78">
        <v>1.3700699999999999</v>
      </c>
      <c r="AI20" s="18">
        <v>2</v>
      </c>
      <c r="AJ20" s="19">
        <v>1</v>
      </c>
      <c r="AK20" s="19">
        <v>0</v>
      </c>
      <c r="AL20" s="79">
        <v>2.3616999999999999E-2</v>
      </c>
      <c r="AM20" s="18">
        <v>2</v>
      </c>
      <c r="AN20" s="19">
        <v>1</v>
      </c>
      <c r="AO20" s="19">
        <v>0</v>
      </c>
      <c r="AP20" s="79">
        <v>2.2957999999999999E-2</v>
      </c>
      <c r="AQ20" s="18">
        <v>2</v>
      </c>
      <c r="AR20" s="19">
        <v>1</v>
      </c>
      <c r="AS20" s="19">
        <v>0</v>
      </c>
      <c r="AT20" s="79">
        <v>0.62115500000000001</v>
      </c>
      <c r="AU20" s="18">
        <v>2</v>
      </c>
      <c r="AV20" s="19">
        <v>1</v>
      </c>
      <c r="AW20" s="19">
        <v>0</v>
      </c>
      <c r="AX20" s="79">
        <v>0.34590199999999999</v>
      </c>
      <c r="AY20" s="6">
        <v>2</v>
      </c>
      <c r="AZ20" s="7">
        <v>0</v>
      </c>
      <c r="BA20" s="78">
        <v>2.68174</v>
      </c>
      <c r="BB20" s="6">
        <v>2</v>
      </c>
      <c r="BC20" s="7">
        <v>0</v>
      </c>
      <c r="BD20" s="78">
        <v>2.7872599999999998</v>
      </c>
      <c r="BE20" s="6">
        <v>2</v>
      </c>
      <c r="BF20" s="7">
        <v>0</v>
      </c>
      <c r="BG20" s="78">
        <v>3.3769100000000001</v>
      </c>
      <c r="BH20" s="6">
        <v>2</v>
      </c>
      <c r="BI20" s="7">
        <v>0</v>
      </c>
      <c r="BJ20" s="78">
        <v>1.45808</v>
      </c>
      <c r="BK20" s="6">
        <v>2</v>
      </c>
      <c r="BL20" s="7">
        <v>0</v>
      </c>
      <c r="BM20" s="78">
        <v>1.2886200000000001</v>
      </c>
    </row>
    <row r="21" spans="1:65">
      <c r="A21" s="91">
        <v>20</v>
      </c>
      <c r="B21" s="91">
        <v>65</v>
      </c>
      <c r="C21" s="73">
        <f>'ILS100'!BG21</f>
        <v>65</v>
      </c>
      <c r="D21" s="74">
        <f t="shared" si="5"/>
        <v>65</v>
      </c>
      <c r="E21" s="26">
        <f t="shared" si="6"/>
        <v>0</v>
      </c>
      <c r="F21" s="27">
        <f t="shared" si="7"/>
        <v>0</v>
      </c>
      <c r="G21" s="27">
        <f t="shared" si="8"/>
        <v>0</v>
      </c>
      <c r="H21" s="27">
        <f t="shared" si="9"/>
        <v>0</v>
      </c>
      <c r="I21" s="27">
        <f t="shared" si="10"/>
        <v>0</v>
      </c>
      <c r="J21" s="27">
        <f t="shared" si="11"/>
        <v>0</v>
      </c>
      <c r="K21" s="27">
        <f t="shared" si="12"/>
        <v>0</v>
      </c>
      <c r="L21" s="27">
        <f t="shared" si="13"/>
        <v>0</v>
      </c>
      <c r="M21" s="27">
        <f t="shared" si="0"/>
        <v>0</v>
      </c>
      <c r="N21" s="27">
        <f t="shared" si="1"/>
        <v>0</v>
      </c>
      <c r="O21" s="27">
        <f t="shared" si="2"/>
        <v>0</v>
      </c>
      <c r="P21" s="27">
        <f t="shared" si="3"/>
        <v>0</v>
      </c>
      <c r="Q21" s="28">
        <f t="shared" si="4"/>
        <v>0</v>
      </c>
      <c r="R21" s="1"/>
      <c r="S21" s="6">
        <v>65</v>
      </c>
      <c r="T21" s="7">
        <v>1</v>
      </c>
      <c r="U21" s="7">
        <v>0</v>
      </c>
      <c r="V21" s="8">
        <v>6.1893999999999998E-2</v>
      </c>
      <c r="W21" s="18">
        <v>65</v>
      </c>
      <c r="X21" s="19">
        <v>1</v>
      </c>
      <c r="Y21" s="19">
        <v>0</v>
      </c>
      <c r="Z21" s="79">
        <v>0.24038100000000001</v>
      </c>
      <c r="AA21" s="18">
        <v>65</v>
      </c>
      <c r="AB21" s="19">
        <v>1</v>
      </c>
      <c r="AC21" s="19">
        <v>0</v>
      </c>
      <c r="AD21" s="79">
        <v>0.71757300000000002</v>
      </c>
      <c r="AE21" s="6">
        <v>65</v>
      </c>
      <c r="AF21" s="7">
        <v>1</v>
      </c>
      <c r="AG21" s="7">
        <v>0</v>
      </c>
      <c r="AH21" s="78">
        <v>1.9855400000000001</v>
      </c>
      <c r="AI21" s="18">
        <v>65</v>
      </c>
      <c r="AJ21" s="19">
        <v>1</v>
      </c>
      <c r="AK21" s="19">
        <v>0</v>
      </c>
      <c r="AL21" s="79">
        <v>3.5969000000000001E-2</v>
      </c>
      <c r="AM21" s="18">
        <v>65</v>
      </c>
      <c r="AN21" s="19">
        <v>1</v>
      </c>
      <c r="AO21" s="19">
        <v>0</v>
      </c>
      <c r="AP21" s="79">
        <v>3.508E-2</v>
      </c>
      <c r="AQ21" s="18">
        <v>65</v>
      </c>
      <c r="AR21" s="19">
        <v>1</v>
      </c>
      <c r="AS21" s="19">
        <v>0</v>
      </c>
      <c r="AT21" s="79">
        <v>0.641683</v>
      </c>
      <c r="AU21" s="18">
        <v>65</v>
      </c>
      <c r="AV21" s="19">
        <v>1</v>
      </c>
      <c r="AW21" s="19">
        <v>0</v>
      </c>
      <c r="AX21" s="79">
        <v>0.35479699999999997</v>
      </c>
      <c r="AY21" s="6">
        <v>65</v>
      </c>
      <c r="AZ21" s="7">
        <v>0</v>
      </c>
      <c r="BA21" s="78">
        <v>2.70607</v>
      </c>
      <c r="BB21" s="6">
        <v>65</v>
      </c>
      <c r="BC21" s="7">
        <v>0</v>
      </c>
      <c r="BD21" s="78">
        <v>2.90978</v>
      </c>
      <c r="BE21" s="6">
        <v>65</v>
      </c>
      <c r="BF21" s="7">
        <v>0</v>
      </c>
      <c r="BG21" s="78">
        <v>3.96347</v>
      </c>
      <c r="BH21" s="6">
        <v>65</v>
      </c>
      <c r="BI21" s="7">
        <v>0</v>
      </c>
      <c r="BJ21" s="78">
        <v>1.8779300000000001</v>
      </c>
      <c r="BK21" s="6">
        <v>65</v>
      </c>
      <c r="BL21" s="7">
        <v>0</v>
      </c>
      <c r="BM21" s="78">
        <v>1.74959</v>
      </c>
    </row>
    <row r="22" spans="1:65">
      <c r="A22" s="69">
        <v>21</v>
      </c>
      <c r="B22" s="69">
        <v>1927</v>
      </c>
      <c r="C22" s="73">
        <f>'ILS100'!BG22</f>
        <v>1104</v>
      </c>
      <c r="D22" s="74">
        <f t="shared" si="5"/>
        <v>1104</v>
      </c>
      <c r="E22" s="26">
        <f t="shared" si="6"/>
        <v>0</v>
      </c>
      <c r="F22" s="27">
        <f t="shared" si="7"/>
        <v>0</v>
      </c>
      <c r="G22" s="27">
        <f t="shared" si="8"/>
        <v>0</v>
      </c>
      <c r="H22" s="27">
        <f t="shared" si="9"/>
        <v>0</v>
      </c>
      <c r="I22" s="27">
        <f t="shared" si="10"/>
        <v>37</v>
      </c>
      <c r="J22" s="27">
        <f t="shared" si="11"/>
        <v>116</v>
      </c>
      <c r="K22" s="27">
        <f t="shared" si="12"/>
        <v>0</v>
      </c>
      <c r="L22" s="27">
        <f t="shared" si="13"/>
        <v>0</v>
      </c>
      <c r="M22" s="27">
        <f t="shared" ref="M22:M31" si="14">AQ22-D22</f>
        <v>215</v>
      </c>
      <c r="N22" s="27">
        <f t="shared" ref="N22:N31" si="15">AU22-D22</f>
        <v>132</v>
      </c>
      <c r="O22" s="27">
        <f t="shared" ref="O22:O31" si="16">AY22-D22</f>
        <v>281</v>
      </c>
      <c r="P22" s="27">
        <f t="shared" ref="P22:P31" si="17">BB22-D22</f>
        <v>191</v>
      </c>
      <c r="Q22" s="28">
        <f t="shared" ref="Q22:Q31" si="18">BE22-D22</f>
        <v>86</v>
      </c>
      <c r="R22" s="1"/>
      <c r="S22" s="6">
        <v>1104</v>
      </c>
      <c r="T22" s="7">
        <v>3</v>
      </c>
      <c r="U22" s="7">
        <v>9</v>
      </c>
      <c r="V22" s="8">
        <v>81.396100000000004</v>
      </c>
      <c r="W22" s="6">
        <v>1104</v>
      </c>
      <c r="X22" s="7">
        <v>3</v>
      </c>
      <c r="Y22" s="7">
        <v>14</v>
      </c>
      <c r="Z22" s="78">
        <v>90.005200000000002</v>
      </c>
      <c r="AA22" s="6">
        <v>1104</v>
      </c>
      <c r="AB22" s="7">
        <v>2</v>
      </c>
      <c r="AC22" s="7">
        <v>18</v>
      </c>
      <c r="AD22" s="78">
        <v>33.523299999999999</v>
      </c>
      <c r="AE22" s="6">
        <v>1104</v>
      </c>
      <c r="AF22" s="7">
        <v>2</v>
      </c>
      <c r="AG22" s="7">
        <v>20</v>
      </c>
      <c r="AH22" s="78">
        <v>57.412999999999997</v>
      </c>
      <c r="AI22" s="6">
        <v>1141</v>
      </c>
      <c r="AJ22" s="7">
        <v>3</v>
      </c>
      <c r="AK22" s="7">
        <v>5</v>
      </c>
      <c r="AL22" s="8">
        <v>29.5793</v>
      </c>
      <c r="AM22" s="6">
        <v>1220</v>
      </c>
      <c r="AN22" s="7">
        <v>3</v>
      </c>
      <c r="AO22" s="7">
        <v>4</v>
      </c>
      <c r="AP22" s="78">
        <v>4.7683099999999996</v>
      </c>
      <c r="AQ22" s="6">
        <v>1319</v>
      </c>
      <c r="AR22" s="7">
        <v>3</v>
      </c>
      <c r="AS22" s="7">
        <v>9</v>
      </c>
      <c r="AT22" s="78">
        <v>18.433299999999999</v>
      </c>
      <c r="AU22" s="18">
        <v>1236</v>
      </c>
      <c r="AV22" s="7">
        <v>4</v>
      </c>
      <c r="AW22" s="7">
        <v>10</v>
      </c>
      <c r="AX22" s="78">
        <v>59.860100000000003</v>
      </c>
      <c r="AY22" s="6">
        <v>1385</v>
      </c>
      <c r="AZ22" s="7">
        <v>16</v>
      </c>
      <c r="BA22" s="78">
        <v>6.1244100000000001</v>
      </c>
      <c r="BB22" s="6">
        <v>1295</v>
      </c>
      <c r="BC22" s="7">
        <v>22</v>
      </c>
      <c r="BD22" s="78">
        <v>8.3480799999999995</v>
      </c>
      <c r="BE22" s="6">
        <v>1190</v>
      </c>
      <c r="BF22" s="7">
        <v>18</v>
      </c>
      <c r="BG22" s="78">
        <v>23.098700000000001</v>
      </c>
      <c r="BH22" s="6">
        <v>1104</v>
      </c>
      <c r="BI22" s="7">
        <v>2</v>
      </c>
      <c r="BJ22" s="78">
        <v>52.620699999999999</v>
      </c>
      <c r="BK22" s="6">
        <v>1104</v>
      </c>
      <c r="BL22" s="7">
        <v>26</v>
      </c>
      <c r="BM22" s="78">
        <v>45.829099999999997</v>
      </c>
    </row>
    <row r="23" spans="1:65">
      <c r="A23" s="69">
        <v>22</v>
      </c>
      <c r="B23" s="69">
        <v>8047</v>
      </c>
      <c r="C23" s="73">
        <f>'ILS100'!BG23</f>
        <v>3114</v>
      </c>
      <c r="D23" s="74">
        <f t="shared" si="5"/>
        <v>3079</v>
      </c>
      <c r="E23" s="26">
        <f t="shared" si="6"/>
        <v>206</v>
      </c>
      <c r="F23" s="27">
        <f t="shared" si="7"/>
        <v>164</v>
      </c>
      <c r="G23" s="27">
        <f t="shared" si="8"/>
        <v>35</v>
      </c>
      <c r="H23" s="27">
        <f t="shared" si="9"/>
        <v>29</v>
      </c>
      <c r="I23" s="27">
        <f t="shared" si="10"/>
        <v>482</v>
      </c>
      <c r="J23" s="27">
        <f t="shared" si="11"/>
        <v>1510</v>
      </c>
      <c r="K23" s="27">
        <f t="shared" si="12"/>
        <v>58</v>
      </c>
      <c r="L23" s="27">
        <f t="shared" si="13"/>
        <v>0</v>
      </c>
      <c r="M23" s="27">
        <f t="shared" si="14"/>
        <v>211</v>
      </c>
      <c r="N23" s="27">
        <f t="shared" si="15"/>
        <v>464</v>
      </c>
      <c r="O23" s="27">
        <f t="shared" si="16"/>
        <v>253</v>
      </c>
      <c r="P23" s="27">
        <f t="shared" si="17"/>
        <v>296</v>
      </c>
      <c r="Q23" s="28">
        <f t="shared" si="18"/>
        <v>86</v>
      </c>
      <c r="R23" s="1"/>
      <c r="S23" s="6">
        <v>3285</v>
      </c>
      <c r="T23" s="7">
        <v>5</v>
      </c>
      <c r="U23" s="7">
        <v>18</v>
      </c>
      <c r="V23" s="8">
        <v>174.91399999999999</v>
      </c>
      <c r="W23" s="6">
        <v>3243</v>
      </c>
      <c r="X23" s="7">
        <v>2</v>
      </c>
      <c r="Y23" s="7">
        <v>17</v>
      </c>
      <c r="Z23" s="78">
        <v>47.537100000000002</v>
      </c>
      <c r="AA23" s="6">
        <v>3114</v>
      </c>
      <c r="AB23" s="7">
        <v>3</v>
      </c>
      <c r="AC23" s="7">
        <v>27</v>
      </c>
      <c r="AD23" s="78">
        <v>119.819</v>
      </c>
      <c r="AE23" s="6">
        <v>3108</v>
      </c>
      <c r="AF23" s="7">
        <v>4</v>
      </c>
      <c r="AG23" s="7">
        <v>37</v>
      </c>
      <c r="AH23" s="78">
        <v>232.077</v>
      </c>
      <c r="AI23" s="6">
        <v>3561</v>
      </c>
      <c r="AJ23" s="7">
        <v>6</v>
      </c>
      <c r="AK23" s="7">
        <v>21</v>
      </c>
      <c r="AL23" s="8">
        <v>122.83499999999999</v>
      </c>
      <c r="AM23" s="6">
        <v>4589</v>
      </c>
      <c r="AN23" s="7">
        <v>6</v>
      </c>
      <c r="AO23" s="7">
        <v>18</v>
      </c>
      <c r="AP23" s="78">
        <v>24.073799999999999</v>
      </c>
      <c r="AQ23" s="6">
        <v>3290</v>
      </c>
      <c r="AR23" s="7">
        <v>6</v>
      </c>
      <c r="AS23" s="7">
        <v>43</v>
      </c>
      <c r="AT23" s="78">
        <v>74.103300000000004</v>
      </c>
      <c r="AU23" s="18">
        <v>3543</v>
      </c>
      <c r="AV23" s="7">
        <v>5</v>
      </c>
      <c r="AW23" s="7">
        <v>24</v>
      </c>
      <c r="AX23" s="78">
        <v>96.591099999999997</v>
      </c>
      <c r="AY23" s="6">
        <v>3332</v>
      </c>
      <c r="AZ23" s="7">
        <v>42</v>
      </c>
      <c r="BA23" s="78">
        <v>24.367699999999999</v>
      </c>
      <c r="BB23" s="6">
        <v>3375</v>
      </c>
      <c r="BC23" s="7">
        <v>36</v>
      </c>
      <c r="BD23" s="78">
        <v>43.238799999999998</v>
      </c>
      <c r="BE23" s="6">
        <v>3165</v>
      </c>
      <c r="BF23" s="7">
        <v>38</v>
      </c>
      <c r="BG23" s="78">
        <v>119.401</v>
      </c>
      <c r="BH23" s="6">
        <v>3079</v>
      </c>
      <c r="BI23" s="7">
        <v>4</v>
      </c>
      <c r="BJ23" s="78">
        <v>235.142</v>
      </c>
      <c r="BK23" s="6">
        <v>3137</v>
      </c>
      <c r="BL23" s="7">
        <v>35</v>
      </c>
      <c r="BM23" s="78">
        <v>138.339</v>
      </c>
    </row>
    <row r="24" spans="1:65">
      <c r="A24" s="69">
        <v>23</v>
      </c>
      <c r="B24" s="69">
        <v>3188</v>
      </c>
      <c r="C24" s="73">
        <f>'ILS100'!BG24</f>
        <v>1276</v>
      </c>
      <c r="D24" s="74">
        <f t="shared" si="5"/>
        <v>1276</v>
      </c>
      <c r="E24" s="26">
        <f t="shared" si="6"/>
        <v>0</v>
      </c>
      <c r="F24" s="27">
        <f t="shared" si="7"/>
        <v>0</v>
      </c>
      <c r="G24" s="27">
        <f t="shared" si="8"/>
        <v>0</v>
      </c>
      <c r="H24" s="27">
        <f t="shared" si="9"/>
        <v>2</v>
      </c>
      <c r="I24" s="27">
        <f t="shared" si="10"/>
        <v>348</v>
      </c>
      <c r="J24" s="27">
        <f t="shared" si="11"/>
        <v>1069</v>
      </c>
      <c r="K24" s="27">
        <f t="shared" si="12"/>
        <v>0</v>
      </c>
      <c r="L24" s="27">
        <f t="shared" si="13"/>
        <v>0</v>
      </c>
      <c r="M24" s="27">
        <f t="shared" si="14"/>
        <v>15</v>
      </c>
      <c r="N24" s="27">
        <f t="shared" si="15"/>
        <v>34</v>
      </c>
      <c r="O24" s="27">
        <f t="shared" si="16"/>
        <v>331</v>
      </c>
      <c r="P24" s="27">
        <f t="shared" si="17"/>
        <v>159</v>
      </c>
      <c r="Q24" s="28">
        <f t="shared" si="18"/>
        <v>72</v>
      </c>
      <c r="R24" s="1"/>
      <c r="S24" s="6">
        <v>1276</v>
      </c>
      <c r="T24" s="7">
        <v>3</v>
      </c>
      <c r="U24" s="7">
        <v>13</v>
      </c>
      <c r="V24" s="8">
        <v>144.69300000000001</v>
      </c>
      <c r="W24" s="6">
        <v>1276</v>
      </c>
      <c r="X24" s="7">
        <v>4</v>
      </c>
      <c r="Y24" s="7">
        <v>19</v>
      </c>
      <c r="Z24" s="78">
        <v>169.886</v>
      </c>
      <c r="AA24" s="6">
        <v>1276</v>
      </c>
      <c r="AB24" s="7">
        <v>3</v>
      </c>
      <c r="AC24" s="7">
        <v>15</v>
      </c>
      <c r="AD24" s="78">
        <v>89.031199999999998</v>
      </c>
      <c r="AE24" s="6">
        <v>1278</v>
      </c>
      <c r="AF24" s="7">
        <v>3</v>
      </c>
      <c r="AG24" s="7">
        <v>38</v>
      </c>
      <c r="AH24" s="78">
        <v>128.86099999999999</v>
      </c>
      <c r="AI24" s="6">
        <v>1624</v>
      </c>
      <c r="AJ24" s="7">
        <v>3</v>
      </c>
      <c r="AK24" s="7">
        <v>8</v>
      </c>
      <c r="AL24" s="8">
        <v>36.284999999999997</v>
      </c>
      <c r="AM24" s="6">
        <v>2345</v>
      </c>
      <c r="AN24" s="7">
        <v>3</v>
      </c>
      <c r="AO24" s="7">
        <v>6</v>
      </c>
      <c r="AP24" s="78">
        <v>9.36083</v>
      </c>
      <c r="AQ24" s="6">
        <v>1291</v>
      </c>
      <c r="AR24" s="7">
        <v>5</v>
      </c>
      <c r="AS24" s="7">
        <v>28</v>
      </c>
      <c r="AT24" s="78">
        <v>35.515799999999999</v>
      </c>
      <c r="AU24" s="18">
        <v>1310</v>
      </c>
      <c r="AV24" s="7">
        <v>6</v>
      </c>
      <c r="AW24" s="7">
        <v>29</v>
      </c>
      <c r="AX24" s="78">
        <v>128.70699999999999</v>
      </c>
      <c r="AY24" s="6">
        <v>1607</v>
      </c>
      <c r="AZ24" s="7">
        <v>26</v>
      </c>
      <c r="BA24" s="78">
        <v>8.3993699999999993</v>
      </c>
      <c r="BB24" s="6">
        <v>1435</v>
      </c>
      <c r="BC24" s="7">
        <v>39</v>
      </c>
      <c r="BD24" s="78">
        <v>12.7784</v>
      </c>
      <c r="BE24" s="6">
        <v>1348</v>
      </c>
      <c r="BF24" s="7">
        <v>48</v>
      </c>
      <c r="BG24" s="78">
        <v>31.512</v>
      </c>
      <c r="BH24" s="6">
        <v>1276</v>
      </c>
      <c r="BI24" s="7">
        <v>4</v>
      </c>
      <c r="BJ24" s="78">
        <v>175.79900000000001</v>
      </c>
      <c r="BK24" s="6">
        <v>1276</v>
      </c>
      <c r="BL24" s="7">
        <v>28</v>
      </c>
      <c r="BM24" s="78">
        <v>113.746</v>
      </c>
    </row>
    <row r="25" spans="1:65">
      <c r="A25" s="91">
        <v>24</v>
      </c>
      <c r="B25" s="91">
        <v>0</v>
      </c>
      <c r="C25" s="73">
        <f>'ILS100'!BG25</f>
        <v>0</v>
      </c>
      <c r="D25" s="74">
        <f t="shared" si="5"/>
        <v>0</v>
      </c>
      <c r="E25" s="26">
        <f t="shared" si="6"/>
        <v>0</v>
      </c>
      <c r="F25" s="27">
        <f t="shared" si="7"/>
        <v>0</v>
      </c>
      <c r="G25" s="27">
        <f t="shared" si="8"/>
        <v>0</v>
      </c>
      <c r="H25" s="27">
        <f t="shared" si="9"/>
        <v>0</v>
      </c>
      <c r="I25" s="27">
        <f t="shared" si="10"/>
        <v>0</v>
      </c>
      <c r="J25" s="27">
        <f t="shared" si="11"/>
        <v>0</v>
      </c>
      <c r="K25" s="27">
        <f t="shared" si="12"/>
        <v>0</v>
      </c>
      <c r="L25" s="27">
        <f t="shared" si="13"/>
        <v>0</v>
      </c>
      <c r="M25" s="27">
        <f t="shared" si="14"/>
        <v>0</v>
      </c>
      <c r="N25" s="27">
        <f t="shared" si="15"/>
        <v>0</v>
      </c>
      <c r="O25" s="27">
        <f t="shared" si="16"/>
        <v>0</v>
      </c>
      <c r="P25" s="27">
        <f t="shared" si="17"/>
        <v>0</v>
      </c>
      <c r="Q25" s="28">
        <f t="shared" si="18"/>
        <v>0</v>
      </c>
      <c r="R25" s="1"/>
      <c r="S25" s="6">
        <v>0</v>
      </c>
      <c r="T25" s="7">
        <v>1</v>
      </c>
      <c r="U25" s="7">
        <v>0</v>
      </c>
      <c r="V25" s="8">
        <v>3.0630999999999999E-2</v>
      </c>
      <c r="W25" s="6">
        <v>0</v>
      </c>
      <c r="X25" s="7">
        <v>1</v>
      </c>
      <c r="Y25" s="7">
        <v>0</v>
      </c>
      <c r="Z25" s="78">
        <v>0.10628899999999999</v>
      </c>
      <c r="AA25" s="6">
        <v>0</v>
      </c>
      <c r="AB25" s="7">
        <v>1</v>
      </c>
      <c r="AC25" s="7">
        <v>0</v>
      </c>
      <c r="AD25" s="78">
        <v>0.322218</v>
      </c>
      <c r="AE25" s="6">
        <v>0</v>
      </c>
      <c r="AF25" s="7">
        <v>1</v>
      </c>
      <c r="AG25" s="7">
        <v>0</v>
      </c>
      <c r="AH25" s="78">
        <v>1.1281600000000001</v>
      </c>
      <c r="AI25" s="6">
        <v>0</v>
      </c>
      <c r="AJ25" s="7">
        <v>1</v>
      </c>
      <c r="AK25" s="7">
        <v>0</v>
      </c>
      <c r="AL25" s="8">
        <v>2.1124E-2</v>
      </c>
      <c r="AM25" s="6">
        <v>0</v>
      </c>
      <c r="AN25" s="7">
        <v>1</v>
      </c>
      <c r="AO25" s="7">
        <v>0</v>
      </c>
      <c r="AP25" s="78">
        <v>1.6525000000000001E-2</v>
      </c>
      <c r="AQ25" s="6">
        <v>0</v>
      </c>
      <c r="AR25" s="7">
        <v>1</v>
      </c>
      <c r="AS25" s="7">
        <v>0</v>
      </c>
      <c r="AT25" s="78">
        <v>2.14E-4</v>
      </c>
      <c r="AU25" s="18">
        <v>0</v>
      </c>
      <c r="AV25" s="7">
        <v>1</v>
      </c>
      <c r="AW25" s="7">
        <v>0</v>
      </c>
      <c r="AX25" s="78">
        <v>2.1100000000000001E-4</v>
      </c>
      <c r="AY25" s="6">
        <v>0</v>
      </c>
      <c r="AZ25" s="7">
        <v>0</v>
      </c>
      <c r="BA25" s="78">
        <v>2.5300000000000002E-4</v>
      </c>
      <c r="BB25" s="6">
        <v>0</v>
      </c>
      <c r="BC25" s="7">
        <v>0</v>
      </c>
      <c r="BD25" s="78">
        <v>2.52E-4</v>
      </c>
      <c r="BE25" s="6">
        <v>0</v>
      </c>
      <c r="BF25" s="7">
        <v>0</v>
      </c>
      <c r="BG25" s="78">
        <v>3.3199999999999999E-4</v>
      </c>
      <c r="BH25" s="6">
        <v>0</v>
      </c>
      <c r="BI25" s="7">
        <v>1</v>
      </c>
      <c r="BJ25" s="78">
        <v>1.1922900000000001</v>
      </c>
      <c r="BK25" s="6">
        <v>0</v>
      </c>
      <c r="BL25" s="7">
        <v>0</v>
      </c>
      <c r="BM25" s="78">
        <v>1.2360599999999999</v>
      </c>
    </row>
    <row r="26" spans="1:65">
      <c r="A26" s="69">
        <v>25</v>
      </c>
      <c r="B26" s="69">
        <v>317</v>
      </c>
      <c r="C26" s="73">
        <f>'ILS100'!BG26</f>
        <v>285</v>
      </c>
      <c r="D26" s="74">
        <f t="shared" si="5"/>
        <v>285</v>
      </c>
      <c r="E26" s="26">
        <f t="shared" si="6"/>
        <v>0</v>
      </c>
      <c r="F26" s="27">
        <f t="shared" si="7"/>
        <v>0</v>
      </c>
      <c r="G26" s="27">
        <f t="shared" si="8"/>
        <v>0</v>
      </c>
      <c r="H26" s="27">
        <f t="shared" si="9"/>
        <v>0</v>
      </c>
      <c r="I26" s="27">
        <f t="shared" si="10"/>
        <v>0</v>
      </c>
      <c r="J26" s="27">
        <f t="shared" si="11"/>
        <v>11</v>
      </c>
      <c r="K26" s="27">
        <f t="shared" si="12"/>
        <v>0</v>
      </c>
      <c r="L26" s="27">
        <f t="shared" si="13"/>
        <v>0</v>
      </c>
      <c r="M26" s="27">
        <f t="shared" si="14"/>
        <v>5</v>
      </c>
      <c r="N26" s="27">
        <f t="shared" si="15"/>
        <v>5</v>
      </c>
      <c r="O26" s="27">
        <f t="shared" si="16"/>
        <v>16</v>
      </c>
      <c r="P26" s="27">
        <f t="shared" si="17"/>
        <v>3</v>
      </c>
      <c r="Q26" s="28">
        <f t="shared" si="18"/>
        <v>11</v>
      </c>
      <c r="R26" s="1"/>
      <c r="S26" s="6">
        <v>285</v>
      </c>
      <c r="T26" s="7">
        <v>2</v>
      </c>
      <c r="U26" s="7">
        <v>1</v>
      </c>
      <c r="V26" s="8">
        <v>10.105499999999999</v>
      </c>
      <c r="W26" s="6">
        <v>285</v>
      </c>
      <c r="X26" s="7">
        <v>2</v>
      </c>
      <c r="Y26" s="7">
        <v>1</v>
      </c>
      <c r="Z26" s="78">
        <v>2.9886900000000001</v>
      </c>
      <c r="AA26" s="6">
        <v>285</v>
      </c>
      <c r="AB26" s="7">
        <v>2</v>
      </c>
      <c r="AC26" s="7">
        <v>1</v>
      </c>
      <c r="AD26" s="78">
        <v>7.1996399999999996</v>
      </c>
      <c r="AE26" s="6">
        <v>285</v>
      </c>
      <c r="AF26" s="7">
        <v>2</v>
      </c>
      <c r="AG26" s="7">
        <v>1</v>
      </c>
      <c r="AH26" s="78">
        <v>6.5961400000000001</v>
      </c>
      <c r="AI26" s="6">
        <v>285</v>
      </c>
      <c r="AJ26" s="7">
        <v>2</v>
      </c>
      <c r="AK26" s="7">
        <v>1</v>
      </c>
      <c r="AL26" s="8">
        <v>0.40022099999999999</v>
      </c>
      <c r="AM26" s="6">
        <v>296</v>
      </c>
      <c r="AN26" s="7">
        <v>2</v>
      </c>
      <c r="AO26" s="7">
        <v>1</v>
      </c>
      <c r="AP26" s="78">
        <v>0.25384099999999998</v>
      </c>
      <c r="AQ26" s="6">
        <v>290</v>
      </c>
      <c r="AR26" s="7">
        <v>3</v>
      </c>
      <c r="AS26" s="7">
        <v>2</v>
      </c>
      <c r="AT26" s="78">
        <v>1.8571599999999999</v>
      </c>
      <c r="AU26" s="18">
        <v>290</v>
      </c>
      <c r="AV26" s="7">
        <v>3</v>
      </c>
      <c r="AW26" s="7">
        <v>2</v>
      </c>
      <c r="AX26" s="78">
        <v>1.5108600000000001</v>
      </c>
      <c r="AY26" s="6">
        <v>301</v>
      </c>
      <c r="AZ26" s="7">
        <v>1</v>
      </c>
      <c r="BA26" s="78">
        <v>2.8047300000000002</v>
      </c>
      <c r="BB26" s="6">
        <v>288</v>
      </c>
      <c r="BC26" s="7">
        <v>3</v>
      </c>
      <c r="BD26" s="78">
        <v>3.0028000000000001</v>
      </c>
      <c r="BE26" s="6">
        <v>296</v>
      </c>
      <c r="BF26" s="7">
        <v>4</v>
      </c>
      <c r="BG26" s="78">
        <v>4.7545999999999999</v>
      </c>
      <c r="BH26" s="6">
        <v>285</v>
      </c>
      <c r="BI26" s="7">
        <v>2</v>
      </c>
      <c r="BJ26" s="78">
        <v>12.4993</v>
      </c>
      <c r="BK26" s="6">
        <v>285</v>
      </c>
      <c r="BL26" s="7">
        <v>3</v>
      </c>
      <c r="BM26" s="78">
        <v>9.0772200000000005</v>
      </c>
    </row>
    <row r="27" spans="1:65">
      <c r="A27" s="69">
        <v>26</v>
      </c>
      <c r="B27" s="69">
        <v>5035</v>
      </c>
      <c r="C27" s="73">
        <f>'ILS100'!BG27</f>
        <v>2926</v>
      </c>
      <c r="D27" s="74">
        <f t="shared" si="5"/>
        <v>2860</v>
      </c>
      <c r="E27" s="26">
        <f t="shared" si="6"/>
        <v>70</v>
      </c>
      <c r="F27" s="27">
        <f t="shared" si="7"/>
        <v>46</v>
      </c>
      <c r="G27" s="27">
        <f t="shared" si="8"/>
        <v>114</v>
      </c>
      <c r="H27" s="27">
        <f t="shared" si="9"/>
        <v>50</v>
      </c>
      <c r="I27" s="27">
        <f t="shared" si="10"/>
        <v>329</v>
      </c>
      <c r="J27" s="27">
        <f t="shared" si="11"/>
        <v>869</v>
      </c>
      <c r="K27" s="27">
        <f t="shared" si="12"/>
        <v>21</v>
      </c>
      <c r="L27" s="27">
        <f t="shared" si="13"/>
        <v>0</v>
      </c>
      <c r="M27" s="27">
        <f t="shared" si="14"/>
        <v>277</v>
      </c>
      <c r="N27" s="27">
        <f t="shared" si="15"/>
        <v>154</v>
      </c>
      <c r="O27" s="27">
        <f t="shared" si="16"/>
        <v>478</v>
      </c>
      <c r="P27" s="27">
        <f t="shared" si="17"/>
        <v>196</v>
      </c>
      <c r="Q27" s="28">
        <f t="shared" si="18"/>
        <v>210</v>
      </c>
      <c r="R27" s="1"/>
      <c r="S27" s="6">
        <v>2930</v>
      </c>
      <c r="T27" s="7">
        <v>5</v>
      </c>
      <c r="U27" s="7">
        <v>18</v>
      </c>
      <c r="V27" s="8">
        <v>238.97200000000001</v>
      </c>
      <c r="W27" s="6">
        <v>2906</v>
      </c>
      <c r="X27" s="7">
        <v>5</v>
      </c>
      <c r="Y27" s="7">
        <v>37</v>
      </c>
      <c r="Z27" s="78">
        <v>189.298</v>
      </c>
      <c r="AA27" s="6">
        <v>2974</v>
      </c>
      <c r="AB27" s="7">
        <v>4</v>
      </c>
      <c r="AC27" s="7">
        <v>28</v>
      </c>
      <c r="AD27" s="78">
        <v>169.53700000000001</v>
      </c>
      <c r="AE27" s="6">
        <v>2910</v>
      </c>
      <c r="AF27" s="7">
        <v>6</v>
      </c>
      <c r="AG27" s="7">
        <v>44</v>
      </c>
      <c r="AH27" s="78">
        <v>331.072</v>
      </c>
      <c r="AI27" s="6">
        <v>3189</v>
      </c>
      <c r="AJ27" s="7">
        <v>3</v>
      </c>
      <c r="AK27" s="7">
        <v>11</v>
      </c>
      <c r="AL27" s="8">
        <v>48.251600000000003</v>
      </c>
      <c r="AM27" s="6">
        <v>3729</v>
      </c>
      <c r="AN27" s="7">
        <v>3</v>
      </c>
      <c r="AO27" s="7">
        <v>6</v>
      </c>
      <c r="AP27" s="78">
        <v>18.889800000000001</v>
      </c>
      <c r="AQ27" s="6">
        <v>3137</v>
      </c>
      <c r="AR27" s="7">
        <v>7</v>
      </c>
      <c r="AS27" s="7">
        <v>26</v>
      </c>
      <c r="AT27" s="78">
        <v>96.148099999999999</v>
      </c>
      <c r="AU27" s="18">
        <v>3014</v>
      </c>
      <c r="AV27" s="7">
        <v>5</v>
      </c>
      <c r="AW27" s="7">
        <v>25</v>
      </c>
      <c r="AX27" s="78">
        <v>339.37900000000002</v>
      </c>
      <c r="AY27" s="6">
        <v>3338</v>
      </c>
      <c r="AZ27" s="7">
        <v>38</v>
      </c>
      <c r="BA27" s="78">
        <v>30.806999999999999</v>
      </c>
      <c r="BB27" s="6">
        <v>3056</v>
      </c>
      <c r="BC27" s="7">
        <v>54</v>
      </c>
      <c r="BD27" s="78">
        <v>59.775599999999997</v>
      </c>
      <c r="BE27" s="6">
        <v>3070</v>
      </c>
      <c r="BF27" s="7">
        <v>59</v>
      </c>
      <c r="BG27" s="78">
        <v>202.39099999999999</v>
      </c>
      <c r="BH27" s="6">
        <v>2860</v>
      </c>
      <c r="BI27" s="7">
        <v>3</v>
      </c>
      <c r="BJ27" s="78">
        <v>154.34800000000001</v>
      </c>
      <c r="BK27" s="6">
        <v>2881</v>
      </c>
      <c r="BL27" s="7">
        <v>47</v>
      </c>
      <c r="BM27" s="78">
        <v>194.65299999999999</v>
      </c>
    </row>
    <row r="28" spans="1:65">
      <c r="A28" s="91">
        <v>27</v>
      </c>
      <c r="B28" s="91">
        <v>0</v>
      </c>
      <c r="C28" s="73">
        <f>'ILS100'!BG28</f>
        <v>0</v>
      </c>
      <c r="D28" s="74">
        <f t="shared" si="5"/>
        <v>0</v>
      </c>
      <c r="E28" s="26">
        <f t="shared" si="6"/>
        <v>0</v>
      </c>
      <c r="F28" s="27">
        <f t="shared" si="7"/>
        <v>0</v>
      </c>
      <c r="G28" s="27">
        <f t="shared" si="8"/>
        <v>0</v>
      </c>
      <c r="H28" s="27">
        <f t="shared" si="9"/>
        <v>0</v>
      </c>
      <c r="I28" s="27">
        <f t="shared" si="10"/>
        <v>0</v>
      </c>
      <c r="J28" s="27">
        <f t="shared" si="11"/>
        <v>0</v>
      </c>
      <c r="K28" s="27">
        <f t="shared" si="12"/>
        <v>0</v>
      </c>
      <c r="L28" s="27">
        <f t="shared" si="13"/>
        <v>0</v>
      </c>
      <c r="M28" s="27">
        <f t="shared" si="14"/>
        <v>0</v>
      </c>
      <c r="N28" s="27">
        <f t="shared" si="15"/>
        <v>0</v>
      </c>
      <c r="O28" s="27">
        <f t="shared" si="16"/>
        <v>0</v>
      </c>
      <c r="P28" s="27">
        <f t="shared" si="17"/>
        <v>0</v>
      </c>
      <c r="Q28" s="28">
        <f t="shared" si="18"/>
        <v>0</v>
      </c>
      <c r="R28" s="1"/>
      <c r="S28" s="6">
        <v>0</v>
      </c>
      <c r="T28" s="7">
        <v>1</v>
      </c>
      <c r="U28" s="7">
        <v>0</v>
      </c>
      <c r="V28" s="8">
        <v>3.0960999999999999E-2</v>
      </c>
      <c r="W28" s="6">
        <v>0</v>
      </c>
      <c r="X28" s="7">
        <v>1</v>
      </c>
      <c r="Y28" s="7">
        <v>0</v>
      </c>
      <c r="Z28" s="78">
        <v>0.106825</v>
      </c>
      <c r="AA28" s="6">
        <v>0</v>
      </c>
      <c r="AB28" s="7">
        <v>1</v>
      </c>
      <c r="AC28" s="7">
        <v>0</v>
      </c>
      <c r="AD28" s="78">
        <v>0.32567800000000002</v>
      </c>
      <c r="AE28" s="6">
        <v>0</v>
      </c>
      <c r="AF28" s="7">
        <v>1</v>
      </c>
      <c r="AG28" s="7">
        <v>0</v>
      </c>
      <c r="AH28" s="78">
        <v>1.17282</v>
      </c>
      <c r="AI28" s="6">
        <v>0</v>
      </c>
      <c r="AJ28" s="7">
        <v>1</v>
      </c>
      <c r="AK28" s="7">
        <v>0</v>
      </c>
      <c r="AL28" s="8">
        <v>1.9826E-2</v>
      </c>
      <c r="AM28" s="6">
        <v>0</v>
      </c>
      <c r="AN28" s="7">
        <v>1</v>
      </c>
      <c r="AO28" s="7">
        <v>0</v>
      </c>
      <c r="AP28" s="78">
        <v>1.5056E-2</v>
      </c>
      <c r="AQ28" s="6">
        <v>0</v>
      </c>
      <c r="AR28" s="7">
        <v>1</v>
      </c>
      <c r="AS28" s="7">
        <v>0</v>
      </c>
      <c r="AT28" s="78">
        <v>2.7099999999999997E-4</v>
      </c>
      <c r="AU28" s="18">
        <v>0</v>
      </c>
      <c r="AV28" s="7">
        <v>1</v>
      </c>
      <c r="AW28" s="7">
        <v>0</v>
      </c>
      <c r="AX28" s="78">
        <v>2.0799999999999999E-4</v>
      </c>
      <c r="AY28" s="6">
        <v>0</v>
      </c>
      <c r="AZ28" s="7">
        <v>0</v>
      </c>
      <c r="BA28" s="78">
        <v>2.6899999999999998E-4</v>
      </c>
      <c r="BB28" s="6">
        <v>0</v>
      </c>
      <c r="BC28" s="7">
        <v>0</v>
      </c>
      <c r="BD28" s="78">
        <v>2.52E-4</v>
      </c>
      <c r="BE28" s="6">
        <v>0</v>
      </c>
      <c r="BF28" s="7">
        <v>0</v>
      </c>
      <c r="BG28" s="78">
        <v>2.4699999999999999E-4</v>
      </c>
      <c r="BH28" s="6">
        <v>0</v>
      </c>
      <c r="BI28" s="7">
        <v>1</v>
      </c>
      <c r="BJ28" s="78">
        <v>1.19404</v>
      </c>
      <c r="BK28" s="6">
        <v>0</v>
      </c>
      <c r="BL28" s="7">
        <v>0</v>
      </c>
      <c r="BM28" s="78">
        <v>1.2517499999999999</v>
      </c>
    </row>
    <row r="29" spans="1:65">
      <c r="A29" s="91">
        <v>28</v>
      </c>
      <c r="B29" s="91">
        <v>0</v>
      </c>
      <c r="C29" s="73">
        <f>'ILS100'!BG29</f>
        <v>0</v>
      </c>
      <c r="D29" s="74">
        <f t="shared" si="5"/>
        <v>0</v>
      </c>
      <c r="E29" s="26">
        <f t="shared" si="6"/>
        <v>0</v>
      </c>
      <c r="F29" s="27">
        <f t="shared" si="7"/>
        <v>0</v>
      </c>
      <c r="G29" s="27">
        <f t="shared" si="8"/>
        <v>0</v>
      </c>
      <c r="H29" s="27">
        <f t="shared" si="9"/>
        <v>0</v>
      </c>
      <c r="I29" s="27">
        <f t="shared" si="10"/>
        <v>0</v>
      </c>
      <c r="J29" s="27">
        <f t="shared" si="11"/>
        <v>0</v>
      </c>
      <c r="K29" s="27">
        <f t="shared" si="12"/>
        <v>0</v>
      </c>
      <c r="L29" s="27">
        <f t="shared" si="13"/>
        <v>0</v>
      </c>
      <c r="M29" s="27">
        <f t="shared" si="14"/>
        <v>0</v>
      </c>
      <c r="N29" s="27">
        <f t="shared" si="15"/>
        <v>0</v>
      </c>
      <c r="O29" s="27">
        <f t="shared" si="16"/>
        <v>0</v>
      </c>
      <c r="P29" s="27">
        <f t="shared" si="17"/>
        <v>0</v>
      </c>
      <c r="Q29" s="28">
        <f t="shared" si="18"/>
        <v>0</v>
      </c>
      <c r="R29" s="1"/>
      <c r="S29" s="6">
        <v>0</v>
      </c>
      <c r="T29" s="7">
        <v>1</v>
      </c>
      <c r="U29" s="7">
        <v>0</v>
      </c>
      <c r="V29" s="8">
        <v>3.1241000000000001E-2</v>
      </c>
      <c r="W29" s="6">
        <v>0</v>
      </c>
      <c r="X29" s="7">
        <v>1</v>
      </c>
      <c r="Y29" s="7">
        <v>0</v>
      </c>
      <c r="Z29" s="78">
        <v>0.10609499999999999</v>
      </c>
      <c r="AA29" s="6">
        <v>0</v>
      </c>
      <c r="AB29" s="7">
        <v>1</v>
      </c>
      <c r="AC29" s="7">
        <v>0</v>
      </c>
      <c r="AD29" s="78">
        <v>0.32344200000000001</v>
      </c>
      <c r="AE29" s="6">
        <v>0</v>
      </c>
      <c r="AF29" s="7">
        <v>1</v>
      </c>
      <c r="AG29" s="7">
        <v>0</v>
      </c>
      <c r="AH29" s="78">
        <v>1.1715</v>
      </c>
      <c r="AI29" s="6">
        <v>0</v>
      </c>
      <c r="AJ29" s="7">
        <v>1</v>
      </c>
      <c r="AK29" s="7">
        <v>0</v>
      </c>
      <c r="AL29" s="8">
        <v>1.9175999999999999E-2</v>
      </c>
      <c r="AM29" s="6">
        <v>0</v>
      </c>
      <c r="AN29" s="7">
        <v>1</v>
      </c>
      <c r="AO29" s="7">
        <v>0</v>
      </c>
      <c r="AP29" s="78">
        <v>1.3701E-2</v>
      </c>
      <c r="AQ29" s="6">
        <v>0</v>
      </c>
      <c r="AR29" s="7">
        <v>1</v>
      </c>
      <c r="AS29" s="7">
        <v>0</v>
      </c>
      <c r="AT29" s="78">
        <v>2.5500000000000002E-4</v>
      </c>
      <c r="AU29" s="18">
        <v>0</v>
      </c>
      <c r="AV29" s="7">
        <v>1</v>
      </c>
      <c r="AW29" s="7">
        <v>0</v>
      </c>
      <c r="AX29" s="78">
        <v>2.03E-4</v>
      </c>
      <c r="AY29" s="6">
        <v>0</v>
      </c>
      <c r="AZ29" s="7">
        <v>0</v>
      </c>
      <c r="BA29" s="78">
        <v>2.42E-4</v>
      </c>
      <c r="BB29" s="6">
        <v>0</v>
      </c>
      <c r="BC29" s="7">
        <v>0</v>
      </c>
      <c r="BD29" s="78">
        <v>2.34E-4</v>
      </c>
      <c r="BE29" s="6">
        <v>0</v>
      </c>
      <c r="BF29" s="7">
        <v>0</v>
      </c>
      <c r="BG29" s="78">
        <v>2.3499999999999999E-4</v>
      </c>
      <c r="BH29" s="6">
        <v>0</v>
      </c>
      <c r="BI29" s="7">
        <v>1</v>
      </c>
      <c r="BJ29" s="78">
        <v>1.1953800000000001</v>
      </c>
      <c r="BK29" s="6">
        <v>0</v>
      </c>
      <c r="BL29" s="7">
        <v>0</v>
      </c>
      <c r="BM29" s="78">
        <v>1.2553799999999999</v>
      </c>
    </row>
    <row r="30" spans="1:65">
      <c r="A30" s="69">
        <v>29</v>
      </c>
      <c r="B30" s="69">
        <v>562</v>
      </c>
      <c r="C30" s="73">
        <f>'ILS100'!BG30</f>
        <v>190</v>
      </c>
      <c r="D30" s="74">
        <f t="shared" si="5"/>
        <v>190</v>
      </c>
      <c r="E30" s="26">
        <f t="shared" si="6"/>
        <v>0</v>
      </c>
      <c r="F30" s="27">
        <f t="shared" si="7"/>
        <v>0</v>
      </c>
      <c r="G30" s="27">
        <f t="shared" si="8"/>
        <v>0</v>
      </c>
      <c r="H30" s="27">
        <f t="shared" si="9"/>
        <v>0</v>
      </c>
      <c r="I30" s="27">
        <f t="shared" si="10"/>
        <v>0</v>
      </c>
      <c r="J30" s="27">
        <f t="shared" si="11"/>
        <v>3</v>
      </c>
      <c r="K30" s="27">
        <f t="shared" si="12"/>
        <v>0</v>
      </c>
      <c r="L30" s="27">
        <f t="shared" si="13"/>
        <v>0</v>
      </c>
      <c r="M30" s="27">
        <f t="shared" si="14"/>
        <v>0</v>
      </c>
      <c r="N30" s="27">
        <f t="shared" si="15"/>
        <v>0</v>
      </c>
      <c r="O30" s="27">
        <f t="shared" si="16"/>
        <v>167</v>
      </c>
      <c r="P30" s="27">
        <f t="shared" si="17"/>
        <v>67</v>
      </c>
      <c r="Q30" s="28">
        <f t="shared" si="18"/>
        <v>3</v>
      </c>
      <c r="R30" s="1"/>
      <c r="S30" s="6">
        <v>190</v>
      </c>
      <c r="T30" s="7">
        <v>2</v>
      </c>
      <c r="U30" s="7">
        <v>1</v>
      </c>
      <c r="V30" s="8">
        <v>5.8802000000000003</v>
      </c>
      <c r="W30" s="6">
        <v>190</v>
      </c>
      <c r="X30" s="7">
        <v>2</v>
      </c>
      <c r="Y30" s="7">
        <v>1</v>
      </c>
      <c r="Z30" s="78">
        <v>3.9945400000000002</v>
      </c>
      <c r="AA30" s="6">
        <v>190</v>
      </c>
      <c r="AB30" s="7">
        <v>2</v>
      </c>
      <c r="AC30" s="7">
        <v>1</v>
      </c>
      <c r="AD30" s="78">
        <v>9.7115399999999994</v>
      </c>
      <c r="AE30" s="6">
        <v>190</v>
      </c>
      <c r="AF30" s="7">
        <v>2</v>
      </c>
      <c r="AG30" s="7">
        <v>1</v>
      </c>
      <c r="AH30" s="78">
        <v>14.0906</v>
      </c>
      <c r="AI30" s="6">
        <v>190</v>
      </c>
      <c r="AJ30" s="7">
        <v>3</v>
      </c>
      <c r="AK30" s="7">
        <v>2</v>
      </c>
      <c r="AL30" s="8">
        <v>0.73929199999999995</v>
      </c>
      <c r="AM30" s="6">
        <v>193</v>
      </c>
      <c r="AN30" s="7">
        <v>4</v>
      </c>
      <c r="AO30" s="7">
        <v>4</v>
      </c>
      <c r="AP30" s="78">
        <v>0.509216</v>
      </c>
      <c r="AQ30" s="6">
        <v>190</v>
      </c>
      <c r="AR30" s="7">
        <v>2</v>
      </c>
      <c r="AS30" s="7">
        <v>3</v>
      </c>
      <c r="AT30" s="78">
        <v>2.01451</v>
      </c>
      <c r="AU30" s="18">
        <v>190</v>
      </c>
      <c r="AV30" s="7">
        <v>2</v>
      </c>
      <c r="AW30" s="7">
        <v>3</v>
      </c>
      <c r="AX30" s="78">
        <v>4.47098</v>
      </c>
      <c r="AY30" s="6">
        <v>357</v>
      </c>
      <c r="AZ30" s="7">
        <v>3</v>
      </c>
      <c r="BA30" s="78">
        <v>2.90306</v>
      </c>
      <c r="BB30" s="6">
        <v>257</v>
      </c>
      <c r="BC30" s="7">
        <v>4</v>
      </c>
      <c r="BD30" s="78">
        <v>3.0725199999999999</v>
      </c>
      <c r="BE30" s="6">
        <v>193</v>
      </c>
      <c r="BF30" s="7">
        <v>11</v>
      </c>
      <c r="BG30" s="78">
        <v>4.9815399999999999</v>
      </c>
      <c r="BH30" s="6">
        <v>190</v>
      </c>
      <c r="BI30" s="7">
        <v>3</v>
      </c>
      <c r="BJ30" s="78">
        <v>15.3111</v>
      </c>
      <c r="BK30" s="6">
        <v>190</v>
      </c>
      <c r="BL30" s="7">
        <v>4</v>
      </c>
      <c r="BM30" s="78">
        <v>12.3955</v>
      </c>
    </row>
    <row r="31" spans="1:65" ht="16" thickBot="1">
      <c r="A31" s="92">
        <v>30</v>
      </c>
      <c r="B31" s="92">
        <v>29</v>
      </c>
      <c r="C31" s="75">
        <f>'ILS100'!BG31</f>
        <v>29</v>
      </c>
      <c r="D31" s="76">
        <f t="shared" si="5"/>
        <v>29</v>
      </c>
      <c r="E31" s="30">
        <f t="shared" si="6"/>
        <v>0</v>
      </c>
      <c r="F31" s="31">
        <f t="shared" si="7"/>
        <v>0</v>
      </c>
      <c r="G31" s="31">
        <f t="shared" si="8"/>
        <v>0</v>
      </c>
      <c r="H31" s="31">
        <f t="shared" si="9"/>
        <v>0</v>
      </c>
      <c r="I31" s="31">
        <f t="shared" si="10"/>
        <v>0</v>
      </c>
      <c r="J31" s="31">
        <f t="shared" si="11"/>
        <v>0</v>
      </c>
      <c r="K31" s="31">
        <f t="shared" si="12"/>
        <v>0</v>
      </c>
      <c r="L31" s="31">
        <f t="shared" si="13"/>
        <v>0</v>
      </c>
      <c r="M31" s="31">
        <f t="shared" si="14"/>
        <v>0</v>
      </c>
      <c r="N31" s="31">
        <f t="shared" si="15"/>
        <v>0</v>
      </c>
      <c r="O31" s="31">
        <f t="shared" si="16"/>
        <v>0</v>
      </c>
      <c r="P31" s="31">
        <f t="shared" si="17"/>
        <v>0</v>
      </c>
      <c r="Q31" s="32">
        <f t="shared" si="18"/>
        <v>0</v>
      </c>
      <c r="R31" s="1"/>
      <c r="S31" s="6">
        <v>29</v>
      </c>
      <c r="T31" s="7">
        <v>1</v>
      </c>
      <c r="U31" s="7">
        <v>0</v>
      </c>
      <c r="V31" s="8">
        <v>0.126004</v>
      </c>
      <c r="W31" s="6">
        <v>29</v>
      </c>
      <c r="X31" s="7">
        <v>1</v>
      </c>
      <c r="Y31" s="7">
        <v>0</v>
      </c>
      <c r="Z31" s="78">
        <v>0.32161200000000001</v>
      </c>
      <c r="AA31" s="6">
        <v>29</v>
      </c>
      <c r="AB31" s="7">
        <v>1</v>
      </c>
      <c r="AC31" s="7">
        <v>0</v>
      </c>
      <c r="AD31" s="78">
        <v>1.52464</v>
      </c>
      <c r="AE31" s="6">
        <v>29</v>
      </c>
      <c r="AF31" s="7">
        <v>1</v>
      </c>
      <c r="AG31" s="7">
        <v>0</v>
      </c>
      <c r="AH31" s="78">
        <v>1.86025</v>
      </c>
      <c r="AI31" s="6">
        <v>29</v>
      </c>
      <c r="AJ31" s="7">
        <v>1</v>
      </c>
      <c r="AK31" s="7">
        <v>0</v>
      </c>
      <c r="AL31" s="8">
        <v>0.116814</v>
      </c>
      <c r="AM31" s="6">
        <v>29</v>
      </c>
      <c r="AN31" s="7">
        <v>1</v>
      </c>
      <c r="AO31" s="7">
        <v>0</v>
      </c>
      <c r="AP31" s="78">
        <v>2.9090999999999999E-2</v>
      </c>
      <c r="AQ31" s="6">
        <v>29</v>
      </c>
      <c r="AR31" s="7">
        <v>1</v>
      </c>
      <c r="AS31" s="7">
        <v>0</v>
      </c>
      <c r="AT31" s="78">
        <v>0.56052000000000002</v>
      </c>
      <c r="AU31" s="18">
        <v>29</v>
      </c>
      <c r="AV31" s="7">
        <v>1</v>
      </c>
      <c r="AW31" s="7">
        <v>0</v>
      </c>
      <c r="AX31" s="78">
        <v>0.35440199999999999</v>
      </c>
      <c r="AY31" s="6">
        <v>29</v>
      </c>
      <c r="AZ31" s="7">
        <v>0</v>
      </c>
      <c r="BA31" s="78">
        <v>2.6947899999999998</v>
      </c>
      <c r="BB31" s="6">
        <v>29</v>
      </c>
      <c r="BC31" s="7">
        <v>0</v>
      </c>
      <c r="BD31" s="78">
        <v>2.8329300000000002</v>
      </c>
      <c r="BE31" s="6">
        <v>29</v>
      </c>
      <c r="BF31" s="7">
        <v>0</v>
      </c>
      <c r="BG31" s="78">
        <v>3.7442799999999998</v>
      </c>
      <c r="BH31" s="6">
        <v>29</v>
      </c>
      <c r="BI31" s="7">
        <v>1</v>
      </c>
      <c r="BJ31" s="78">
        <v>2.86361</v>
      </c>
      <c r="BK31" s="6">
        <v>29</v>
      </c>
      <c r="BL31" s="7">
        <v>0</v>
      </c>
      <c r="BM31" s="78">
        <v>2.44333</v>
      </c>
    </row>
    <row r="32" spans="1:65" ht="8" customHeight="1" thickTop="1" thickBot="1">
      <c r="S32" s="62"/>
      <c r="T32" s="7"/>
      <c r="U32" s="7"/>
      <c r="V32" s="21"/>
      <c r="W32" s="62"/>
      <c r="X32" s="7"/>
      <c r="Y32" s="7"/>
      <c r="Z32" s="78"/>
      <c r="AA32" s="62"/>
      <c r="AB32" s="7"/>
      <c r="AC32" s="7"/>
      <c r="AD32" s="78"/>
      <c r="AE32" s="62"/>
      <c r="AF32" s="7"/>
      <c r="AG32" s="7"/>
      <c r="AH32" s="21"/>
      <c r="AI32" s="62"/>
      <c r="AJ32" s="7"/>
      <c r="AK32" s="7"/>
      <c r="AL32" s="21"/>
      <c r="AM32" s="62"/>
      <c r="AN32" s="7"/>
      <c r="AO32" s="7"/>
      <c r="AP32" s="78"/>
      <c r="AQ32" s="62"/>
      <c r="AR32" s="7"/>
      <c r="AS32" s="7"/>
      <c r="AT32" s="78"/>
      <c r="AU32" s="62"/>
      <c r="AV32" s="7"/>
      <c r="AW32" s="7"/>
      <c r="AX32" s="21"/>
      <c r="AY32" s="62"/>
      <c r="AZ32" s="7"/>
      <c r="BA32" s="78"/>
      <c r="BB32" s="62"/>
      <c r="BC32" s="7"/>
      <c r="BD32" s="78"/>
      <c r="BE32" s="62"/>
      <c r="BF32" s="7"/>
      <c r="BG32" s="78"/>
      <c r="BH32" s="62"/>
      <c r="BI32" s="7"/>
      <c r="BJ32" s="78"/>
      <c r="BK32" s="62"/>
      <c r="BL32" s="7"/>
      <c r="BM32" s="78"/>
    </row>
    <row r="33" spans="4:65" ht="16" thickTop="1">
      <c r="D33" s="33" t="s">
        <v>70</v>
      </c>
      <c r="E33" s="34">
        <f>COUNTIF(E2:E31,0)</f>
        <v>21</v>
      </c>
      <c r="F33" s="34">
        <f t="shared" ref="F33:Q33" si="19">COUNTIF(F2:F31,0)</f>
        <v>21</v>
      </c>
      <c r="G33" s="34">
        <f t="shared" si="19"/>
        <v>23</v>
      </c>
      <c r="H33" s="34">
        <f t="shared" si="19"/>
        <v>20</v>
      </c>
      <c r="I33" s="34">
        <f t="shared" si="19"/>
        <v>11</v>
      </c>
      <c r="J33" s="34">
        <f t="shared" si="19"/>
        <v>9</v>
      </c>
      <c r="K33" s="34">
        <f t="shared" si="19"/>
        <v>21</v>
      </c>
      <c r="L33" s="34">
        <f t="shared" si="19"/>
        <v>24</v>
      </c>
      <c r="M33" s="34">
        <f t="shared" si="19"/>
        <v>12</v>
      </c>
      <c r="N33" s="34">
        <f t="shared" si="19"/>
        <v>11</v>
      </c>
      <c r="O33" s="34">
        <f t="shared" si="19"/>
        <v>9</v>
      </c>
      <c r="P33" s="34">
        <f t="shared" si="19"/>
        <v>9</v>
      </c>
      <c r="Q33" s="35">
        <f t="shared" si="19"/>
        <v>9</v>
      </c>
      <c r="R33" s="2"/>
      <c r="S33" s="77">
        <f>AVERAGE(S2:S31)</f>
        <v>2012.6666666666667</v>
      </c>
      <c r="T33" s="7"/>
      <c r="U33" s="7"/>
      <c r="V33" s="8">
        <f>AVERAGE(V2:V31)</f>
        <v>87.928441400000025</v>
      </c>
      <c r="W33" s="77">
        <f>AVERAGE(W2:W31)</f>
        <v>2024.5</v>
      </c>
      <c r="X33" s="7"/>
      <c r="Y33" s="7"/>
      <c r="Z33" s="78">
        <f>AVERAGE(Z2:Z31)</f>
        <v>57.487292066666669</v>
      </c>
      <c r="AA33" s="77">
        <f>AVERAGE(AA2:AA31)</f>
        <v>2002.6666666666667</v>
      </c>
      <c r="AB33" s="7"/>
      <c r="AC33" s="7"/>
      <c r="AD33" s="78">
        <f>AVERAGE(AD2:AD31)</f>
        <v>80.173568666666654</v>
      </c>
      <c r="AE33" s="77">
        <f>AVERAGE(AE2:AE31)</f>
        <v>2003.7666666666667</v>
      </c>
      <c r="AF33" s="7"/>
      <c r="AG33" s="7"/>
      <c r="AH33" s="8">
        <f>AVERAGE(AH2:AH31)</f>
        <v>97.629564333333349</v>
      </c>
      <c r="AI33" s="77">
        <f>AVERAGE(AI2:AI31)</f>
        <v>2182.6666666666665</v>
      </c>
      <c r="AJ33" s="7"/>
      <c r="AK33" s="7"/>
      <c r="AL33" s="8">
        <f>AVERAGE(AL2:AL31)</f>
        <v>34.406037499999996</v>
      </c>
      <c r="AM33" s="77">
        <f>AVERAGE(AM2:AM31)</f>
        <v>2654.1666666666665</v>
      </c>
      <c r="AN33" s="7"/>
      <c r="AO33" s="7"/>
      <c r="AP33" s="78">
        <f>AVERAGE(AP2:AP31)</f>
        <v>12.056022433333336</v>
      </c>
      <c r="AQ33" s="77">
        <f>AVERAGE(AQ2:AQ31)</f>
        <v>2125.9333333333334</v>
      </c>
      <c r="AR33" s="7"/>
      <c r="AS33" s="7"/>
      <c r="AT33" s="78">
        <f>AVERAGE(AT2:AT31)</f>
        <v>44.179523799999991</v>
      </c>
      <c r="AU33" s="77">
        <f>AVERAGE(AU2:AU31)</f>
        <v>2128.9</v>
      </c>
      <c r="AV33" s="7"/>
      <c r="AW33" s="7"/>
      <c r="AX33" s="8">
        <f>AVERAGE(AX2:AX31)</f>
        <v>95.6343581</v>
      </c>
      <c r="AY33" s="77">
        <f>AVERAGE(AY2:AY31)</f>
        <v>2290</v>
      </c>
      <c r="AZ33" s="7"/>
      <c r="BA33" s="78">
        <f>AVERAGE(BA2:BA31)</f>
        <v>24.740935899999997</v>
      </c>
      <c r="BB33" s="77">
        <f>AVERAGE(BB2:BB31)</f>
        <v>2346.6333333333332</v>
      </c>
      <c r="BC33" s="7"/>
      <c r="BD33" s="78">
        <f>AVERAGE(BD2:BD31)</f>
        <v>42.817231400000004</v>
      </c>
      <c r="BE33" s="77">
        <f>AVERAGE(BE2:BE31)</f>
        <v>2064.6666666666665</v>
      </c>
      <c r="BF33" s="7"/>
      <c r="BG33" s="78">
        <f>AVERAGE(BG2:BG31)</f>
        <v>104.15265423333335</v>
      </c>
      <c r="BH33" s="77">
        <f>AVERAGE(BH2:BH31)</f>
        <v>1974</v>
      </c>
      <c r="BI33" s="7"/>
      <c r="BJ33" s="78">
        <f>AVERAGE(BJ2:BJ31)</f>
        <v>110.37121266666665</v>
      </c>
      <c r="BK33" s="77">
        <f>AVERAGE(BK2:BK31)</f>
        <v>1984</v>
      </c>
      <c r="BL33" s="7"/>
      <c r="BM33" s="78">
        <f>AVERAGE(BM2:BM31)</f>
        <v>80.951978666666676</v>
      </c>
    </row>
    <row r="34" spans="4:65" ht="16" thickBot="1">
      <c r="D34" s="83" t="s">
        <v>71</v>
      </c>
      <c r="E34" s="80">
        <f>AVERAGE(E2:E31)</f>
        <v>42.7</v>
      </c>
      <c r="F34" s="80">
        <f t="shared" ref="F34:Q34" si="20">AVERAGE(F2:F31)</f>
        <v>54.533333333333331</v>
      </c>
      <c r="G34" s="80">
        <f t="shared" si="20"/>
        <v>32.700000000000003</v>
      </c>
      <c r="H34" s="80">
        <f t="shared" si="20"/>
        <v>33.799999999999997</v>
      </c>
      <c r="I34" s="80">
        <f t="shared" si="20"/>
        <v>212.7</v>
      </c>
      <c r="J34" s="80">
        <f t="shared" si="20"/>
        <v>684.2</v>
      </c>
      <c r="K34" s="80">
        <f t="shared" si="20"/>
        <v>14.033333333333333</v>
      </c>
      <c r="L34" s="80">
        <f t="shared" si="20"/>
        <v>4.0333333333333332</v>
      </c>
      <c r="M34" s="80">
        <f t="shared" si="20"/>
        <v>155.96666666666667</v>
      </c>
      <c r="N34" s="80">
        <f t="shared" si="20"/>
        <v>158.93333333333334</v>
      </c>
      <c r="O34" s="80">
        <f t="shared" si="20"/>
        <v>320.03333333333336</v>
      </c>
      <c r="P34" s="80">
        <f t="shared" si="20"/>
        <v>376.66666666666669</v>
      </c>
      <c r="Q34" s="81">
        <f t="shared" si="20"/>
        <v>94.7</v>
      </c>
      <c r="R34" s="84"/>
      <c r="S34" s="13"/>
      <c r="T34" s="10"/>
      <c r="U34" s="10"/>
      <c r="V34" s="43">
        <f>MAX(V2:V31)</f>
        <v>625.83699999999999</v>
      </c>
      <c r="W34" s="13"/>
      <c r="X34" s="10"/>
      <c r="Y34" s="10"/>
      <c r="Z34" s="43">
        <f>MAX(Z2:Z31)</f>
        <v>223.53700000000001</v>
      </c>
      <c r="AA34" s="13"/>
      <c r="AB34" s="10"/>
      <c r="AC34" s="10"/>
      <c r="AD34" s="43">
        <f>MAX(AD2:AD31)</f>
        <v>540.31600000000003</v>
      </c>
      <c r="AE34" s="13"/>
      <c r="AF34" s="10"/>
      <c r="AG34" s="10"/>
      <c r="AH34" s="43">
        <f>MAX(AH2:AH31)</f>
        <v>507.12400000000002</v>
      </c>
      <c r="AI34" s="13"/>
      <c r="AJ34" s="10"/>
      <c r="AK34" s="10"/>
      <c r="AL34" s="43">
        <f>MAX(AL2:AL31)</f>
        <v>326.32299999999998</v>
      </c>
      <c r="AM34" s="13"/>
      <c r="AN34" s="10"/>
      <c r="AO34" s="10"/>
      <c r="AP34" s="43">
        <f>MAX(AP2:AP31)</f>
        <v>77.278499999999994</v>
      </c>
      <c r="AQ34" s="13"/>
      <c r="AR34" s="10"/>
      <c r="AS34" s="10"/>
      <c r="AT34" s="43">
        <f>MAX(AT2:AT31)</f>
        <v>328.92099999999999</v>
      </c>
      <c r="AU34" s="13"/>
      <c r="AV34" s="10"/>
      <c r="AW34" s="10"/>
      <c r="AX34" s="43">
        <f>MAX(AX2:AX31)</f>
        <v>621.99</v>
      </c>
      <c r="AY34" s="13"/>
      <c r="AZ34" s="10"/>
      <c r="BA34" s="43">
        <f>MAX(BA2:BA31)</f>
        <v>154.547</v>
      </c>
      <c r="BB34" s="13"/>
      <c r="BC34" s="10"/>
      <c r="BD34" s="43">
        <f>MAX(BD2:BD31)</f>
        <v>317.024</v>
      </c>
      <c r="BE34" s="13"/>
      <c r="BF34" s="10"/>
      <c r="BG34" s="43">
        <f>MAX(BG2:BG31)</f>
        <v>634.90300000000002</v>
      </c>
      <c r="BH34" s="13"/>
      <c r="BI34" s="10"/>
      <c r="BJ34" s="43">
        <f>MAX(BJ2:BJ31)</f>
        <v>523.471</v>
      </c>
      <c r="BK34" s="13"/>
      <c r="BL34" s="10"/>
      <c r="BM34" s="43">
        <f>MAX(BM2:BM31)</f>
        <v>315.08999999999997</v>
      </c>
    </row>
    <row r="35" spans="4:65" ht="16" thickTop="1">
      <c r="D35" s="85" t="s">
        <v>72</v>
      </c>
      <c r="E35" s="86">
        <f>V33</f>
        <v>87.928441400000025</v>
      </c>
      <c r="F35" s="86">
        <f>Z33</f>
        <v>57.487292066666669</v>
      </c>
      <c r="G35" s="86">
        <f>AD33</f>
        <v>80.173568666666654</v>
      </c>
      <c r="H35" s="86">
        <f>AH33</f>
        <v>97.629564333333349</v>
      </c>
      <c r="I35" s="86">
        <f>AL33</f>
        <v>34.406037499999996</v>
      </c>
      <c r="J35" s="86">
        <f>AP33</f>
        <v>12.056022433333336</v>
      </c>
      <c r="K35" s="86">
        <f>BM33</f>
        <v>80.951978666666676</v>
      </c>
      <c r="L35" s="86">
        <f>BJ33</f>
        <v>110.37121266666665</v>
      </c>
      <c r="M35" s="86">
        <f>AT33</f>
        <v>44.179523799999991</v>
      </c>
      <c r="N35" s="86">
        <f>AX33</f>
        <v>95.6343581</v>
      </c>
      <c r="O35" s="86">
        <f>BA33</f>
        <v>24.740935899999997</v>
      </c>
      <c r="P35" s="86">
        <f>BD33</f>
        <v>42.817231400000004</v>
      </c>
      <c r="Q35" s="87">
        <f>BG33</f>
        <v>104.15265423333335</v>
      </c>
    </row>
    <row r="36" spans="4:65" ht="16" thickBot="1">
      <c r="D36" s="88" t="s">
        <v>73</v>
      </c>
      <c r="E36" s="89">
        <f>V34</f>
        <v>625.83699999999999</v>
      </c>
      <c r="F36" s="89">
        <f>Z34</f>
        <v>223.53700000000001</v>
      </c>
      <c r="G36" s="89">
        <f>AD34</f>
        <v>540.31600000000003</v>
      </c>
      <c r="H36" s="89">
        <f>AH34</f>
        <v>507.12400000000002</v>
      </c>
      <c r="I36" s="89">
        <f>AL34</f>
        <v>326.32299999999998</v>
      </c>
      <c r="J36" s="89">
        <f>AP34</f>
        <v>77.278499999999994</v>
      </c>
      <c r="K36" s="89">
        <f>BM34</f>
        <v>315.08999999999997</v>
      </c>
      <c r="L36" s="89">
        <f>BJ34</f>
        <v>523.471</v>
      </c>
      <c r="M36" s="89">
        <f>AT34</f>
        <v>328.92099999999999</v>
      </c>
      <c r="N36" s="89">
        <f>AX34</f>
        <v>621.99</v>
      </c>
      <c r="O36" s="89">
        <f>BA34</f>
        <v>154.547</v>
      </c>
      <c r="P36" s="89">
        <f>BD34</f>
        <v>317.024</v>
      </c>
      <c r="Q36" s="90">
        <f>BG34</f>
        <v>634.90300000000002</v>
      </c>
    </row>
    <row r="37" spans="4:65" ht="16" thickTop="1"/>
  </sheetData>
  <pageMargins left="0.75" right="0.75" top="1" bottom="1" header="0.5" footer="0.5"/>
  <pageSetup paperSize="9" scale="73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ILS100</vt:lpstr>
      <vt:lpstr>MAT100</vt:lpstr>
    </vt:vector>
  </TitlesOfParts>
  <Company>Université François-Rabelais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Jean-Louis Bouquard</dc:creator>
  <cp:lastModifiedBy>Jean-Louis Bouquard</cp:lastModifiedBy>
  <dcterms:created xsi:type="dcterms:W3CDTF">2017-05-07T11:41:05Z</dcterms:created>
  <dcterms:modified xsi:type="dcterms:W3CDTF">2017-05-11T05:34:45Z</dcterms:modified>
</cp:coreProperties>
</file>