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6538BCA3-3823-EA43-8916-9072C9A1706C}" xr6:coauthVersionLast="47" xr6:coauthVersionMax="47" xr10:uidLastSave="{00000000-0000-0000-0000-000000000000}"/>
  <bookViews>
    <workbookView xWindow="-4060" yWindow="-21600" windowWidth="38400" windowHeight="21600" xr2:uid="{CB62793C-C18D-BB4B-9365-60C12FC29B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1" i="1"/>
  <c r="L9" i="1"/>
  <c r="T9" i="1" s="1"/>
  <c r="D33" i="1" s="1"/>
  <c r="B5" i="1"/>
  <c r="B6" i="1" s="1"/>
  <c r="D5" i="1"/>
  <c r="D6" i="1" s="1"/>
  <c r="N7" i="1" s="1"/>
  <c r="C5" i="1"/>
  <c r="C6" i="1" s="1"/>
  <c r="M11" i="1" s="1"/>
  <c r="S11" i="1" s="1"/>
  <c r="U11" i="1" s="1"/>
  <c r="D40" i="1" s="1"/>
  <c r="M8" i="1" l="1"/>
  <c r="N10" i="1"/>
  <c r="L7" i="1"/>
  <c r="R7" i="1" s="1"/>
  <c r="T7" i="1" s="1"/>
  <c r="D31" i="1" s="1"/>
  <c r="N11" i="1"/>
  <c r="Q11" i="1" s="1"/>
  <c r="L11" i="1"/>
  <c r="T11" i="1" s="1"/>
  <c r="D35" i="1" s="1"/>
  <c r="M10" i="1"/>
  <c r="S10" i="1" s="1"/>
  <c r="U10" i="1" s="1"/>
  <c r="D39" i="1" s="1"/>
  <c r="M9" i="1"/>
  <c r="S9" i="1" s="1"/>
  <c r="U9" i="1" s="1"/>
  <c r="D38" i="1" s="1"/>
  <c r="L10" i="1"/>
  <c r="N9" i="1"/>
  <c r="N8" i="1"/>
  <c r="Q8" i="1" s="1"/>
  <c r="S8" i="1"/>
  <c r="U8" i="1" s="1"/>
  <c r="D37" i="1" s="1"/>
  <c r="M7" i="1"/>
  <c r="S7" i="1" s="1"/>
  <c r="U7" i="1" s="1"/>
  <c r="D36" i="1" s="1"/>
  <c r="L8" i="1"/>
  <c r="T8" i="1" s="1"/>
  <c r="D32" i="1" s="1"/>
  <c r="O11" i="1"/>
  <c r="D20" i="1" s="1"/>
  <c r="P11" i="1"/>
  <c r="D25" i="1" s="1"/>
  <c r="Q9" i="1"/>
  <c r="Q10" i="1"/>
  <c r="Q7" i="1"/>
  <c r="O9" i="1"/>
  <c r="D18" i="1" s="1"/>
  <c r="O7" i="1"/>
  <c r="D16" i="1" s="1"/>
  <c r="P8" i="1"/>
  <c r="D22" i="1" s="1"/>
  <c r="R10" i="1" l="1"/>
  <c r="T10" i="1" s="1"/>
  <c r="D34" i="1" s="1"/>
  <c r="D30" i="1"/>
  <c r="D45" i="1"/>
  <c r="D29" i="1"/>
  <c r="D44" i="1"/>
  <c r="D42" i="1"/>
  <c r="D27" i="1"/>
  <c r="P9" i="1"/>
  <c r="D23" i="1" s="1"/>
  <c r="D26" i="1"/>
  <c r="D41" i="1"/>
  <c r="O10" i="1"/>
  <c r="D19" i="1" s="1"/>
  <c r="D43" i="1"/>
  <c r="D28" i="1"/>
  <c r="P10" i="1"/>
  <c r="D24" i="1" s="1"/>
  <c r="O8" i="1"/>
  <c r="D17" i="1" s="1"/>
  <c r="P7" i="1"/>
  <c r="D21" i="1" s="1"/>
</calcChain>
</file>

<file path=xl/sharedStrings.xml><?xml version="1.0" encoding="utf-8"?>
<sst xmlns="http://schemas.openxmlformats.org/spreadsheetml/2006/main" count="190" uniqueCount="31">
  <si>
    <t>Compound</t>
  </si>
  <si>
    <t>mouse_ID</t>
  </si>
  <si>
    <t>C16:0</t>
  </si>
  <si>
    <t>T1</t>
  </si>
  <si>
    <t>T2</t>
  </si>
  <si>
    <t>Glucose</t>
  </si>
  <si>
    <t>BW</t>
  </si>
  <si>
    <t>flow rate µL/min</t>
  </si>
  <si>
    <t>mM = nmol/µL</t>
  </si>
  <si>
    <t>nmol molecule/min</t>
  </si>
  <si>
    <t>nmol C/min</t>
  </si>
  <si>
    <t>Labeling</t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</si>
  <si>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gBW</t>
    </r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</si>
  <si>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animal</t>
    </r>
  </si>
  <si>
    <r>
      <rPr>
        <vertAlign val="superscript"/>
        <sz val="11"/>
        <color theme="1"/>
        <rFont val="Lucida Grande"/>
        <family val="2"/>
      </rPr>
      <t>13</t>
    </r>
    <r>
      <rPr>
        <sz val="11"/>
        <color theme="1"/>
        <rFont val="Lucida Grande"/>
        <family val="2"/>
      </rPr>
      <t>C16:0</t>
    </r>
  </si>
  <si>
    <r>
      <rPr>
        <vertAlign val="superscript"/>
        <sz val="12"/>
        <color theme="1"/>
        <rFont val="Aptos Narrow (Body)"/>
      </rPr>
      <t>13</t>
    </r>
    <r>
      <rPr>
        <sz val="12"/>
        <color theme="1"/>
        <rFont val="Aptos Narrow"/>
        <family val="2"/>
        <scheme val="minor"/>
      </rPr>
      <t>C-glucose</t>
    </r>
  </si>
  <si>
    <r>
      <rPr>
        <vertAlign val="superscript"/>
        <sz val="11"/>
        <color theme="1"/>
        <rFont val="Lucida Grande"/>
        <family val="2"/>
      </rPr>
      <t>12</t>
    </r>
    <r>
      <rPr>
        <sz val="11"/>
        <color theme="1"/>
        <rFont val="Lucida Grande"/>
        <family val="2"/>
      </rPr>
      <t>C-glucose</t>
    </r>
  </si>
  <si>
    <t>Total Ra</t>
  </si>
  <si>
    <t>Endogenous Ra</t>
  </si>
  <si>
    <t>H.I.</t>
  </si>
  <si>
    <t>treatment</t>
  </si>
  <si>
    <t>clamp</t>
  </si>
  <si>
    <t>timepoint</t>
  </si>
  <si>
    <t>Index</t>
  </si>
  <si>
    <t>Endo_Ra</t>
  </si>
  <si>
    <t>Fcirc_atom.g.BW</t>
  </si>
  <si>
    <t>m1</t>
  </si>
  <si>
    <t>m2</t>
  </si>
  <si>
    <t>m3</t>
  </si>
  <si>
    <t>m4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</si>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</sst>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%"/>
    <numFmt numFmtId="177" formatCode="0.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sz val="12"/>
      <color theme="1"/>
      <name val="Aptos Narrow"/>
      <scheme val="minor"/>
    </font>
    <font>
      <vertAlign val="superscript"/>
      <sz val="11"/>
      <color theme="1"/>
      <name val="Lucida Grande"/>
      <family val="2"/>
    </font>
    <font>
      <vertAlign val="superscript"/>
      <sz val="12"/>
      <color theme="1"/>
      <name val="Aptos Narrow (Body)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4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4" fontId="2" fillId="0" borderId="1" xfId="1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4" fontId="0" fillId="2" borderId="1" xfId="1" applyNumberFormat="1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4" fontId="0" fillId="0" borderId="3" xfId="1" applyNumberFormat="1" applyFont="1" applyBorder="1" applyAlignment="1">
      <alignment horizontal="center"/>
    </xf>
    <xf numFmtId="174" fontId="2" fillId="0" borderId="3" xfId="1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174" fontId="0" fillId="0" borderId="10" xfId="1" applyNumberFormat="1" applyFont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1" fontId="2" fillId="2" borderId="11" xfId="1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1" fontId="0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1" fontId="0" fillId="0" borderId="1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3D6E-92F1-B34C-AC14-7B49349C23B2}">
  <dimension ref="A1:U45"/>
  <sheetViews>
    <sheetView tabSelected="1" zoomScale="158" workbookViewId="0">
      <selection activeCell="D11" sqref="D11"/>
    </sheetView>
  </sheetViews>
  <sheetFormatPr baseColWidth="10" defaultColWidth="18.83203125" defaultRowHeight="16" x14ac:dyDescent="0.2"/>
  <cols>
    <col min="1" max="1" width="18.6640625" style="1" bestFit="1" customWidth="1"/>
    <col min="2" max="2" width="11.83203125" style="1" bestFit="1" customWidth="1"/>
    <col min="3" max="3" width="10.6640625" style="1" bestFit="1" customWidth="1"/>
    <col min="4" max="4" width="15" style="1" bestFit="1" customWidth="1"/>
    <col min="5" max="5" width="9" style="1" bestFit="1" customWidth="1"/>
    <col min="6" max="6" width="8.1640625" style="1" bestFit="1" customWidth="1"/>
    <col min="7" max="7" width="4" style="1" bestFit="1" customWidth="1"/>
    <col min="8" max="8" width="5.83203125" style="1" bestFit="1" customWidth="1"/>
    <col min="9" max="10" width="5.1640625" style="1" bestFit="1" customWidth="1"/>
    <col min="11" max="11" width="6.5" style="1" bestFit="1" customWidth="1"/>
    <col min="12" max="13" width="7" style="1" bestFit="1" customWidth="1"/>
    <col min="14" max="14" width="6.5" style="1" bestFit="1" customWidth="1"/>
    <col min="15" max="16" width="5.1640625" style="1" bestFit="1" customWidth="1"/>
    <col min="17" max="17" width="6.5" style="1" bestFit="1" customWidth="1"/>
    <col min="18" max="18" width="9.5" style="1" customWidth="1"/>
    <col min="19" max="19" width="10.5" style="1" customWidth="1"/>
    <col min="20" max="20" width="5.5" style="1" customWidth="1"/>
    <col min="21" max="21" width="13.33203125" style="1" customWidth="1"/>
    <col min="22" max="16384" width="18.83203125" style="1"/>
  </cols>
  <sheetData>
    <row r="1" spans="1:21" x14ac:dyDescent="0.2">
      <c r="A1" s="2"/>
      <c r="B1" s="2"/>
      <c r="C1" s="3"/>
      <c r="D1" s="3"/>
      <c r="E1" s="38"/>
    </row>
    <row r="2" spans="1:21" ht="20" thickBot="1" x14ac:dyDescent="0.25">
      <c r="A2" s="2"/>
      <c r="B2" s="2" t="s">
        <v>16</v>
      </c>
      <c r="C2" s="1" t="s">
        <v>15</v>
      </c>
      <c r="D2" s="2" t="s">
        <v>14</v>
      </c>
    </row>
    <row r="3" spans="1:21" x14ac:dyDescent="0.2">
      <c r="A3" s="2" t="s">
        <v>8</v>
      </c>
      <c r="B3" s="2">
        <v>2361</v>
      </c>
      <c r="C3" s="1">
        <v>150</v>
      </c>
      <c r="D3" s="39">
        <v>10.68</v>
      </c>
      <c r="L3" s="24" t="s">
        <v>17</v>
      </c>
      <c r="M3" s="25"/>
      <c r="N3" s="25"/>
      <c r="O3" s="26"/>
      <c r="P3" s="26"/>
      <c r="Q3" s="27"/>
      <c r="R3" s="45" t="s">
        <v>18</v>
      </c>
      <c r="S3" s="15"/>
      <c r="T3" s="15"/>
      <c r="U3" s="15"/>
    </row>
    <row r="4" spans="1:21" x14ac:dyDescent="0.2">
      <c r="A4" s="2" t="s">
        <v>7</v>
      </c>
      <c r="B4" s="1">
        <v>3.3</v>
      </c>
      <c r="C4" s="1">
        <v>3.3</v>
      </c>
      <c r="D4" s="2">
        <v>6</v>
      </c>
      <c r="G4" s="7"/>
      <c r="H4" s="7"/>
      <c r="I4" s="4" t="s">
        <v>11</v>
      </c>
      <c r="J4" s="4"/>
      <c r="K4" s="18"/>
      <c r="L4" s="28" t="s">
        <v>13</v>
      </c>
      <c r="M4" s="10"/>
      <c r="N4" s="10"/>
      <c r="O4" s="4" t="s">
        <v>12</v>
      </c>
      <c r="P4" s="4"/>
      <c r="Q4" s="29"/>
      <c r="R4" s="22" t="s">
        <v>13</v>
      </c>
      <c r="S4" s="4"/>
      <c r="T4" s="4" t="s">
        <v>12</v>
      </c>
      <c r="U4" s="4"/>
    </row>
    <row r="5" spans="1:21" x14ac:dyDescent="0.2">
      <c r="A5" s="2" t="s">
        <v>9</v>
      </c>
      <c r="B5" s="40">
        <f>B4*B3</f>
        <v>7791.2999999999993</v>
      </c>
      <c r="C5" s="2">
        <f>C4*C3</f>
        <v>495</v>
      </c>
      <c r="D5" s="2">
        <f>D4*D3</f>
        <v>64.08</v>
      </c>
      <c r="G5" s="8"/>
      <c r="H5" s="8"/>
      <c r="I5" s="5" t="s">
        <v>5</v>
      </c>
      <c r="J5" s="5"/>
      <c r="K5" s="19" t="s">
        <v>2</v>
      </c>
      <c r="L5" s="30" t="s">
        <v>5</v>
      </c>
      <c r="M5" s="11"/>
      <c r="N5" s="12" t="s">
        <v>2</v>
      </c>
      <c r="O5" s="5" t="s">
        <v>5</v>
      </c>
      <c r="P5" s="5"/>
      <c r="Q5" s="31" t="s">
        <v>2</v>
      </c>
      <c r="R5" s="22" t="s">
        <v>5</v>
      </c>
      <c r="S5" s="4"/>
      <c r="T5" s="4" t="s">
        <v>5</v>
      </c>
      <c r="U5" s="4"/>
    </row>
    <row r="6" spans="1:21" x14ac:dyDescent="0.2">
      <c r="A6" s="2" t="s">
        <v>10</v>
      </c>
      <c r="B6" s="41">
        <f>B5*6</f>
        <v>46747.799999999996</v>
      </c>
      <c r="C6" s="1">
        <f>C5*6</f>
        <v>2970</v>
      </c>
      <c r="D6" s="1">
        <f>D5*16</f>
        <v>1025.28</v>
      </c>
      <c r="G6" s="8" t="s">
        <v>19</v>
      </c>
      <c r="H6" s="7" t="s">
        <v>6</v>
      </c>
      <c r="I6" s="7" t="s">
        <v>3</v>
      </c>
      <c r="J6" s="6" t="s">
        <v>4</v>
      </c>
      <c r="K6" s="20"/>
      <c r="L6" s="32" t="s">
        <v>3</v>
      </c>
      <c r="M6" s="13" t="s">
        <v>4</v>
      </c>
      <c r="N6" s="13"/>
      <c r="O6" s="7" t="s">
        <v>3</v>
      </c>
      <c r="P6" s="6" t="s">
        <v>4</v>
      </c>
      <c r="Q6" s="33"/>
      <c r="R6" s="23" t="s">
        <v>3</v>
      </c>
      <c r="S6" s="7" t="s">
        <v>4</v>
      </c>
      <c r="T6" s="17" t="s">
        <v>3</v>
      </c>
      <c r="U6" s="7" t="s">
        <v>4</v>
      </c>
    </row>
    <row r="7" spans="1:21" x14ac:dyDescent="0.2">
      <c r="A7" s="2"/>
      <c r="G7" s="8">
        <v>1</v>
      </c>
      <c r="H7" s="8">
        <v>28.5</v>
      </c>
      <c r="I7" s="9">
        <v>5.5787536300000003E-2</v>
      </c>
      <c r="J7" s="9">
        <v>5.28372363E-2</v>
      </c>
      <c r="K7" s="21">
        <v>0.19467180519999999</v>
      </c>
      <c r="L7" s="34">
        <f>(1-I7)*$C$6/I7</f>
        <v>50267.697826064417</v>
      </c>
      <c r="M7" s="14">
        <f>(1-J7)*$C$6/J7</f>
        <v>53240.358602726541</v>
      </c>
      <c r="N7" s="14">
        <f>(1-K7)*$D$6/K7</f>
        <v>4241.4302919534639</v>
      </c>
      <c r="O7" s="16">
        <f>L7/$H7</f>
        <v>1763.7788710899795</v>
      </c>
      <c r="P7" s="16">
        <f t="shared" ref="P7:Q7" si="0">M7/$H7</f>
        <v>1868.0827579904048</v>
      </c>
      <c r="Q7" s="43">
        <f t="shared" si="0"/>
        <v>148.82211550713907</v>
      </c>
      <c r="R7" s="42">
        <f>(L7-$B$6)</f>
        <v>3519.8978260644217</v>
      </c>
      <c r="S7" s="16">
        <f>(M7-$B$6)</f>
        <v>6492.5586027265454</v>
      </c>
      <c r="T7" s="16">
        <f>R7/$H7</f>
        <v>123.50518687945339</v>
      </c>
      <c r="U7" s="16">
        <f>S7/$H7</f>
        <v>227.80907377987879</v>
      </c>
    </row>
    <row r="8" spans="1:21" x14ac:dyDescent="0.2">
      <c r="G8" s="8">
        <v>2</v>
      </c>
      <c r="H8" s="8">
        <v>25</v>
      </c>
      <c r="I8" s="9">
        <v>5.4766491700000003E-2</v>
      </c>
      <c r="J8" s="9">
        <v>5.5634749900000002E-2</v>
      </c>
      <c r="K8" s="21">
        <v>0.2371127945</v>
      </c>
      <c r="L8" s="34">
        <f t="shared" ref="L8:L11" si="1">(1-I8)*$C$6/I8</f>
        <v>51260.240203609756</v>
      </c>
      <c r="M8" s="14">
        <f t="shared" ref="M8:M11" si="2">(1-J8)*$C$6/J8</f>
        <v>50413.901344724109</v>
      </c>
      <c r="N8" s="14">
        <f t="shared" ref="N8:N10" si="3">(1-K8)*$D$6/K8</f>
        <v>3298.7380360659536</v>
      </c>
      <c r="O8" s="16">
        <f t="shared" ref="O8:O11" si="4">L8/$H8</f>
        <v>2050.4096081443904</v>
      </c>
      <c r="P8" s="16">
        <f t="shared" ref="P8:P11" si="5">M8/$H8</f>
        <v>2016.5560537889644</v>
      </c>
      <c r="Q8" s="43">
        <f t="shared" ref="Q8:Q11" si="6">N8/$H8</f>
        <v>131.94952144263814</v>
      </c>
      <c r="R8" s="42">
        <f t="shared" ref="R8:R11" si="7">(L8-$B$6)</f>
        <v>4512.4402036097599</v>
      </c>
      <c r="S8" s="16">
        <f>(M8-$B$6)</f>
        <v>3666.101344724113</v>
      </c>
      <c r="T8" s="16">
        <f t="shared" ref="T8:T11" si="8">R8/$H8</f>
        <v>180.4976081443904</v>
      </c>
      <c r="U8" s="16">
        <f t="shared" ref="U8:U11" si="9">S8/$H8</f>
        <v>146.64405378896453</v>
      </c>
    </row>
    <row r="9" spans="1:21" x14ac:dyDescent="0.2">
      <c r="G9" s="8">
        <v>3</v>
      </c>
      <c r="H9" s="8">
        <v>28.4</v>
      </c>
      <c r="I9" s="9">
        <v>5.3955606400000002E-2</v>
      </c>
      <c r="J9" s="9">
        <v>5.4436837100000003E-2</v>
      </c>
      <c r="K9" s="21">
        <v>0.18379338789999999</v>
      </c>
      <c r="L9" s="34">
        <f t="shared" si="1"/>
        <v>52075.252906285568</v>
      </c>
      <c r="M9" s="14">
        <f t="shared" si="2"/>
        <v>51588.643709298085</v>
      </c>
      <c r="N9" s="14">
        <f t="shared" si="3"/>
        <v>4553.157895479917</v>
      </c>
      <c r="O9" s="16">
        <f t="shared" si="4"/>
        <v>1833.6356657142808</v>
      </c>
      <c r="P9" s="16">
        <f t="shared" si="5"/>
        <v>1816.5015390597919</v>
      </c>
      <c r="Q9" s="43">
        <f t="shared" si="6"/>
        <v>160.32246110844778</v>
      </c>
      <c r="R9" s="42">
        <f t="shared" si="7"/>
        <v>5327.4529062855727</v>
      </c>
      <c r="S9" s="16">
        <f>(M9-$B$6)</f>
        <v>4840.8437092980894</v>
      </c>
      <c r="T9" s="16">
        <f t="shared" si="8"/>
        <v>187.58636993963285</v>
      </c>
      <c r="U9" s="16">
        <f t="shared" si="9"/>
        <v>170.45224328514399</v>
      </c>
    </row>
    <row r="10" spans="1:21" x14ac:dyDescent="0.2">
      <c r="G10" s="8">
        <v>4</v>
      </c>
      <c r="H10" s="8">
        <v>25.1</v>
      </c>
      <c r="I10" s="9">
        <v>5.0760371800000002E-2</v>
      </c>
      <c r="J10" s="9">
        <v>5.5846535900000001E-2</v>
      </c>
      <c r="K10" s="21">
        <v>0.32212808580000002</v>
      </c>
      <c r="L10" s="34">
        <f t="shared" si="1"/>
        <v>55540.209730181683</v>
      </c>
      <c r="M10" s="14">
        <f t="shared" si="2"/>
        <v>50211.454357673065</v>
      </c>
      <c r="N10" s="14">
        <f t="shared" si="3"/>
        <v>2157.5533051237471</v>
      </c>
      <c r="O10" s="16">
        <f t="shared" si="4"/>
        <v>2212.7573597681944</v>
      </c>
      <c r="P10" s="16">
        <f t="shared" si="5"/>
        <v>2000.4563489112775</v>
      </c>
      <c r="Q10" s="43">
        <f t="shared" si="6"/>
        <v>85.958299008914224</v>
      </c>
      <c r="R10" s="42">
        <f t="shared" si="7"/>
        <v>8792.4097301816873</v>
      </c>
      <c r="S10" s="16">
        <f>(M10-$B$6)</f>
        <v>3463.6543576730692</v>
      </c>
      <c r="T10" s="16">
        <f t="shared" si="8"/>
        <v>350.29520837377237</v>
      </c>
      <c r="U10" s="16">
        <f t="shared" si="9"/>
        <v>137.99419751685534</v>
      </c>
    </row>
    <row r="11" spans="1:21" ht="17" thickBot="1" x14ac:dyDescent="0.25">
      <c r="G11" s="8">
        <v>5</v>
      </c>
      <c r="H11" s="8">
        <v>25.5</v>
      </c>
      <c r="I11" s="9">
        <v>5.4612273199999999E-2</v>
      </c>
      <c r="J11" s="9">
        <v>5.6463182000000001E-2</v>
      </c>
      <c r="K11" s="21">
        <v>0.26383384050000003</v>
      </c>
      <c r="L11" s="35">
        <f t="shared" si="1"/>
        <v>51413.379888314194</v>
      </c>
      <c r="M11" s="36">
        <f t="shared" si="2"/>
        <v>49630.648684659682</v>
      </c>
      <c r="N11" s="36">
        <f>(1-K11)*$D$6/K11</f>
        <v>2860.802232881721</v>
      </c>
      <c r="O11" s="37">
        <f t="shared" si="4"/>
        <v>2016.2109760123212</v>
      </c>
      <c r="P11" s="37">
        <f t="shared" si="5"/>
        <v>1946.2999484180268</v>
      </c>
      <c r="Q11" s="44">
        <f t="shared" si="6"/>
        <v>112.1883228581067</v>
      </c>
      <c r="R11" s="42">
        <f t="shared" si="7"/>
        <v>4665.5798883141979</v>
      </c>
      <c r="S11" s="16">
        <f>(M11-$B$6)</f>
        <v>2882.8486846596861</v>
      </c>
      <c r="T11" s="16">
        <f t="shared" si="8"/>
        <v>182.96391718879207</v>
      </c>
      <c r="U11" s="16">
        <f t="shared" si="9"/>
        <v>113.0528895944975</v>
      </c>
    </row>
    <row r="13" spans="1:21" x14ac:dyDescent="0.2">
      <c r="A13" s="2"/>
      <c r="B13" s="2"/>
    </row>
    <row r="14" spans="1:21" x14ac:dyDescent="0.2">
      <c r="A14" s="2"/>
      <c r="B14" s="2"/>
    </row>
    <row r="15" spans="1:21" x14ac:dyDescent="0.2">
      <c r="A15" s="2" t="s">
        <v>20</v>
      </c>
      <c r="B15" s="2" t="s">
        <v>1</v>
      </c>
      <c r="C15" s="1" t="s">
        <v>22</v>
      </c>
      <c r="D15" s="1" t="s">
        <v>25</v>
      </c>
      <c r="E15" s="1" t="s">
        <v>0</v>
      </c>
      <c r="F15" s="1" t="s">
        <v>23</v>
      </c>
    </row>
    <row r="16" spans="1:21" x14ac:dyDescent="0.2">
      <c r="A16" s="2" t="s">
        <v>21</v>
      </c>
      <c r="B16" s="2" t="s">
        <v>26</v>
      </c>
      <c r="C16" s="1" t="s">
        <v>3</v>
      </c>
      <c r="D16" s="41">
        <f>O7</f>
        <v>1763.7788710899795</v>
      </c>
      <c r="E16" s="1" t="s">
        <v>5</v>
      </c>
      <c r="F16" s="1" t="s">
        <v>17</v>
      </c>
    </row>
    <row r="17" spans="1:6" x14ac:dyDescent="0.2">
      <c r="A17" s="2" t="s">
        <v>21</v>
      </c>
      <c r="B17" s="2" t="s">
        <v>27</v>
      </c>
      <c r="C17" s="1" t="s">
        <v>3</v>
      </c>
      <c r="D17" s="41">
        <f t="shared" ref="D17:D20" si="10">O8</f>
        <v>2050.4096081443904</v>
      </c>
      <c r="E17" s="1" t="s">
        <v>5</v>
      </c>
      <c r="F17" s="1" t="s">
        <v>17</v>
      </c>
    </row>
    <row r="18" spans="1:6" x14ac:dyDescent="0.2">
      <c r="A18" s="2" t="s">
        <v>21</v>
      </c>
      <c r="B18" s="2" t="s">
        <v>28</v>
      </c>
      <c r="C18" s="1" t="s">
        <v>3</v>
      </c>
      <c r="D18" s="41">
        <f t="shared" si="10"/>
        <v>1833.6356657142808</v>
      </c>
      <c r="E18" s="1" t="s">
        <v>5</v>
      </c>
      <c r="F18" s="1" t="s">
        <v>17</v>
      </c>
    </row>
    <row r="19" spans="1:6" x14ac:dyDescent="0.2">
      <c r="A19" s="2" t="s">
        <v>21</v>
      </c>
      <c r="B19" s="2" t="s">
        <v>29</v>
      </c>
      <c r="C19" s="1" t="s">
        <v>3</v>
      </c>
      <c r="D19" s="41">
        <f>O10</f>
        <v>2212.7573597681944</v>
      </c>
      <c r="E19" s="1" t="s">
        <v>5</v>
      </c>
      <c r="F19" s="1" t="s">
        <v>17</v>
      </c>
    </row>
    <row r="20" spans="1:6" x14ac:dyDescent="0.2">
      <c r="A20" s="2" t="s">
        <v>21</v>
      </c>
      <c r="B20" s="2" t="s">
        <v>30</v>
      </c>
      <c r="C20" s="46" t="s">
        <v>3</v>
      </c>
      <c r="D20" s="47">
        <f t="shared" si="10"/>
        <v>2016.2109760123212</v>
      </c>
      <c r="E20" s="46" t="s">
        <v>5</v>
      </c>
      <c r="F20" s="46" t="s">
        <v>17</v>
      </c>
    </row>
    <row r="21" spans="1:6" x14ac:dyDescent="0.2">
      <c r="A21" s="2" t="s">
        <v>21</v>
      </c>
      <c r="B21" s="2" t="s">
        <v>26</v>
      </c>
      <c r="C21" s="1" t="s">
        <v>4</v>
      </c>
      <c r="D21" s="41">
        <f>P7</f>
        <v>1868.0827579904048</v>
      </c>
      <c r="E21" s="1" t="s">
        <v>5</v>
      </c>
      <c r="F21" s="1" t="s">
        <v>17</v>
      </c>
    </row>
    <row r="22" spans="1:6" x14ac:dyDescent="0.2">
      <c r="A22" s="2" t="s">
        <v>21</v>
      </c>
      <c r="B22" s="2" t="s">
        <v>27</v>
      </c>
      <c r="C22" s="1" t="s">
        <v>4</v>
      </c>
      <c r="D22" s="41">
        <f t="shared" ref="D22:D25" si="11">P8</f>
        <v>2016.5560537889644</v>
      </c>
      <c r="E22" s="1" t="s">
        <v>5</v>
      </c>
      <c r="F22" s="1" t="s">
        <v>17</v>
      </c>
    </row>
    <row r="23" spans="1:6" x14ac:dyDescent="0.2">
      <c r="A23" s="2" t="s">
        <v>21</v>
      </c>
      <c r="B23" s="2" t="s">
        <v>28</v>
      </c>
      <c r="C23" s="1" t="s">
        <v>4</v>
      </c>
      <c r="D23" s="41">
        <f t="shared" si="11"/>
        <v>1816.5015390597919</v>
      </c>
      <c r="E23" s="1" t="s">
        <v>5</v>
      </c>
      <c r="F23" s="1" t="s">
        <v>17</v>
      </c>
    </row>
    <row r="24" spans="1:6" x14ac:dyDescent="0.2">
      <c r="A24" s="2" t="s">
        <v>21</v>
      </c>
      <c r="B24" s="2" t="s">
        <v>29</v>
      </c>
      <c r="C24" s="1" t="s">
        <v>4</v>
      </c>
      <c r="D24" s="41">
        <f t="shared" si="11"/>
        <v>2000.4563489112775</v>
      </c>
      <c r="E24" s="1" t="s">
        <v>5</v>
      </c>
      <c r="F24" s="1" t="s">
        <v>17</v>
      </c>
    </row>
    <row r="25" spans="1:6" x14ac:dyDescent="0.2">
      <c r="A25" s="2" t="s">
        <v>21</v>
      </c>
      <c r="B25" s="2" t="s">
        <v>30</v>
      </c>
      <c r="C25" s="46" t="s">
        <v>4</v>
      </c>
      <c r="D25" s="47">
        <f t="shared" si="11"/>
        <v>1946.2999484180268</v>
      </c>
      <c r="E25" s="46" t="s">
        <v>5</v>
      </c>
      <c r="F25" s="46" t="s">
        <v>17</v>
      </c>
    </row>
    <row r="26" spans="1:6" x14ac:dyDescent="0.2">
      <c r="A26" s="2" t="s">
        <v>21</v>
      </c>
      <c r="B26" s="2" t="s">
        <v>26</v>
      </c>
      <c r="C26" s="1" t="s">
        <v>4</v>
      </c>
      <c r="D26" s="41">
        <f>Q7</f>
        <v>148.82211550713907</v>
      </c>
      <c r="E26" s="1" t="s">
        <v>2</v>
      </c>
      <c r="F26" s="1" t="s">
        <v>17</v>
      </c>
    </row>
    <row r="27" spans="1:6" x14ac:dyDescent="0.2">
      <c r="A27" s="2" t="s">
        <v>21</v>
      </c>
      <c r="B27" s="2" t="s">
        <v>27</v>
      </c>
      <c r="C27" s="1" t="s">
        <v>4</v>
      </c>
      <c r="D27" s="41">
        <f t="shared" ref="D27:D30" si="12">Q8</f>
        <v>131.94952144263814</v>
      </c>
      <c r="E27" s="1" t="s">
        <v>2</v>
      </c>
      <c r="F27" s="1" t="s">
        <v>17</v>
      </c>
    </row>
    <row r="28" spans="1:6" x14ac:dyDescent="0.2">
      <c r="A28" s="2" t="s">
        <v>21</v>
      </c>
      <c r="B28" s="2" t="s">
        <v>28</v>
      </c>
      <c r="C28" s="1" t="s">
        <v>4</v>
      </c>
      <c r="D28" s="41">
        <f t="shared" si="12"/>
        <v>160.32246110844778</v>
      </c>
      <c r="E28" s="1" t="s">
        <v>2</v>
      </c>
      <c r="F28" s="1" t="s">
        <v>17</v>
      </c>
    </row>
    <row r="29" spans="1:6" x14ac:dyDescent="0.2">
      <c r="A29" s="2" t="s">
        <v>21</v>
      </c>
      <c r="B29" s="2" t="s">
        <v>29</v>
      </c>
      <c r="C29" s="1" t="s">
        <v>4</v>
      </c>
      <c r="D29" s="41">
        <f t="shared" si="12"/>
        <v>85.958299008914224</v>
      </c>
      <c r="E29" s="1" t="s">
        <v>2</v>
      </c>
      <c r="F29" s="1" t="s">
        <v>17</v>
      </c>
    </row>
    <row r="30" spans="1:6" x14ac:dyDescent="0.2">
      <c r="A30" s="2" t="s">
        <v>21</v>
      </c>
      <c r="B30" s="2" t="s">
        <v>30</v>
      </c>
      <c r="C30" s="1" t="s">
        <v>4</v>
      </c>
      <c r="D30" s="41">
        <f t="shared" si="12"/>
        <v>112.1883228581067</v>
      </c>
      <c r="E30" s="1" t="s">
        <v>2</v>
      </c>
      <c r="F30" s="1" t="s">
        <v>17</v>
      </c>
    </row>
    <row r="31" spans="1:6" x14ac:dyDescent="0.2">
      <c r="A31" s="2" t="s">
        <v>21</v>
      </c>
      <c r="B31" s="2" t="s">
        <v>26</v>
      </c>
      <c r="C31" s="1" t="s">
        <v>3</v>
      </c>
      <c r="D31" s="41">
        <f>T7</f>
        <v>123.50518687945339</v>
      </c>
      <c r="E31" s="1" t="s">
        <v>5</v>
      </c>
      <c r="F31" s="1" t="s">
        <v>24</v>
      </c>
    </row>
    <row r="32" spans="1:6" x14ac:dyDescent="0.2">
      <c r="A32" s="2" t="s">
        <v>21</v>
      </c>
      <c r="B32" s="2" t="s">
        <v>27</v>
      </c>
      <c r="C32" s="1" t="s">
        <v>3</v>
      </c>
      <c r="D32" s="41">
        <f t="shared" ref="D32:D35" si="13">T8</f>
        <v>180.4976081443904</v>
      </c>
      <c r="E32" s="1" t="s">
        <v>5</v>
      </c>
      <c r="F32" s="1" t="s">
        <v>24</v>
      </c>
    </row>
    <row r="33" spans="1:6" x14ac:dyDescent="0.2">
      <c r="A33" s="2" t="s">
        <v>21</v>
      </c>
      <c r="B33" s="2" t="s">
        <v>28</v>
      </c>
      <c r="C33" s="1" t="s">
        <v>3</v>
      </c>
      <c r="D33" s="41">
        <f t="shared" si="13"/>
        <v>187.58636993963285</v>
      </c>
      <c r="E33" s="1" t="s">
        <v>5</v>
      </c>
      <c r="F33" s="1" t="s">
        <v>24</v>
      </c>
    </row>
    <row r="34" spans="1:6" x14ac:dyDescent="0.2">
      <c r="A34" s="2" t="s">
        <v>21</v>
      </c>
      <c r="B34" s="2" t="s">
        <v>29</v>
      </c>
      <c r="C34" s="1" t="s">
        <v>3</v>
      </c>
      <c r="D34" s="41">
        <f t="shared" si="13"/>
        <v>350.29520837377237</v>
      </c>
      <c r="E34" s="1" t="s">
        <v>5</v>
      </c>
      <c r="F34" s="1" t="s">
        <v>24</v>
      </c>
    </row>
    <row r="35" spans="1:6" x14ac:dyDescent="0.2">
      <c r="A35" s="2" t="s">
        <v>21</v>
      </c>
      <c r="B35" s="2" t="s">
        <v>30</v>
      </c>
      <c r="C35" s="46" t="s">
        <v>3</v>
      </c>
      <c r="D35" s="41">
        <f t="shared" si="13"/>
        <v>182.96391718879207</v>
      </c>
      <c r="E35" s="46" t="s">
        <v>5</v>
      </c>
      <c r="F35" s="1" t="s">
        <v>24</v>
      </c>
    </row>
    <row r="36" spans="1:6" x14ac:dyDescent="0.2">
      <c r="A36" s="2" t="s">
        <v>21</v>
      </c>
      <c r="B36" s="2" t="s">
        <v>26</v>
      </c>
      <c r="C36" s="1" t="s">
        <v>4</v>
      </c>
      <c r="D36" s="41">
        <f>U7</f>
        <v>227.80907377987879</v>
      </c>
      <c r="E36" s="1" t="s">
        <v>5</v>
      </c>
      <c r="F36" s="1" t="s">
        <v>24</v>
      </c>
    </row>
    <row r="37" spans="1:6" x14ac:dyDescent="0.2">
      <c r="A37" s="2" t="s">
        <v>21</v>
      </c>
      <c r="B37" s="2" t="s">
        <v>27</v>
      </c>
      <c r="C37" s="1" t="s">
        <v>4</v>
      </c>
      <c r="D37" s="41">
        <f t="shared" ref="D37:D40" si="14">U8</f>
        <v>146.64405378896453</v>
      </c>
      <c r="E37" s="1" t="s">
        <v>5</v>
      </c>
      <c r="F37" s="1" t="s">
        <v>24</v>
      </c>
    </row>
    <row r="38" spans="1:6" x14ac:dyDescent="0.2">
      <c r="A38" s="2" t="s">
        <v>21</v>
      </c>
      <c r="B38" s="2" t="s">
        <v>28</v>
      </c>
      <c r="C38" s="1" t="s">
        <v>4</v>
      </c>
      <c r="D38" s="41">
        <f t="shared" si="14"/>
        <v>170.45224328514399</v>
      </c>
      <c r="E38" s="1" t="s">
        <v>5</v>
      </c>
      <c r="F38" s="1" t="s">
        <v>24</v>
      </c>
    </row>
    <row r="39" spans="1:6" x14ac:dyDescent="0.2">
      <c r="A39" s="2" t="s">
        <v>21</v>
      </c>
      <c r="B39" s="2" t="s">
        <v>29</v>
      </c>
      <c r="C39" s="1" t="s">
        <v>4</v>
      </c>
      <c r="D39" s="41">
        <f t="shared" si="14"/>
        <v>137.99419751685534</v>
      </c>
      <c r="E39" s="1" t="s">
        <v>5</v>
      </c>
      <c r="F39" s="1" t="s">
        <v>24</v>
      </c>
    </row>
    <row r="40" spans="1:6" x14ac:dyDescent="0.2">
      <c r="A40" s="2" t="s">
        <v>21</v>
      </c>
      <c r="B40" s="2" t="s">
        <v>30</v>
      </c>
      <c r="C40" s="46" t="s">
        <v>4</v>
      </c>
      <c r="D40" s="41">
        <f t="shared" si="14"/>
        <v>113.0528895944975</v>
      </c>
      <c r="E40" s="46" t="s">
        <v>5</v>
      </c>
      <c r="F40" s="1" t="s">
        <v>24</v>
      </c>
    </row>
    <row r="41" spans="1:6" x14ac:dyDescent="0.2">
      <c r="A41" s="2" t="s">
        <v>21</v>
      </c>
      <c r="B41" s="2" t="s">
        <v>26</v>
      </c>
      <c r="C41" s="1" t="s">
        <v>4</v>
      </c>
      <c r="D41" s="41">
        <f>Q7</f>
        <v>148.82211550713907</v>
      </c>
      <c r="E41" s="1" t="s">
        <v>2</v>
      </c>
      <c r="F41" s="1" t="s">
        <v>24</v>
      </c>
    </row>
    <row r="42" spans="1:6" x14ac:dyDescent="0.2">
      <c r="A42" s="2" t="s">
        <v>21</v>
      </c>
      <c r="B42" s="2" t="s">
        <v>27</v>
      </c>
      <c r="C42" s="1" t="s">
        <v>4</v>
      </c>
      <c r="D42" s="41">
        <f t="shared" ref="D42:D45" si="15">Q8</f>
        <v>131.94952144263814</v>
      </c>
      <c r="E42" s="1" t="s">
        <v>2</v>
      </c>
      <c r="F42" s="1" t="s">
        <v>24</v>
      </c>
    </row>
    <row r="43" spans="1:6" x14ac:dyDescent="0.2">
      <c r="A43" s="2" t="s">
        <v>21</v>
      </c>
      <c r="B43" s="2" t="s">
        <v>28</v>
      </c>
      <c r="C43" s="1" t="s">
        <v>4</v>
      </c>
      <c r="D43" s="41">
        <f t="shared" si="15"/>
        <v>160.32246110844778</v>
      </c>
      <c r="E43" s="1" t="s">
        <v>2</v>
      </c>
      <c r="F43" s="1" t="s">
        <v>24</v>
      </c>
    </row>
    <row r="44" spans="1:6" x14ac:dyDescent="0.2">
      <c r="A44" s="2" t="s">
        <v>21</v>
      </c>
      <c r="B44" s="2" t="s">
        <v>29</v>
      </c>
      <c r="C44" s="1" t="s">
        <v>4</v>
      </c>
      <c r="D44" s="41">
        <f t="shared" si="15"/>
        <v>85.958299008914224</v>
      </c>
      <c r="E44" s="1" t="s">
        <v>2</v>
      </c>
      <c r="F44" s="1" t="s">
        <v>24</v>
      </c>
    </row>
    <row r="45" spans="1:6" x14ac:dyDescent="0.2">
      <c r="A45" s="2" t="s">
        <v>21</v>
      </c>
      <c r="B45" s="2" t="s">
        <v>30</v>
      </c>
      <c r="C45" s="1" t="s">
        <v>4</v>
      </c>
      <c r="D45" s="41">
        <f t="shared" si="15"/>
        <v>112.1883228581067</v>
      </c>
      <c r="E45" s="1" t="s">
        <v>2</v>
      </c>
      <c r="F45" s="1" t="s">
        <v>24</v>
      </c>
    </row>
  </sheetData>
  <mergeCells count="16">
    <mergeCell ref="R5:S5"/>
    <mergeCell ref="R4:S4"/>
    <mergeCell ref="T4:U4"/>
    <mergeCell ref="T5:U5"/>
    <mergeCell ref="R3:U3"/>
    <mergeCell ref="O4:Q4"/>
    <mergeCell ref="O5:P5"/>
    <mergeCell ref="J6:K6"/>
    <mergeCell ref="M6:N6"/>
    <mergeCell ref="P6:Q6"/>
    <mergeCell ref="I5:J5"/>
    <mergeCell ref="C1:D1"/>
    <mergeCell ref="I4:K4"/>
    <mergeCell ref="L4:N4"/>
    <mergeCell ref="L5:M5"/>
    <mergeCell ref="L3:Q3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2024-05-28T16:47:44Z</dcterms:created>
  <dcterms:modified xsi:type="dcterms:W3CDTF">2024-05-29T19:28:09Z</dcterms:modified>
</cp:coreProperties>
</file>