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0"/>
  </bookViews>
  <sheets>
    <sheet name="7月" sheetId="1" r:id="rId1"/>
    <sheet name="8月 " sheetId="2" r:id="rId2"/>
    <sheet name="8月  不含税" sheetId="4" state="hidden" r:id="rId3"/>
    <sheet name="8月财务数据" sheetId="5" r:id="rId4"/>
    <sheet name="8月财务数据 (2)-10月更新情况" sheetId="11" r:id="rId5"/>
    <sheet name="9月最新" sheetId="10" r:id="rId6"/>
    <sheet name="9月财务数据" sheetId="9" r:id="rId7"/>
    <sheet name="10月" sheetId="12" r:id="rId8"/>
    <sheet name="10月财务数据" sheetId="14" r:id="rId9"/>
    <sheet name="10月、11月数据" sheetId="15" r:id="rId10"/>
    <sheet name="11月" sheetId="13" r:id="rId11"/>
  </sheets>
  <definedNames>
    <definedName name="_xlnm._FilterDatabase" localSheetId="0" hidden="1">'7月'!$A$1:$O$37</definedName>
    <definedName name="_xlnm._FilterDatabase" localSheetId="1" hidden="1">'8月 '!$A$1:$O$51</definedName>
    <definedName name="_xlnm._FilterDatabase" localSheetId="2" hidden="1">'8月  不含税'!$A$1:$R$53</definedName>
    <definedName name="_xlnm._FilterDatabase" localSheetId="7" hidden="1">'10月'!$A$1:$O$54</definedName>
    <definedName name="_xlnm._FilterDatabase" localSheetId="10" hidden="1">'11月'!$A$1:$O$55</definedName>
  </definedNames>
  <calcPr calcId="144525"/>
</workbook>
</file>

<file path=xl/comments1.xml><?xml version="1.0" encoding="utf-8"?>
<comments xmlns="http://schemas.openxmlformats.org/spreadsheetml/2006/main">
  <authors>
    <author>魏霞</author>
  </authors>
  <commentList>
    <comment ref="F11" authorId="0">
      <text>
        <r>
          <rPr>
            <b/>
            <sz val="9"/>
            <rFont val="宋体"/>
            <charset val="134"/>
          </rPr>
          <t>魏霞:</t>
        </r>
        <r>
          <rPr>
            <sz val="9"/>
            <rFont val="宋体"/>
            <charset val="134"/>
          </rPr>
          <t xml:space="preserve">
7月当月</t>
        </r>
      </text>
    </comment>
    <comment ref="F12" authorId="0">
      <text>
        <r>
          <rPr>
            <b/>
            <sz val="9"/>
            <rFont val="宋体"/>
            <charset val="134"/>
          </rPr>
          <t>魏霞:</t>
        </r>
        <r>
          <rPr>
            <sz val="9"/>
            <rFont val="宋体"/>
            <charset val="134"/>
          </rPr>
          <t xml:space="preserve">
补发3月</t>
        </r>
      </text>
    </comment>
  </commentList>
</comments>
</file>

<file path=xl/comments2.xml><?xml version="1.0" encoding="utf-8"?>
<comments xmlns="http://schemas.openxmlformats.org/spreadsheetml/2006/main">
  <authors>
    <author>魏霞</author>
  </authors>
  <commentList>
    <comment ref="F9" authorId="0">
      <text>
        <r>
          <rPr>
            <b/>
            <sz val="9"/>
            <rFont val="宋体"/>
            <charset val="134"/>
          </rPr>
          <t>魏霞:</t>
        </r>
        <r>
          <rPr>
            <sz val="9"/>
            <rFont val="宋体"/>
            <charset val="134"/>
          </rPr>
          <t xml:space="preserve">
7月当月</t>
        </r>
      </text>
    </comment>
    <comment ref="E33" authorId="0">
      <text>
        <r>
          <rPr>
            <b/>
            <sz val="9"/>
            <rFont val="宋体"/>
            <charset val="134"/>
          </rPr>
          <t>魏霞:</t>
        </r>
        <r>
          <rPr>
            <sz val="9"/>
            <rFont val="宋体"/>
            <charset val="134"/>
          </rPr>
          <t xml:space="preserve">
招聘项目分配每人140</t>
        </r>
      </text>
    </comment>
  </commentList>
</comments>
</file>

<file path=xl/comments3.xml><?xml version="1.0" encoding="utf-8"?>
<comments xmlns="http://schemas.openxmlformats.org/spreadsheetml/2006/main">
  <authors>
    <author>魏霞</author>
  </authors>
  <commentList>
    <comment ref="F9" authorId="0">
      <text>
        <r>
          <rPr>
            <b/>
            <sz val="9"/>
            <rFont val="宋体"/>
            <charset val="134"/>
          </rPr>
          <t>魏霞:</t>
        </r>
        <r>
          <rPr>
            <sz val="9"/>
            <rFont val="宋体"/>
            <charset val="134"/>
          </rPr>
          <t xml:space="preserve">
7月当月</t>
        </r>
      </text>
    </comment>
  </commentList>
</comments>
</file>

<file path=xl/comments4.xml><?xml version="1.0" encoding="utf-8"?>
<comments xmlns="http://schemas.openxmlformats.org/spreadsheetml/2006/main">
  <authors>
    <author>魏霞</author>
  </authors>
  <commentList>
    <comment ref="F37" authorId="0">
      <text>
        <r>
          <rPr>
            <b/>
            <sz val="9"/>
            <rFont val="宋体"/>
            <charset val="134"/>
          </rPr>
          <t>魏霞:</t>
        </r>
        <r>
          <rPr>
            <sz val="9"/>
            <rFont val="宋体"/>
            <charset val="134"/>
          </rPr>
          <t xml:space="preserve">
7月确认收入</t>
        </r>
      </text>
    </comment>
    <comment ref="H47" authorId="0">
      <text>
        <r>
          <rPr>
            <b/>
            <sz val="9"/>
            <rFont val="宋体"/>
            <charset val="134"/>
          </rPr>
          <t>魏霞:</t>
        </r>
        <r>
          <rPr>
            <sz val="9"/>
            <rFont val="宋体"/>
            <charset val="134"/>
          </rPr>
          <t xml:space="preserve">
包含可抵扣的进行税额1537.22和项目踩点差旅成本</t>
        </r>
      </text>
    </comment>
    <comment ref="H51" authorId="0">
      <text>
        <r>
          <rPr>
            <b/>
            <sz val="9"/>
            <rFont val="宋体"/>
            <charset val="134"/>
          </rPr>
          <t>魏霞:</t>
        </r>
        <r>
          <rPr>
            <sz val="9"/>
            <rFont val="宋体"/>
            <charset val="134"/>
          </rPr>
          <t xml:space="preserve">
包含可抵扣的进项税额2.56</t>
        </r>
      </text>
    </comment>
  </commentList>
</comments>
</file>

<file path=xl/comments5.xml><?xml version="1.0" encoding="utf-8"?>
<comments xmlns="http://schemas.openxmlformats.org/spreadsheetml/2006/main">
  <authors>
    <author>魏霞</author>
  </authors>
  <commentList>
    <comment ref="F34" authorId="0">
      <text>
        <r>
          <rPr>
            <b/>
            <sz val="9"/>
            <rFont val="宋体"/>
            <charset val="134"/>
          </rPr>
          <t>魏霞:</t>
        </r>
        <r>
          <rPr>
            <sz val="9"/>
            <rFont val="宋体"/>
            <charset val="134"/>
          </rPr>
          <t xml:space="preserve">
7月确认收入</t>
        </r>
      </text>
    </comment>
    <comment ref="H44" authorId="0">
      <text>
        <r>
          <rPr>
            <b/>
            <sz val="9"/>
            <rFont val="宋体"/>
            <charset val="134"/>
          </rPr>
          <t>魏霞:</t>
        </r>
        <r>
          <rPr>
            <sz val="9"/>
            <rFont val="宋体"/>
            <charset val="134"/>
          </rPr>
          <t xml:space="preserve">
包含可抵扣的进行税额1537.22和项目踩点差旅成本</t>
        </r>
      </text>
    </comment>
    <comment ref="H48" authorId="0">
      <text>
        <r>
          <rPr>
            <b/>
            <sz val="9"/>
            <rFont val="宋体"/>
            <charset val="134"/>
          </rPr>
          <t>魏霞:</t>
        </r>
        <r>
          <rPr>
            <sz val="9"/>
            <rFont val="宋体"/>
            <charset val="134"/>
          </rPr>
          <t xml:space="preserve">
包含可抵扣的进项税额2.56</t>
        </r>
      </text>
    </comment>
  </commentList>
</comments>
</file>

<file path=xl/comments6.xml><?xml version="1.0" encoding="utf-8"?>
<comments xmlns="http://schemas.openxmlformats.org/spreadsheetml/2006/main">
  <authors>
    <author>魏霞</author>
  </authors>
  <commentList>
    <comment ref="E41" authorId="0">
      <text>
        <r>
          <rPr>
            <b/>
            <sz val="9"/>
            <rFont val="宋体"/>
            <charset val="134"/>
          </rPr>
          <t>魏霞:</t>
        </r>
        <r>
          <rPr>
            <sz val="9"/>
            <rFont val="宋体"/>
            <charset val="134"/>
          </rPr>
          <t xml:space="preserve">
笔试及面试</t>
        </r>
      </text>
    </comment>
  </commentList>
</comments>
</file>

<file path=xl/comments7.xml><?xml version="1.0" encoding="utf-8"?>
<comments xmlns="http://schemas.openxmlformats.org/spreadsheetml/2006/main">
  <authors>
    <author>魏霞</author>
  </authors>
  <commentList>
    <comment ref="E41" authorId="0">
      <text>
        <r>
          <rPr>
            <b/>
            <sz val="9"/>
            <rFont val="宋体"/>
            <charset val="134"/>
          </rPr>
          <t>魏霞:</t>
        </r>
        <r>
          <rPr>
            <sz val="9"/>
            <rFont val="宋体"/>
            <charset val="134"/>
          </rPr>
          <t xml:space="preserve">
笔试及面试</t>
        </r>
      </text>
    </comment>
  </commentList>
</comments>
</file>

<file path=xl/sharedStrings.xml><?xml version="1.0" encoding="utf-8"?>
<sst xmlns="http://schemas.openxmlformats.org/spreadsheetml/2006/main" count="1489" uniqueCount="313">
  <si>
    <t>客户信息</t>
  </si>
  <si>
    <t>序号</t>
  </si>
  <si>
    <t>业务</t>
  </si>
  <si>
    <t>企业名称</t>
  </si>
  <si>
    <t>发票种类</t>
  </si>
  <si>
    <t>开票日期</t>
  </si>
  <si>
    <t>开票金额</t>
  </si>
  <si>
    <t>差额</t>
  </si>
  <si>
    <t>手续费</t>
  </si>
  <si>
    <t>对方付款日期</t>
  </si>
  <si>
    <t>支付劳务费日期</t>
  </si>
  <si>
    <t>备注 重要</t>
  </si>
  <si>
    <t>信阳市平桥区人民检察院</t>
  </si>
  <si>
    <t>7.27日</t>
  </si>
  <si>
    <t>7.28日</t>
  </si>
  <si>
    <t>商城县人民检察院</t>
  </si>
  <si>
    <t>潢川县人民检察院</t>
  </si>
  <si>
    <t>罗山县人民检察院</t>
  </si>
  <si>
    <t>7.25日</t>
  </si>
  <si>
    <t>信阳市浉河区人民检察院（省招）</t>
  </si>
  <si>
    <t>纸质普票</t>
  </si>
  <si>
    <t>7.26日</t>
  </si>
  <si>
    <t>信阳市浉河区人民检察院（司机）</t>
  </si>
  <si>
    <t>7.20日</t>
  </si>
  <si>
    <t>光山县人民检察院自聘</t>
  </si>
  <si>
    <t>上个月的开票</t>
  </si>
  <si>
    <t>7.12日</t>
  </si>
  <si>
    <t>3-6月份劳务费</t>
  </si>
  <si>
    <t>7.26已开</t>
  </si>
  <si>
    <t>7.31日</t>
  </si>
  <si>
    <t>光山县人民检察院省招</t>
  </si>
  <si>
    <t>7.12已开（合并开）</t>
  </si>
  <si>
    <t>7.24日</t>
  </si>
  <si>
    <t>光山县人民法院</t>
  </si>
  <si>
    <t>信阳申信能源发展有限公司</t>
  </si>
  <si>
    <t>电子专票</t>
  </si>
  <si>
    <t>7.12已开</t>
  </si>
  <si>
    <t>信阳市发展投资有限公司</t>
  </si>
  <si>
    <t>7.4日已开</t>
  </si>
  <si>
    <t>7.5日</t>
  </si>
  <si>
    <t>7.7日</t>
  </si>
  <si>
    <t>豫东南工贸</t>
  </si>
  <si>
    <t>7.10日</t>
  </si>
  <si>
    <t>7.11日</t>
  </si>
  <si>
    <t>豫东南发投</t>
  </si>
  <si>
    <t>信阳市鼎信实业有限公司</t>
  </si>
  <si>
    <t>电子普票</t>
  </si>
  <si>
    <t>7.13日</t>
  </si>
  <si>
    <t>7.17日</t>
  </si>
  <si>
    <t>信阳鼎信森林工业集团有限公司</t>
  </si>
  <si>
    <t>信阳鼎信资产运营有限公司</t>
  </si>
  <si>
    <t>数字产业发展有限公司</t>
  </si>
  <si>
    <t>7.18日</t>
  </si>
  <si>
    <t>信阳市统计局</t>
  </si>
  <si>
    <t>淮滨县检察院</t>
  </si>
  <si>
    <t>申信建材</t>
  </si>
  <si>
    <t>申投运营</t>
  </si>
  <si>
    <t>鼎信供应链</t>
  </si>
  <si>
    <t>信阳产投</t>
  </si>
  <si>
    <t>共富自然资源</t>
  </si>
  <si>
    <t>纸普</t>
  </si>
  <si>
    <t>测绘队</t>
  </si>
  <si>
    <t>信阳振华环保实业</t>
  </si>
  <si>
    <t>光山县人民法院-派遣职工福利费</t>
  </si>
  <si>
    <t>无</t>
  </si>
  <si>
    <t>人才发展事业部</t>
  </si>
  <si>
    <t>河南省人才集团有限公司-农信担保内训师送教项目</t>
  </si>
  <si>
    <t>河南省人才集团有限公司-许昌投资集团大别山红培</t>
  </si>
  <si>
    <t>河南省人才集团有限公司-许平南项目</t>
  </si>
  <si>
    <t>外包派遣事业部</t>
  </si>
  <si>
    <t>电普</t>
  </si>
  <si>
    <t> 68,748.59</t>
  </si>
  <si>
    <t>8.8日</t>
  </si>
  <si>
    <t>信阳豫东南建材工贸有限公司</t>
  </si>
  <si>
    <t>8.9日</t>
  </si>
  <si>
    <t>信阳豫东南开发投资有限公司</t>
  </si>
  <si>
    <t>2023-08-08 </t>
  </si>
  <si>
    <t>6月</t>
  </si>
  <si>
    <t>7月</t>
  </si>
  <si>
    <t>8月</t>
  </si>
  <si>
    <t>信阳鼎信供应链管理有限公司</t>
  </si>
  <si>
    <t>信阳市产业投资集团有限公司</t>
  </si>
  <si>
    <t>全部作废发票</t>
  </si>
  <si>
    <t>振华</t>
  </si>
  <si>
    <t>云知声</t>
  </si>
  <si>
    <t>信阳申信城乡发展有限公司</t>
  </si>
  <si>
    <t>信阳众联人力资源服务有限公司</t>
  </si>
  <si>
    <t>前程商业保险代办项目</t>
  </si>
  <si>
    <t>光山法院福利费</t>
  </si>
  <si>
    <t>7月开票</t>
  </si>
  <si>
    <t>合计</t>
  </si>
  <si>
    <t>人才招引事业部</t>
  </si>
  <si>
    <t>私募基金RPO项目</t>
  </si>
  <si>
    <t>豫东南下属子公司百润吉RPO项目</t>
  </si>
  <si>
    <t>罗山检察院面试项目</t>
  </si>
  <si>
    <t>培训</t>
  </si>
  <si>
    <t>7月回款</t>
  </si>
  <si>
    <t>292429+60000</t>
  </si>
  <si>
    <t>河南省人才集团有限公司-鑫通公司</t>
  </si>
  <si>
    <t>6月份开票</t>
  </si>
  <si>
    <t>龙岩市红博培训服务有限公司 </t>
  </si>
  <si>
    <t>河南省人才集团有限公司-中瑞实业集团项目</t>
  </si>
  <si>
    <t>河南省人才集团有限公司-中原再担保项目</t>
  </si>
  <si>
    <t>不含税利润</t>
  </si>
  <si>
    <t>不含税收入</t>
  </si>
  <si>
    <t>税</t>
  </si>
  <si>
    <t>共富供应链</t>
  </si>
  <si>
    <t>成本</t>
  </si>
  <si>
    <t>毛利润</t>
  </si>
  <si>
    <t>————</t>
  </si>
  <si>
    <t>8月财务数据</t>
  </si>
  <si>
    <t>开票时间</t>
  </si>
  <si>
    <t>回款时间</t>
  </si>
  <si>
    <t>含税收入</t>
  </si>
  <si>
    <t>含税毛利润（服务费）</t>
  </si>
  <si>
    <t>毛利润（不含税）</t>
  </si>
  <si>
    <t>增值税</t>
  </si>
  <si>
    <t xml:space="preserve">备注 </t>
  </si>
  <si>
    <t>未回款</t>
  </si>
  <si>
    <t>含税毛利润</t>
  </si>
  <si>
    <t>备注</t>
  </si>
  <si>
    <t>成本未报销96134.5</t>
  </si>
  <si>
    <t>待报销完结后提利润</t>
  </si>
  <si>
    <t>7月后开票的项目核算营收、利润提成（前期项目薪酬统算）</t>
  </si>
  <si>
    <t>9月</t>
  </si>
  <si>
    <t>2023.9.19</t>
  </si>
  <si>
    <t>2023.9.25</t>
  </si>
  <si>
    <t>2023.9.8</t>
  </si>
  <si>
    <t>2023.9.28</t>
  </si>
  <si>
    <t>建行</t>
  </si>
  <si>
    <t>2023.9.27</t>
  </si>
  <si>
    <t>2023.9.5</t>
  </si>
  <si>
    <t>2023.9.13</t>
  </si>
  <si>
    <t>2023.9.18</t>
  </si>
  <si>
    <t>2023.9.21</t>
  </si>
  <si>
    <t>2023.9.26</t>
  </si>
  <si>
    <t>电专</t>
  </si>
  <si>
    <t>2023.9.1</t>
  </si>
  <si>
    <t>2023.9.7</t>
  </si>
  <si>
    <t>10.7日回款</t>
  </si>
  <si>
    <t>2023.9.12</t>
  </si>
  <si>
    <t>2023.9.4</t>
  </si>
  <si>
    <t>2023.9.11</t>
  </si>
  <si>
    <t>2023.9.14</t>
  </si>
  <si>
    <t>一个季度全部付清</t>
  </si>
  <si>
    <t>苏信产业园</t>
  </si>
  <si>
    <t>2023.9.22</t>
  </si>
  <si>
    <t>信阳水投引九济石工程</t>
  </si>
  <si>
    <r>
      <rPr>
        <sz val="9"/>
        <color rgb="FF000000"/>
        <rFont val="宋体"/>
        <charset val="134"/>
      </rPr>
      <t>信阳大别山资产管理有限公司</t>
    </r>
  </si>
  <si>
    <t>云知声-人事代理服务</t>
  </si>
  <si>
    <t>信阳利信智能科技有限公司</t>
  </si>
  <si>
    <r>
      <rPr>
        <sz val="9"/>
        <color rgb="FF000000"/>
        <rFont val="宋体"/>
        <charset val="134"/>
      </rPr>
      <t>河南省翼创土地整理开发有限公司</t>
    </r>
  </si>
  <si>
    <t>信阳大别山资产管理有限公司</t>
  </si>
  <si>
    <t>苏州文旅人才培训费</t>
  </si>
  <si>
    <t>鼎信产业投资集团</t>
  </si>
  <si>
    <t>2023.9.20</t>
  </si>
  <si>
    <t>河南省信阳市人民检察院</t>
  </si>
  <si>
    <t>上海珪墨文化科技有限公司</t>
  </si>
  <si>
    <t>众联人力资源</t>
  </si>
  <si>
    <t>9月财务数据</t>
  </si>
  <si>
    <t>业务部门</t>
  </si>
  <si>
    <t>河南省翼创土地整理开发有限公司</t>
  </si>
  <si>
    <t>云知声-招聘</t>
  </si>
  <si>
    <t>人才服务事业部</t>
  </si>
  <si>
    <t>未核算</t>
  </si>
  <si>
    <t>信阳众联人力资源</t>
  </si>
  <si>
    <t>未开票</t>
  </si>
  <si>
    <t>已付</t>
  </si>
  <si>
    <t>2023.10.25</t>
  </si>
  <si>
    <t>信阳市浉河区人民检察院（自聘）</t>
  </si>
  <si>
    <t>专用发票</t>
  </si>
  <si>
    <t>信阳鼎信苏信产业园区建设有限公司</t>
  </si>
  <si>
    <t>信阳水投引九济石工程管理有限公司</t>
  </si>
  <si>
    <t>10.17日</t>
  </si>
  <si>
    <t>10.25未开</t>
  </si>
  <si>
    <t>信阳嘉宁实业发展有限公司</t>
  </si>
  <si>
    <r>
      <rPr>
        <sz val="9"/>
        <color rgb="FF000000"/>
        <rFont val="宋体"/>
        <charset val="134"/>
      </rPr>
      <t>信阳市北湖江南绿色投资发展有限公司</t>
    </r>
  </si>
  <si>
    <t>固始开发区</t>
  </si>
  <si>
    <t>信阳联信供应链管理有限公司</t>
  </si>
  <si>
    <r>
      <rPr>
        <sz val="9"/>
        <color rgb="FF000000"/>
        <rFont val="宋体"/>
        <charset val="134"/>
      </rPr>
      <t>豫东南高新技术产业开发区管理委员会</t>
    </r>
  </si>
  <si>
    <t>部门</t>
  </si>
  <si>
    <t>甲方单位</t>
  </si>
  <si>
    <t>10月收入</t>
  </si>
  <si>
    <t>10月成本</t>
  </si>
  <si>
    <t>期间费用</t>
  </si>
  <si>
    <t>10月利润</t>
  </si>
  <si>
    <t>招待费</t>
  </si>
  <si>
    <t>差旅费</t>
  </si>
  <si>
    <t>管理费-快递费</t>
  </si>
  <si>
    <t>【存货辅助核算：平桥区检察院劳务派遣】【客户辅助核算：平桥区检察院】</t>
  </si>
  <si>
    <t>平桥区检察院劳务派遣</t>
  </si>
  <si>
    <t>平桥区检察院</t>
  </si>
  <si>
    <t>90910.47</t>
  </si>
  <si>
    <t>【存货辅助核算：信阳豫东南建材工贸有限公司劳务派遣】【客户辅助核算：信阳豫东南建材工贸有限公司】</t>
  </si>
  <si>
    <t>信阳豫东南建材工贸有限公司劳务派遣</t>
  </si>
  <si>
    <t>9月开票已回款</t>
  </si>
  <si>
    <t>【存货辅助核算：数产公司劳务派遣收入】【客户辅助核算：信阳数字产业发展有限公司】</t>
  </si>
  <si>
    <t>数产公司劳务派遣收入</t>
  </si>
  <si>
    <t>信阳数字产业发展有限公司</t>
  </si>
  <si>
    <t>10592.38</t>
  </si>
  <si>
    <t>【存货辅助核算：浉河区检察院劳务派遣】【客户辅助核算：浉河区人民检察院】</t>
  </si>
  <si>
    <t>浉河区检察院劳务派遣</t>
  </si>
  <si>
    <t>浉河区人民检察院</t>
  </si>
  <si>
    <t>【存货辅助核算：鼎信森林工业集团劳务派遣】【客户辅助核算：信阳鼎信森林工业集团有限公司】</t>
  </si>
  <si>
    <t>鼎信森林工业集团劳务派遣</t>
  </si>
  <si>
    <t>【存货辅助核算：鼎信资产运营有限公司劳务派遣】【客户辅助核算：信阳鼎信资产运营有限公司】</t>
  </si>
  <si>
    <t>鼎信资产运营有限公司劳务派遣</t>
  </si>
  <si>
    <t>【存货辅助核算：商城县检察院劳务派遣】【客户辅助核算：商城县人民检察院】</t>
  </si>
  <si>
    <t>商城县检察院劳务派遣</t>
  </si>
  <si>
    <t>【存货辅助核算：罗山县检察院劳务派遣】【客户辅助核算：罗山县人民检察院】</t>
  </si>
  <si>
    <t>罗山县检察院劳务派遣</t>
  </si>
  <si>
    <t>【存货辅助核算：潢川县检察院劳务派遣】【客户辅助核算：潢川县人民检察院】</t>
  </si>
  <si>
    <t>潢川县检察院劳务派遣</t>
  </si>
  <si>
    <t>【存货辅助核算：光山县检察院劳务派遣】【客户辅助核算：光山县人民检察院】</t>
  </si>
  <si>
    <t>光山县检察院劳务派遣</t>
  </si>
  <si>
    <t>光山县人民检察院</t>
  </si>
  <si>
    <t>【存货辅助核算：信阳市发展投资有限公司劳务派遣】【客户辅助核算：信阳市发展投资有限公司】</t>
  </si>
  <si>
    <t>信阳市发展投资有限公司劳务派遣</t>
  </si>
  <si>
    <t>【存货辅助核算：信阳申信能源发展有限公司劳务派遣】【客户辅助核算：信阳申信能源发展有限公司】</t>
  </si>
  <si>
    <t>信阳申信能源发展有限公司劳务派遣</t>
  </si>
  <si>
    <t>【存货辅助核算：鼎信实业劳务派遣】【客户辅助核算：信阳鼎信实业投资有限公司】</t>
  </si>
  <si>
    <t>鼎信实业劳务派遣</t>
  </si>
  <si>
    <t>信阳鼎信实业投资有限公司</t>
  </si>
  <si>
    <t>【存货辅助核算：信阳市统计局劳务派遣】【客户辅助核算：信阳市统计局】</t>
  </si>
  <si>
    <t>信阳市统计局劳务派遣</t>
  </si>
  <si>
    <t>【存货辅助核算：光山县法院劳务派遣】【客户辅助核算：光山县法院】</t>
  </si>
  <si>
    <t>光山县法院劳务派遣</t>
  </si>
  <si>
    <t>光山县法院</t>
  </si>
  <si>
    <t>【存货辅助核算：申信建材劳务派遣】【客户辅助核算：信阳申信建材有限公司】</t>
  </si>
  <si>
    <t>申信建材劳务派遣</t>
  </si>
  <si>
    <t>信阳申信建材有限公司</t>
  </si>
  <si>
    <t>【存货辅助核算：信阳申投运营管理有限公司劳务派遣】【客户辅助核算：信阳申投运营管理有限公司】</t>
  </si>
  <si>
    <t>信阳申投运营管理有限公司劳务派遣</t>
  </si>
  <si>
    <t>信阳申投运营管理有限公司</t>
  </si>
  <si>
    <t>【存货辅助核算：信阳鼎信供应链管理有限公司劳务派遣】【客户辅助核算：信阳鼎信供应链管理有限公司】</t>
  </si>
  <si>
    <t>信阳鼎信供应链管理有限公司劳务派遣</t>
  </si>
  <si>
    <t>3634.45</t>
  </si>
  <si>
    <t>3586.83</t>
  </si>
  <si>
    <t>【存货辅助核算：淮滨检察院劳务派遣】【客户辅助核算：淮滨县人民检察院】</t>
  </si>
  <si>
    <t>淮滨检察院劳务派遣</t>
  </si>
  <si>
    <t>淮滨县人民检察院</t>
  </si>
  <si>
    <t>【存货辅助核算：信阳市产业投资集团有限公司劳务派遣】【客户辅助核算：信阳市产业投资集团有限公司】</t>
  </si>
  <si>
    <t>信阳市产业投资集团有限公司劳务派遣</t>
  </si>
  <si>
    <t>【存货辅助核算：信阳振华环保实业有限公司劳务派遣】【客户辅助核算：信阳振华环保实业有限公司】</t>
  </si>
  <si>
    <t>信阳振华环保实业有限公司劳务派遣</t>
  </si>
  <si>
    <t>信阳振华环保实业有限公司</t>
  </si>
  <si>
    <t>【存货辅助核算：共富自然资源开发管理有限公司劳务派遣】【客户辅助核算：共富自然资源开发管理有限公司】</t>
  </si>
  <si>
    <t>共富自然资源开发管理有限公司劳务派遣</t>
  </si>
  <si>
    <t>共富自然资源开发管理有限公司</t>
  </si>
  <si>
    <t>9月与10月开票金额一起回款</t>
  </si>
  <si>
    <t>【存货辅助核算：豫东南发投劳务派遣】【客户辅助核算：信阳豫东南开发投资有限公司】</t>
  </si>
  <si>
    <t>豫东南发投劳务派遣</t>
  </si>
  <si>
    <t>【存货辅助核算：云知声劳务派遣项目】【客户辅助核算：云知声（信阳）数字科技有限公司】</t>
  </si>
  <si>
    <t>云知声劳务派遣项目</t>
  </si>
  <si>
    <t>云知声（信阳）数字科技有限公司</t>
  </si>
  <si>
    <t>【存货辅助核算：信阳申信城乡劳务派遣项目】【客户辅助核算：申信城乡发展有限公司】</t>
  </si>
  <si>
    <t>信阳申信城乡劳务派遣项目</t>
  </si>
  <si>
    <t>申信城乡发展有限公司</t>
  </si>
  <si>
    <t>【存货辅助核算：信阳前程人力资源雇主责任险代缴项目】【客户辅助核算：信阳前程人力资源有限公司】</t>
  </si>
  <si>
    <t>信阳前程人力资源雇主责任险代缴项目</t>
  </si>
  <si>
    <t>信阳前程人力资源有限公司</t>
  </si>
  <si>
    <t>8月开票未回款</t>
  </si>
  <si>
    <t>未回款未报销</t>
  </si>
  <si>
    <t>【存货辅助核算：信阳众联人力资源代缴雇主责任险项目】【客户辅助核算：信阳众联人力资源服务有限公司】</t>
  </si>
  <si>
    <t>信阳众联人力资源代缴雇主责任险项目</t>
  </si>
  <si>
    <t>【存货辅助核算：苏信产业园派遣项目】【客户辅助核算：信阳鼎信苏信产业园区建设有限公司】</t>
  </si>
  <si>
    <t>苏信产业园派遣项目</t>
  </si>
  <si>
    <t>【存货辅助核算：信阳水投引九济石工程劳务派遣项目】【客户辅助核算：信阳水投引九济石工程管理有限公司】</t>
  </si>
  <si>
    <t>信阳水投引九济石工程劳务派遣项目</t>
  </si>
  <si>
    <t>【存货辅助核算：大别山资产管理公司劳务派遣项目】【客户辅助核算：信阳大别山资产管理有限公司】</t>
  </si>
  <si>
    <t>大别山资产管理公司劳务派遣项目</t>
  </si>
  <si>
    <t>【存货辅助核算：云知声社保托管项目】【客户辅助核算：云知声（信阳）数字科技有限公司】</t>
  </si>
  <si>
    <t>云知声社保托管项目</t>
  </si>
  <si>
    <t>0</t>
  </si>
  <si>
    <t>【存货辅助核算：北湖江南绿色投资派遣项目】【客户辅助核算：信阳市北湖江南绿色投资发展有限公司】</t>
  </si>
  <si>
    <t>北湖江南绿色投资派遣项目</t>
  </si>
  <si>
    <t>信阳市北湖江南绿色投资发展有限公司</t>
  </si>
  <si>
    <t>【存货辅助核算：信阳联信供应链派遣项目】【客户辅助核算：信阳联信供应链管理有限公司】</t>
  </si>
  <si>
    <t>信阳联信供应链派遣项目</t>
  </si>
  <si>
    <t>【存货辅助核算：固始先进制造业开发区派遣项目】【客户辅助核算：固始县先进制造业开发区管理委员会】</t>
  </si>
  <si>
    <t>固始先进制造业开发区派遣项目</t>
  </si>
  <si>
    <t>固始县先进制造业开发区管理委员会</t>
  </si>
  <si>
    <t>【存货辅助核算：信阳嘉宁实业派遣项目】【客户辅助核算：信阳嘉宁实业发展有限公司】</t>
  </si>
  <si>
    <t>信阳嘉宁实业派遣项目</t>
  </si>
  <si>
    <t>【存货辅助核算：上海珪墨文化科技有限公司】【客户辅助核算：上海珪墨文化科技有限公司】</t>
  </si>
  <si>
    <t>已回款未报销</t>
  </si>
  <si>
    <t>【存货辅助核算：众联人力资源工资代发】【客户辅助核算：信阳众联人力资源服务有限公司】</t>
  </si>
  <si>
    <t>众联人力资源工资代发</t>
  </si>
  <si>
    <t>【存货辅助核算：豫东南高新技术产业管委会薪酬制度管理咨询项目】【客户辅助核算：豫东南高新技术产业开发区管委会】</t>
  </si>
  <si>
    <t>豫东南高新技术产业管委会薪酬制度管理咨询项目</t>
  </si>
  <si>
    <t>豫东南高新技术产业开发区管委会</t>
  </si>
  <si>
    <t>【存货辅助核算：市人社局出题费】【客户辅助核算：信阳市人力资源和社会保障局】</t>
  </si>
  <si>
    <t>市人社局出题费</t>
  </si>
  <si>
    <t>信阳市人力资源和社会保障局</t>
  </si>
  <si>
    <t>【存货辅助核算：云知声RPO项目】【客户辅助核算：云知声（信阳）数字科技有限公司】</t>
  </si>
  <si>
    <t>云知声RPO项目</t>
  </si>
  <si>
    <t>【存货辅助核算：企业技能岗位培训商务礼仪讲师授课费】【客户辅助核算：焦作市人才集团有限公司】</t>
  </si>
  <si>
    <t>企业技能岗位培训商务礼仪讲师授课费</t>
  </si>
  <si>
    <t>焦作市人才集团有限公司</t>
  </si>
  <si>
    <t>【存货辅助核算：政务讲解工作】【客户辅助核算：信阳市中心医院】</t>
  </si>
  <si>
    <t>政务讲解工作</t>
  </si>
  <si>
    <t>信阳市中心医院</t>
  </si>
  <si>
    <t>【存货辅助核算：申信发展投资培训费】【客户辅助核算：信阳申信发展投资集团有限公司】</t>
  </si>
  <si>
    <t>申信发展投资培训费</t>
  </si>
  <si>
    <t>信阳申信发展投资集团有限公司</t>
  </si>
  <si>
    <t>11月收入</t>
  </si>
  <si>
    <t>11月成本</t>
  </si>
  <si>
    <t>7431.62</t>
  </si>
  <si>
    <t>7384</t>
  </si>
  <si>
    <t>11.3日</t>
  </si>
  <si>
    <t>10月开票</t>
  </si>
  <si>
    <r>
      <rPr>
        <sz val="9"/>
        <color rgb="FF000000"/>
        <rFont val="宋体"/>
        <charset val="134"/>
      </rPr>
      <t>信阳鼎信矿业投资发展有限公司</t>
    </r>
  </si>
  <si>
    <t>收入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</si>
</sst>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&quot;年&quot;m&quot;月&quot;d&quot;日&quot;;@"/>
  </numFmts>
  <fonts count="55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9"/>
      <color theme="1"/>
      <name val="微软雅黑"/>
      <charset val="134"/>
    </font>
    <font>
      <b/>
      <sz val="8"/>
      <color theme="1"/>
      <name val="微软雅黑"/>
      <charset val="134"/>
    </font>
    <font>
      <sz val="9"/>
      <color theme="1"/>
      <name val="微软雅黑"/>
      <charset val="134"/>
    </font>
    <font>
      <sz val="8"/>
      <color rgb="FF000000"/>
      <name val="微软雅黑"/>
      <charset val="134"/>
    </font>
    <font>
      <sz val="9"/>
      <color rgb="FF000000"/>
      <name val="微软雅黑"/>
      <charset val="134"/>
    </font>
    <font>
      <sz val="11"/>
      <color rgb="FF000000"/>
      <name val="微软雅黑"/>
      <charset val="134"/>
    </font>
    <font>
      <sz val="8"/>
      <color rgb="FF2C2C2C"/>
      <name val="微软雅黑"/>
      <charset val="134"/>
    </font>
    <font>
      <sz val="9"/>
      <color rgb="FF333333"/>
      <name val="微软雅黑"/>
      <charset val="134"/>
    </font>
    <font>
      <sz val="8"/>
      <color rgb="FF333333"/>
      <name val="微软雅黑"/>
      <charset val="134"/>
    </font>
    <font>
      <sz val="11"/>
      <color rgb="FF000000"/>
      <name val="宋体"/>
      <charset val="134"/>
    </font>
    <font>
      <sz val="9"/>
      <color rgb="FF000000"/>
      <name val="宋体"/>
      <charset val="134"/>
    </font>
    <font>
      <sz val="11"/>
      <color rgb="FF800000"/>
      <name val="楷体"/>
      <charset val="134"/>
    </font>
    <font>
      <sz val="10.5"/>
      <color rgb="FF2C2C2C"/>
      <name val="宋体"/>
      <charset val="134"/>
    </font>
    <font>
      <sz val="10.5"/>
      <color rgb="FF2C2C2C"/>
      <name val="微软雅黑"/>
      <charset val="134"/>
    </font>
    <font>
      <sz val="8"/>
      <color rgb="FF0A0C10"/>
      <name val="微软雅黑"/>
      <charset val="134"/>
    </font>
    <font>
      <sz val="8"/>
      <color indexed="8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333333"/>
      <name val="微软雅黑"/>
      <charset val="134"/>
    </font>
    <font>
      <sz val="10"/>
      <color rgb="FF000000"/>
      <name val="微软雅黑"/>
      <charset val="134"/>
    </font>
    <font>
      <sz val="10.5"/>
      <color rgb="FF333333"/>
      <name val="SimSun"/>
      <charset val="134"/>
    </font>
    <font>
      <b/>
      <sz val="9"/>
      <color theme="1"/>
      <name val="Times New Roman"/>
      <charset val="134"/>
    </font>
    <font>
      <sz val="10"/>
      <name val="微软雅黑"/>
      <charset val="134"/>
    </font>
    <font>
      <b/>
      <sz val="10"/>
      <color theme="1"/>
      <name val="Times New Roman"/>
      <charset val="134"/>
    </font>
    <font>
      <sz val="10"/>
      <color rgb="FF2C2C2C"/>
      <name val="微软雅黑"/>
      <charset val="134"/>
    </font>
    <font>
      <b/>
      <sz val="10.5"/>
      <color rgb="FF2C2C2C"/>
      <name val="宋体"/>
      <charset val="134"/>
    </font>
    <font>
      <sz val="10"/>
      <color rgb="FF0A0C10"/>
      <name val="微软雅黑"/>
      <charset val="134"/>
    </font>
    <font>
      <sz val="10"/>
      <color rgb="FFFF0000"/>
      <name val="微软雅黑"/>
      <charset val="134"/>
    </font>
    <font>
      <b/>
      <sz val="10"/>
      <color rgb="FF333333"/>
      <name val="微软雅黑"/>
      <charset val="134"/>
    </font>
    <font>
      <b/>
      <sz val="10"/>
      <color rgb="FF000000"/>
      <name val="微软雅黑"/>
      <charset val="134"/>
    </font>
    <font>
      <b/>
      <sz val="10"/>
      <color rgb="FF2C2C2C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FAFD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7" tint="0.4"/>
        <bgColor indexed="0"/>
      </patternFill>
    </fill>
    <fill>
      <patternFill patternType="solid">
        <fgColor rgb="FF00B050"/>
        <bgColor indexed="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62A7E3"/>
      </left>
      <right style="medium">
        <color rgb="FF62A7E3"/>
      </right>
      <top style="medium">
        <color rgb="FF62A7E3"/>
      </top>
      <bottom style="medium">
        <color rgb="FF62A7E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6" borderId="17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17" borderId="20" applyNumberFormat="0" applyAlignment="0" applyProtection="0">
      <alignment vertical="center"/>
    </xf>
    <xf numFmtId="0" fontId="42" fillId="18" borderId="21" applyNumberFormat="0" applyAlignment="0" applyProtection="0">
      <alignment vertical="center"/>
    </xf>
    <xf numFmtId="0" fontId="43" fillId="18" borderId="20" applyNumberFormat="0" applyAlignment="0" applyProtection="0">
      <alignment vertical="center"/>
    </xf>
    <xf numFmtId="0" fontId="44" fillId="19" borderId="22" applyNumberFormat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6" fillId="0" borderId="24" applyNumberFormat="0" applyFill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2" fillId="0" borderId="0"/>
  </cellStyleXfs>
  <cellXfs count="3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58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58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8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1" fontId="5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Fill="1" applyBorder="1" applyAlignment="1">
      <alignment horizontal="center" vertical="center"/>
    </xf>
    <xf numFmtId="58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31" fontId="10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58" fontId="12" fillId="0" borderId="0" xfId="0" applyNumberFormat="1" applyFont="1">
      <alignment vertical="center"/>
    </xf>
    <xf numFmtId="0" fontId="12" fillId="0" borderId="0" xfId="0" applyFont="1">
      <alignment vertical="center"/>
    </xf>
    <xf numFmtId="4" fontId="1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31" fontId="12" fillId="0" borderId="0" xfId="0" applyNumberFormat="1" applyFo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4" fillId="0" borderId="1" xfId="0" applyFont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58" fontId="1" fillId="4" borderId="1" xfId="0" applyNumberFormat="1" applyFont="1" applyFill="1" applyBorder="1" applyAlignment="1">
      <alignment horizontal="center" vertical="center"/>
    </xf>
    <xf numFmtId="4" fontId="14" fillId="4" borderId="5" xfId="0" applyNumberFormat="1" applyFont="1" applyFill="1" applyBorder="1" applyAlignment="1">
      <alignment horizontal="right" vertical="center" wrapText="1"/>
    </xf>
    <xf numFmtId="4" fontId="1" fillId="0" borderId="1" xfId="0" applyNumberFormat="1" applyFont="1" applyFill="1" applyBorder="1" applyAlignment="1">
      <alignment horizontal="center" vertical="center"/>
    </xf>
    <xf numFmtId="4" fontId="15" fillId="5" borderId="1" xfId="0" applyNumberFormat="1" applyFont="1" applyFill="1" applyBorder="1" applyAlignment="1">
      <alignment horizontal="center" vertical="center" wrapText="1"/>
    </xf>
    <xf numFmtId="58" fontId="6" fillId="0" borderId="1" xfId="0" applyNumberFormat="1" applyFont="1" applyFill="1" applyBorder="1" applyAlignment="1">
      <alignment horizontal="center" vertical="center"/>
    </xf>
    <xf numFmtId="4" fontId="14" fillId="0" borderId="0" xfId="0" applyNumberFormat="1" applyFont="1" applyFill="1">
      <alignment vertical="center"/>
    </xf>
    <xf numFmtId="4" fontId="14" fillId="4" borderId="0" xfId="0" applyNumberFormat="1" applyFont="1" applyFill="1">
      <alignment vertical="center"/>
    </xf>
    <xf numFmtId="4" fontId="16" fillId="0" borderId="1" xfId="0" applyNumberFormat="1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49" fontId="17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/>
    </xf>
    <xf numFmtId="49" fontId="17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58" fontId="12" fillId="0" borderId="0" xfId="0" applyNumberFormat="1" applyFont="1" applyAlignment="1">
      <alignment horizontal="center" vertical="center"/>
    </xf>
    <xf numFmtId="58" fontId="12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4" fontId="16" fillId="9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 wrapText="1"/>
    </xf>
    <xf numFmtId="176" fontId="18" fillId="11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0" fontId="19" fillId="3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/>
    </xf>
    <xf numFmtId="0" fontId="19" fillId="12" borderId="1" xfId="0" applyFont="1" applyFill="1" applyBorder="1" applyAlignment="1">
      <alignment vertical="center" wrapText="1"/>
    </xf>
    <xf numFmtId="0" fontId="19" fillId="4" borderId="1" xfId="0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vertical="center"/>
    </xf>
    <xf numFmtId="0" fontId="19" fillId="13" borderId="3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vertical="center" wrapText="1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vertical="center" wrapText="1"/>
    </xf>
    <xf numFmtId="0" fontId="19" fillId="0" borderId="0" xfId="0" applyFont="1" applyFill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176" fontId="18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 wrapText="1"/>
    </xf>
    <xf numFmtId="31" fontId="20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76" fontId="19" fillId="2" borderId="1" xfId="0" applyNumberFormat="1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 wrapText="1"/>
    </xf>
    <xf numFmtId="176" fontId="21" fillId="0" borderId="1" xfId="0" applyNumberFormat="1" applyFont="1" applyBorder="1" applyAlignment="1">
      <alignment horizontal="center" vertical="center"/>
    </xf>
    <xf numFmtId="176" fontId="21" fillId="0" borderId="0" xfId="0" applyNumberFormat="1" applyFont="1">
      <alignment vertical="center"/>
    </xf>
    <xf numFmtId="176" fontId="19" fillId="2" borderId="1" xfId="0" applyNumberFormat="1" applyFont="1" applyFill="1" applyBorder="1" applyAlignment="1">
      <alignment horizontal="center" vertical="center" wrapText="1"/>
    </xf>
    <xf numFmtId="31" fontId="21" fillId="0" borderId="1" xfId="0" applyNumberFormat="1" applyFont="1" applyBorder="1" applyAlignment="1">
      <alignment horizontal="center" vertical="center"/>
    </xf>
    <xf numFmtId="176" fontId="19" fillId="0" borderId="1" xfId="0" applyNumberFormat="1" applyFont="1" applyFill="1" applyBorder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20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31" fontId="20" fillId="0" borderId="9" xfId="0" applyNumberFormat="1" applyFont="1" applyBorder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176" fontId="19" fillId="2" borderId="10" xfId="0" applyNumberFormat="1" applyFont="1" applyFill="1" applyBorder="1" applyAlignment="1">
      <alignment horizontal="center" vertical="center"/>
    </xf>
    <xf numFmtId="176" fontId="19" fillId="2" borderId="2" xfId="0" applyNumberFormat="1" applyFont="1" applyFill="1" applyBorder="1" applyAlignment="1">
      <alignment horizontal="center" vertical="center"/>
    </xf>
    <xf numFmtId="31" fontId="20" fillId="0" borderId="11" xfId="0" applyNumberFormat="1" applyFont="1" applyBorder="1" applyAlignment="1">
      <alignment horizontal="center" vertical="center"/>
    </xf>
    <xf numFmtId="176" fontId="21" fillId="0" borderId="12" xfId="0" applyNumberFormat="1" applyFont="1" applyBorder="1" applyAlignment="1">
      <alignment horizontal="center" vertical="center"/>
    </xf>
    <xf numFmtId="176" fontId="19" fillId="2" borderId="13" xfId="0" applyNumberFormat="1" applyFont="1" applyFill="1" applyBorder="1" applyAlignment="1">
      <alignment horizontal="center" vertical="center"/>
    </xf>
    <xf numFmtId="176" fontId="19" fillId="2" borderId="3" xfId="0" applyNumberFormat="1" applyFont="1" applyFill="1" applyBorder="1" applyAlignment="1">
      <alignment horizontal="center" vertical="center"/>
    </xf>
    <xf numFmtId="176" fontId="23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5" fillId="0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4" fontId="14" fillId="0" borderId="0" xfId="0" applyNumberFormat="1" applyFont="1">
      <alignment vertical="center"/>
    </xf>
    <xf numFmtId="0" fontId="19" fillId="0" borderId="1" xfId="0" applyFont="1" applyBorder="1">
      <alignment vertical="center"/>
    </xf>
    <xf numFmtId="176" fontId="19" fillId="0" borderId="1" xfId="0" applyNumberFormat="1" applyFont="1" applyBorder="1">
      <alignment vertical="center"/>
    </xf>
    <xf numFmtId="0" fontId="19" fillId="3" borderId="3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/>
    </xf>
    <xf numFmtId="31" fontId="20" fillId="0" borderId="2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6" xfId="0" applyFont="1" applyBorder="1">
      <alignment vertical="center"/>
    </xf>
    <xf numFmtId="0" fontId="22" fillId="0" borderId="1" xfId="0" applyFont="1" applyBorder="1" applyAlignment="1">
      <alignment horizontal="center" vertical="center"/>
    </xf>
    <xf numFmtId="176" fontId="19" fillId="0" borderId="8" xfId="0" applyNumberFormat="1" applyFont="1" applyBorder="1">
      <alignment vertical="center"/>
    </xf>
    <xf numFmtId="0" fontId="19" fillId="0" borderId="0" xfId="0" applyFont="1">
      <alignment vertical="center"/>
    </xf>
    <xf numFmtId="4" fontId="14" fillId="0" borderId="1" xfId="0" applyNumberFormat="1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4" fontId="26" fillId="0" borderId="1" xfId="0" applyNumberFormat="1" applyFont="1" applyFill="1" applyBorder="1" applyAlignment="1">
      <alignment horizontal="center" vertical="center"/>
    </xf>
    <xf numFmtId="31" fontId="20" fillId="0" borderId="1" xfId="0" applyNumberFormat="1" applyFont="1" applyFill="1" applyBorder="1" applyAlignment="1">
      <alignment horizontal="center" vertical="center"/>
    </xf>
    <xf numFmtId="4" fontId="27" fillId="0" borderId="0" xfId="0" applyNumberFormat="1" applyFont="1" applyFill="1">
      <alignment vertical="center"/>
    </xf>
    <xf numFmtId="4" fontId="14" fillId="0" borderId="5" xfId="0" applyNumberFormat="1" applyFont="1" applyFill="1" applyBorder="1" applyAlignment="1">
      <alignment horizontal="right" vertical="center" wrapText="1"/>
    </xf>
    <xf numFmtId="4" fontId="26" fillId="0" borderId="1" xfId="0" applyNumberFormat="1" applyFont="1" applyFill="1" applyBorder="1" applyAlignment="1">
      <alignment horizontal="center" vertical="center" wrapText="1"/>
    </xf>
    <xf numFmtId="31" fontId="20" fillId="0" borderId="2" xfId="0" applyNumberFormat="1" applyFont="1" applyFill="1" applyBorder="1" applyAlignment="1">
      <alignment horizontal="center" vertical="center"/>
    </xf>
    <xf numFmtId="4" fontId="26" fillId="0" borderId="2" xfId="0" applyNumberFormat="1" applyFont="1" applyFill="1" applyBorder="1" applyAlignment="1">
      <alignment horizontal="center" vertical="center"/>
    </xf>
    <xf numFmtId="31" fontId="20" fillId="0" borderId="3" xfId="0" applyNumberFormat="1" applyFont="1" applyFill="1" applyBorder="1" applyAlignment="1">
      <alignment horizontal="center" vertical="center"/>
    </xf>
    <xf numFmtId="4" fontId="26" fillId="0" borderId="3" xfId="0" applyNumberFormat="1" applyFont="1" applyFill="1" applyBorder="1" applyAlignment="1">
      <alignment horizontal="center" vertical="center"/>
    </xf>
    <xf numFmtId="31" fontId="21" fillId="0" borderId="1" xfId="0" applyNumberFormat="1" applyFont="1" applyFill="1" applyBorder="1" applyAlignment="1">
      <alignment horizontal="center" vertical="center"/>
    </xf>
    <xf numFmtId="4" fontId="28" fillId="0" borderId="1" xfId="0" applyNumberFormat="1" applyFont="1" applyFill="1" applyBorder="1" applyAlignment="1">
      <alignment horizontal="center" vertical="center"/>
    </xf>
    <xf numFmtId="4" fontId="19" fillId="0" borderId="1" xfId="0" applyNumberFormat="1" applyFont="1" applyFill="1" applyBorder="1" applyAlignment="1">
      <alignment horizontal="center" vertical="center"/>
    </xf>
    <xf numFmtId="4" fontId="26" fillId="0" borderId="1" xfId="0" applyNumberFormat="1" applyFont="1" applyBorder="1" applyAlignment="1">
      <alignment horizontal="center" vertical="center"/>
    </xf>
    <xf numFmtId="3" fontId="26" fillId="0" borderId="1" xfId="0" applyNumberFormat="1" applyFont="1" applyBorder="1" applyAlignment="1">
      <alignment horizontal="center" vertical="center"/>
    </xf>
    <xf numFmtId="14" fontId="28" fillId="0" borderId="1" xfId="0" applyNumberFormat="1" applyFont="1" applyFill="1" applyBorder="1" applyAlignment="1">
      <alignment horizontal="center" vertical="center"/>
    </xf>
    <xf numFmtId="4" fontId="19" fillId="2" borderId="1" xfId="0" applyNumberFormat="1" applyFont="1" applyFill="1" applyBorder="1" applyAlignment="1">
      <alignment horizontal="center" vertical="center" wrapText="1"/>
    </xf>
    <xf numFmtId="177" fontId="19" fillId="0" borderId="1" xfId="0" applyNumberFormat="1" applyFont="1" applyFill="1" applyBorder="1" applyAlignment="1">
      <alignment horizontal="center" vertical="center" wrapText="1"/>
    </xf>
    <xf numFmtId="4" fontId="19" fillId="0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4" fontId="28" fillId="0" borderId="0" xfId="0" applyNumberFormat="1" applyFont="1" applyFill="1">
      <alignment vertical="center"/>
    </xf>
    <xf numFmtId="14" fontId="24" fillId="0" borderId="1" xfId="0" applyNumberFormat="1" applyFont="1" applyFill="1" applyBorder="1" applyAlignment="1">
      <alignment horizontal="center" vertical="center"/>
    </xf>
    <xf numFmtId="0" fontId="21" fillId="0" borderId="1" xfId="0" applyNumberFormat="1" applyFont="1" applyFill="1" applyBorder="1" applyAlignment="1">
      <alignment horizontal="center" vertical="center"/>
    </xf>
    <xf numFmtId="4" fontId="28" fillId="0" borderId="0" xfId="0" applyNumberFormat="1" applyFont="1">
      <alignment vertical="center"/>
    </xf>
    <xf numFmtId="4" fontId="28" fillId="0" borderId="2" xfId="0" applyNumberFormat="1" applyFont="1" applyFill="1" applyBorder="1" applyAlignment="1">
      <alignment horizontal="center" vertical="center"/>
    </xf>
    <xf numFmtId="4" fontId="26" fillId="0" borderId="4" xfId="0" applyNumberFormat="1" applyFont="1" applyFill="1" applyBorder="1" applyAlignment="1">
      <alignment horizontal="center" vertical="center"/>
    </xf>
    <xf numFmtId="4" fontId="28" fillId="0" borderId="4" xfId="0" applyNumberFormat="1" applyFont="1" applyFill="1" applyBorder="1" applyAlignment="1">
      <alignment horizontal="center" vertical="center"/>
    </xf>
    <xf numFmtId="4" fontId="28" fillId="0" borderId="3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4" fontId="2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>
      <alignment vertical="center"/>
    </xf>
    <xf numFmtId="4" fontId="19" fillId="0" borderId="1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18" fillId="10" borderId="14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 wrapText="1"/>
    </xf>
    <xf numFmtId="0" fontId="18" fillId="11" borderId="2" xfId="0" applyFont="1" applyFill="1" applyBorder="1" applyAlignment="1">
      <alignment horizontal="center" vertical="center" wrapText="1"/>
    </xf>
    <xf numFmtId="176" fontId="18" fillId="11" borderId="3" xfId="0" applyNumberFormat="1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 wrapText="1"/>
    </xf>
    <xf numFmtId="176" fontId="19" fillId="10" borderId="1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176" fontId="0" fillId="10" borderId="1" xfId="0" applyNumberFormat="1" applyFill="1" applyBorder="1">
      <alignment vertical="center"/>
    </xf>
    <xf numFmtId="0" fontId="19" fillId="10" borderId="8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8" fillId="11" borderId="8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10" borderId="0" xfId="0" applyFont="1" applyFill="1" applyAlignment="1">
      <alignment horizontal="center" vertical="center"/>
    </xf>
    <xf numFmtId="176" fontId="19" fillId="10" borderId="0" xfId="0" applyNumberFormat="1" applyFont="1" applyFill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 wrapText="1"/>
    </xf>
    <xf numFmtId="176" fontId="18" fillId="11" borderId="2" xfId="0" applyNumberFormat="1" applyFont="1" applyFill="1" applyBorder="1" applyAlignment="1">
      <alignment horizontal="center" vertical="center"/>
    </xf>
    <xf numFmtId="0" fontId="30" fillId="11" borderId="2" xfId="0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9" fillId="10" borderId="6" xfId="0" applyFont="1" applyFill="1" applyBorder="1" applyAlignment="1">
      <alignment horizontal="center" vertical="center"/>
    </xf>
    <xf numFmtId="0" fontId="19" fillId="10" borderId="7" xfId="0" applyFont="1" applyFill="1" applyBorder="1" applyAlignment="1">
      <alignment horizontal="center" vertical="center"/>
    </xf>
    <xf numFmtId="0" fontId="19" fillId="10" borderId="1" xfId="0" applyFont="1" applyFill="1" applyBorder="1">
      <alignment vertical="center"/>
    </xf>
    <xf numFmtId="176" fontId="19" fillId="10" borderId="1" xfId="0" applyNumberFormat="1" applyFont="1" applyFill="1" applyBorder="1">
      <alignment vertical="center"/>
    </xf>
    <xf numFmtId="176" fontId="19" fillId="0" borderId="0" xfId="0" applyNumberFormat="1" applyFont="1">
      <alignment vertical="center"/>
    </xf>
    <xf numFmtId="0" fontId="19" fillId="0" borderId="0" xfId="0" applyFont="1" applyAlignment="1">
      <alignment horizontal="center" vertical="center"/>
    </xf>
    <xf numFmtId="176" fontId="2" fillId="11" borderId="13" xfId="0" applyNumberFormat="1" applyFont="1" applyFill="1" applyBorder="1" applyAlignment="1">
      <alignment horizontal="center" vertical="center"/>
    </xf>
    <xf numFmtId="176" fontId="2" fillId="11" borderId="3" xfId="0" applyNumberFormat="1" applyFont="1" applyFill="1" applyBorder="1" applyAlignment="1">
      <alignment horizontal="center" vertical="center"/>
    </xf>
    <xf numFmtId="176" fontId="19" fillId="2" borderId="6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176" fontId="4" fillId="10" borderId="1" xfId="0" applyNumberFormat="1" applyFont="1" applyFill="1" applyBorder="1" applyAlignment="1">
      <alignment horizontal="center" vertical="center"/>
    </xf>
    <xf numFmtId="176" fontId="18" fillId="11" borderId="0" xfId="0" applyNumberFormat="1" applyFont="1" applyFill="1" applyAlignment="1">
      <alignment horizontal="center" vertical="center"/>
    </xf>
    <xf numFmtId="0" fontId="0" fillId="11" borderId="1" xfId="0" applyFill="1" applyBorder="1">
      <alignment vertical="center"/>
    </xf>
    <xf numFmtId="0" fontId="0" fillId="10" borderId="0" xfId="0" applyFill="1">
      <alignment vertical="center"/>
    </xf>
    <xf numFmtId="176" fontId="19" fillId="11" borderId="2" xfId="0" applyNumberFormat="1" applyFont="1" applyFill="1" applyBorder="1" applyAlignment="1">
      <alignment horizontal="center" vertical="center"/>
    </xf>
    <xf numFmtId="0" fontId="19" fillId="11" borderId="0" xfId="0" applyFont="1" applyFill="1">
      <alignment vertical="center"/>
    </xf>
    <xf numFmtId="0" fontId="19" fillId="4" borderId="0" xfId="0" applyFont="1" applyFill="1">
      <alignment vertical="center"/>
    </xf>
    <xf numFmtId="0" fontId="29" fillId="0" borderId="0" xfId="0" applyFont="1" applyAlignment="1">
      <alignment horizontal="center" vertical="center" wrapText="1"/>
    </xf>
    <xf numFmtId="176" fontId="19" fillId="0" borderId="0" xfId="0" applyNumberFormat="1" applyFont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/>
    </xf>
    <xf numFmtId="176" fontId="19" fillId="2" borderId="0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/>
    </xf>
    <xf numFmtId="31" fontId="20" fillId="10" borderId="1" xfId="0" applyNumberFormat="1" applyFont="1" applyFill="1" applyBorder="1" applyAlignment="1">
      <alignment horizontal="center" vertical="center"/>
    </xf>
    <xf numFmtId="176" fontId="20" fillId="10" borderId="1" xfId="0" applyNumberFormat="1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center" vertical="center"/>
    </xf>
    <xf numFmtId="176" fontId="20" fillId="11" borderId="1" xfId="0" applyNumberFormat="1" applyFont="1" applyFill="1" applyBorder="1" applyAlignment="1">
      <alignment horizontal="center" vertical="center"/>
    </xf>
    <xf numFmtId="31" fontId="21" fillId="10" borderId="1" xfId="0" applyNumberFormat="1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14" fontId="19" fillId="2" borderId="1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31" fontId="21" fillId="4" borderId="1" xfId="0" applyNumberFormat="1" applyFont="1" applyFill="1" applyBorder="1" applyAlignment="1">
      <alignment horizontal="center" vertical="center"/>
    </xf>
    <xf numFmtId="4" fontId="28" fillId="4" borderId="1" xfId="0" applyNumberFormat="1" applyFont="1" applyFill="1" applyBorder="1" applyAlignment="1">
      <alignment horizontal="center" vertical="center"/>
    </xf>
    <xf numFmtId="14" fontId="28" fillId="4" borderId="2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14" fontId="28" fillId="4" borderId="3" xfId="0" applyNumberFormat="1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4" fontId="19" fillId="2" borderId="1" xfId="0" applyNumberFormat="1" applyFont="1" applyFill="1" applyBorder="1" applyAlignment="1">
      <alignment horizontal="center" vertical="center"/>
    </xf>
    <xf numFmtId="14" fontId="24" fillId="2" borderId="1" xfId="0" applyNumberFormat="1" applyFont="1" applyFill="1" applyBorder="1" applyAlignment="1">
      <alignment horizontal="center" vertical="center"/>
    </xf>
    <xf numFmtId="4" fontId="26" fillId="15" borderId="1" xfId="0" applyNumberFormat="1" applyFont="1" applyFill="1" applyBorder="1" applyAlignment="1">
      <alignment horizontal="center" vertical="center" wrapText="1"/>
    </xf>
    <xf numFmtId="176" fontId="31" fillId="0" borderId="1" xfId="0" applyNumberFormat="1" applyFont="1" applyFill="1" applyBorder="1" applyAlignment="1">
      <alignment horizontal="center" vertical="center"/>
    </xf>
    <xf numFmtId="14" fontId="28" fillId="4" borderId="1" xfId="0" applyNumberFormat="1" applyFont="1" applyFill="1" applyBorder="1" applyAlignment="1">
      <alignment horizontal="center" vertical="center"/>
    </xf>
    <xf numFmtId="14" fontId="28" fillId="0" borderId="1" xfId="0" applyNumberFormat="1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31" fontId="20" fillId="4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 wrapText="1"/>
    </xf>
    <xf numFmtId="0" fontId="28" fillId="10" borderId="1" xfId="0" applyFont="1" applyFill="1" applyBorder="1" applyAlignment="1">
      <alignment horizontal="center" vertical="center"/>
    </xf>
    <xf numFmtId="49" fontId="19" fillId="10" borderId="1" xfId="0" applyNumberFormat="1" applyFont="1" applyFill="1" applyBorder="1" applyAlignment="1">
      <alignment horizontal="center" vertical="center" wrapText="1"/>
    </xf>
    <xf numFmtId="0" fontId="21" fillId="10" borderId="1" xfId="0" applyNumberFormat="1" applyFont="1" applyFill="1" applyBorder="1" applyAlignment="1">
      <alignment horizontal="center" vertical="center"/>
    </xf>
    <xf numFmtId="176" fontId="19" fillId="11" borderId="1" xfId="0" applyNumberFormat="1" applyFont="1" applyFill="1" applyBorder="1" applyAlignment="1">
      <alignment horizontal="center" vertical="center"/>
    </xf>
    <xf numFmtId="31" fontId="21" fillId="11" borderId="1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49" fontId="19" fillId="11" borderId="1" xfId="0" applyNumberFormat="1" applyFont="1" applyFill="1" applyBorder="1" applyAlignment="1">
      <alignment horizontal="center" vertical="center" wrapText="1"/>
    </xf>
    <xf numFmtId="0" fontId="21" fillId="11" borderId="1" xfId="0" applyNumberFormat="1" applyFont="1" applyFill="1" applyBorder="1" applyAlignment="1">
      <alignment horizontal="center" vertical="center"/>
    </xf>
    <xf numFmtId="176" fontId="21" fillId="10" borderId="1" xfId="0" applyNumberFormat="1" applyFont="1" applyFill="1" applyBorder="1" applyAlignment="1">
      <alignment horizontal="center" vertical="center"/>
    </xf>
    <xf numFmtId="14" fontId="24" fillId="10" borderId="1" xfId="0" applyNumberFormat="1" applyFont="1" applyFill="1" applyBorder="1" applyAlignment="1">
      <alignment horizontal="center" vertical="center"/>
    </xf>
    <xf numFmtId="3" fontId="19" fillId="2" borderId="1" xfId="0" applyNumberFormat="1" applyFont="1" applyFill="1" applyBorder="1" applyAlignment="1">
      <alignment horizontal="center" vertical="center"/>
    </xf>
    <xf numFmtId="3" fontId="32" fillId="0" borderId="1" xfId="0" applyNumberFormat="1" applyFont="1" applyBorder="1" applyAlignment="1">
      <alignment horizontal="center" vertical="center"/>
    </xf>
    <xf numFmtId="176" fontId="24" fillId="10" borderId="1" xfId="0" applyNumberFormat="1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4" fontId="28" fillId="10" borderId="1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4" fontId="26" fillId="0" borderId="0" xfId="0" applyNumberFormat="1" applyFont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14" fontId="19" fillId="2" borderId="9" xfId="0" applyNumberFormat="1" applyFont="1" applyFill="1" applyBorder="1" applyAlignment="1">
      <alignment horizontal="center" vertical="center"/>
    </xf>
    <xf numFmtId="4" fontId="28" fillId="0" borderId="0" xfId="0" applyNumberFormat="1" applyFont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14" fontId="19" fillId="2" borderId="14" xfId="0" applyNumberFormat="1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4" fontId="24" fillId="5" borderId="5" xfId="0" applyNumberFormat="1" applyFont="1" applyFill="1" applyBorder="1" applyAlignment="1">
      <alignment horizontal="center" vertical="center" wrapText="1"/>
    </xf>
    <xf numFmtId="58" fontId="19" fillId="2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vertical="center"/>
    </xf>
    <xf numFmtId="3" fontId="19" fillId="2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vertical="center"/>
    </xf>
    <xf numFmtId="0" fontId="24" fillId="2" borderId="4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vertical="center"/>
    </xf>
    <xf numFmtId="14" fontId="28" fillId="0" borderId="0" xfId="0" applyNumberFormat="1" applyFont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vertical="center"/>
    </xf>
    <xf numFmtId="14" fontId="24" fillId="2" borderId="0" xfId="0" applyNumberFormat="1" applyFont="1" applyFill="1" applyAlignment="1">
      <alignment horizontal="center" vertical="center"/>
    </xf>
    <xf numFmtId="14" fontId="19" fillId="2" borderId="0" xfId="0" applyNumberFormat="1" applyFont="1" applyFill="1" applyAlignment="1">
      <alignment horizontal="center" vertical="center"/>
    </xf>
    <xf numFmtId="0" fontId="21" fillId="0" borderId="16" xfId="0" applyNumberFormat="1" applyFont="1" applyFill="1" applyBorder="1" applyAlignment="1">
      <alignment horizontal="center" vertical="center"/>
    </xf>
    <xf numFmtId="0" fontId="21" fillId="0" borderId="6" xfId="0" applyNumberFormat="1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2" topLeftCell="A24" activePane="bottomLeft" state="frozen"/>
      <selection/>
      <selection pane="bottomLeft" activeCell="F3" sqref="F3:F34"/>
    </sheetView>
  </sheetViews>
  <sheetFormatPr defaultColWidth="8.725" defaultRowHeight="16.5"/>
  <cols>
    <col min="1" max="2" width="8.725" style="239"/>
    <col min="3" max="3" width="29.1833333333333" style="241" customWidth="1"/>
    <col min="4" max="4" width="12.5" style="241" customWidth="1"/>
    <col min="5" max="5" width="14.5" style="239"/>
    <col min="6" max="9" width="12.625" style="239"/>
    <col min="10" max="11" width="15.625" style="239" customWidth="1"/>
    <col min="12" max="12" width="15.5" style="239" customWidth="1"/>
    <col min="13" max="13" width="26.625" style="239" customWidth="1"/>
    <col min="14" max="14" width="25.25" style="107" customWidth="1"/>
    <col min="15" max="15" width="21.75" style="107" customWidth="1"/>
    <col min="16" max="16384" width="8.725" style="287"/>
  </cols>
  <sheetData>
    <row r="1" s="287" customFormat="1" ht="36" customHeight="1" spans="1:15">
      <c r="A1" s="240" t="s">
        <v>0</v>
      </c>
      <c r="B1" s="240"/>
      <c r="C1" s="289"/>
      <c r="D1" s="289"/>
      <c r="E1" s="240"/>
      <c r="F1" s="240"/>
      <c r="G1" s="240"/>
      <c r="H1" s="240"/>
      <c r="I1" s="240"/>
      <c r="J1" s="240"/>
      <c r="K1" s="240"/>
      <c r="L1" s="240"/>
      <c r="M1" s="240"/>
      <c r="N1" s="299"/>
      <c r="O1" s="299"/>
    </row>
    <row r="2" s="288" customFormat="1" ht="25" customHeight="1" spans="1:15">
      <c r="A2" s="110" t="s">
        <v>1</v>
      </c>
      <c r="B2" s="110" t="s">
        <v>2</v>
      </c>
      <c r="C2" s="111" t="s">
        <v>3</v>
      </c>
      <c r="D2" s="93" t="s">
        <v>4</v>
      </c>
      <c r="E2" s="110" t="s">
        <v>5</v>
      </c>
      <c r="F2" s="290" t="s">
        <v>6</v>
      </c>
      <c r="G2" s="290" t="s">
        <v>7</v>
      </c>
      <c r="H2" s="290" t="s">
        <v>8</v>
      </c>
      <c r="I2" s="290" t="s">
        <v>9</v>
      </c>
      <c r="J2" s="300"/>
      <c r="K2" s="301" t="s">
        <v>10</v>
      </c>
      <c r="L2" s="300"/>
      <c r="M2" s="300" t="s">
        <v>11</v>
      </c>
      <c r="N2" s="302"/>
      <c r="O2" s="302"/>
    </row>
    <row r="3" s="287" customFormat="1" ht="34" customHeight="1" spans="1:15">
      <c r="A3" s="113">
        <v>1</v>
      </c>
      <c r="B3" s="208"/>
      <c r="C3" s="93" t="s">
        <v>12</v>
      </c>
      <c r="D3" s="93"/>
      <c r="E3" s="252">
        <v>45121</v>
      </c>
      <c r="F3" s="148">
        <v>98880</v>
      </c>
      <c r="G3" s="239">
        <f t="shared" ref="G3:G8" si="0">F3-H3</f>
        <v>97440</v>
      </c>
      <c r="H3" s="113">
        <v>1440</v>
      </c>
      <c r="I3" s="113" t="s">
        <v>13</v>
      </c>
      <c r="J3" s="148">
        <v>98880</v>
      </c>
      <c r="K3" s="113" t="s">
        <v>14</v>
      </c>
      <c r="L3" s="113"/>
      <c r="M3" s="113"/>
      <c r="N3" s="91"/>
      <c r="O3" s="91"/>
    </row>
    <row r="4" s="287" customFormat="1" ht="34" customHeight="1" spans="1:15">
      <c r="A4" s="113">
        <v>2</v>
      </c>
      <c r="B4" s="208"/>
      <c r="C4" s="93" t="s">
        <v>15</v>
      </c>
      <c r="D4" s="93"/>
      <c r="E4" s="252">
        <v>45120</v>
      </c>
      <c r="F4" s="113">
        <v>21500</v>
      </c>
      <c r="G4" s="239">
        <f t="shared" si="0"/>
        <v>21200</v>
      </c>
      <c r="H4" s="113">
        <v>300</v>
      </c>
      <c r="I4" s="175" t="s">
        <v>14</v>
      </c>
      <c r="J4" s="292">
        <v>21500</v>
      </c>
      <c r="K4" s="113" t="s">
        <v>14</v>
      </c>
      <c r="L4" s="113"/>
      <c r="M4" s="113"/>
      <c r="N4" s="91"/>
      <c r="O4" s="91"/>
    </row>
    <row r="5" s="287" customFormat="1" ht="34" customHeight="1" spans="1:15">
      <c r="A5" s="113">
        <v>3</v>
      </c>
      <c r="B5" s="208"/>
      <c r="C5" s="93" t="s">
        <v>16</v>
      </c>
      <c r="D5" s="93"/>
      <c r="E5" s="252">
        <v>45121</v>
      </c>
      <c r="F5" s="175">
        <v>22400</v>
      </c>
      <c r="G5" s="239">
        <f t="shared" si="0"/>
        <v>22048.94</v>
      </c>
      <c r="H5" s="175">
        <v>351.06</v>
      </c>
      <c r="I5" s="175" t="s">
        <v>14</v>
      </c>
      <c r="J5" s="292">
        <v>22400</v>
      </c>
      <c r="K5" s="113" t="s">
        <v>14</v>
      </c>
      <c r="L5" s="113"/>
      <c r="M5" s="113"/>
      <c r="N5" s="91"/>
      <c r="O5" s="91"/>
    </row>
    <row r="6" s="287" customFormat="1" ht="34" customHeight="1" spans="1:15">
      <c r="A6" s="113">
        <v>4</v>
      </c>
      <c r="B6" s="208"/>
      <c r="C6" s="93" t="s">
        <v>17</v>
      </c>
      <c r="D6" s="93"/>
      <c r="E6" s="252">
        <v>45120</v>
      </c>
      <c r="F6" s="175">
        <v>12199.56</v>
      </c>
      <c r="G6" s="113">
        <f t="shared" si="0"/>
        <v>11959.56</v>
      </c>
      <c r="H6" s="175">
        <v>240</v>
      </c>
      <c r="I6" s="291" t="s">
        <v>18</v>
      </c>
      <c r="J6" s="303">
        <v>12199.56</v>
      </c>
      <c r="K6" s="304">
        <v>45145</v>
      </c>
      <c r="L6" s="94">
        <v>5420.68</v>
      </c>
      <c r="M6" s="113"/>
      <c r="N6" s="91"/>
      <c r="O6" s="91"/>
    </row>
    <row r="7" s="287" customFormat="1" ht="34" customHeight="1" spans="1:15">
      <c r="A7" s="113">
        <v>5</v>
      </c>
      <c r="B7" s="208"/>
      <c r="C7" s="93" t="s">
        <v>19</v>
      </c>
      <c r="D7" s="93" t="s">
        <v>20</v>
      </c>
      <c r="E7" s="252">
        <v>45125</v>
      </c>
      <c r="F7" s="94">
        <v>115360</v>
      </c>
      <c r="G7" s="113">
        <f t="shared" si="0"/>
        <v>113680</v>
      </c>
      <c r="H7" s="113">
        <v>1680</v>
      </c>
      <c r="I7" s="291" t="s">
        <v>21</v>
      </c>
      <c r="J7" s="113">
        <v>115360</v>
      </c>
      <c r="K7" s="113" t="s">
        <v>14</v>
      </c>
      <c r="L7" s="113">
        <v>68748.59</v>
      </c>
      <c r="M7" s="113"/>
      <c r="N7" s="91"/>
      <c r="O7" s="91"/>
    </row>
    <row r="8" s="287" customFormat="1" ht="34" customHeight="1" spans="1:15">
      <c r="A8" s="113">
        <v>6</v>
      </c>
      <c r="B8" s="208"/>
      <c r="C8" s="93" t="s">
        <v>22</v>
      </c>
      <c r="D8" s="93" t="s">
        <v>20</v>
      </c>
      <c r="E8" s="252">
        <v>45125</v>
      </c>
      <c r="F8" s="148">
        <v>10951.41</v>
      </c>
      <c r="G8" s="113">
        <f t="shared" si="0"/>
        <v>10771.41</v>
      </c>
      <c r="H8" s="283">
        <v>180</v>
      </c>
      <c r="I8" s="283" t="s">
        <v>23</v>
      </c>
      <c r="J8" s="292">
        <v>10951.41</v>
      </c>
      <c r="K8" s="291" t="s">
        <v>18</v>
      </c>
      <c r="L8" s="283">
        <v>6000</v>
      </c>
      <c r="M8" s="283"/>
      <c r="N8" s="305"/>
      <c r="O8" s="305"/>
    </row>
    <row r="9" s="287" customFormat="1" ht="34" customHeight="1" spans="1:15">
      <c r="A9" s="113">
        <v>7</v>
      </c>
      <c r="B9" s="208"/>
      <c r="C9" s="93" t="s">
        <v>24</v>
      </c>
      <c r="D9" s="140"/>
      <c r="E9" s="239" t="s">
        <v>25</v>
      </c>
      <c r="F9" s="175"/>
      <c r="G9" s="175"/>
      <c r="H9" s="175"/>
      <c r="I9" s="175" t="s">
        <v>26</v>
      </c>
      <c r="J9" s="306">
        <v>73600</v>
      </c>
      <c r="K9" s="291" t="s">
        <v>21</v>
      </c>
      <c r="L9" s="113">
        <v>63218.75</v>
      </c>
      <c r="M9" s="113" t="s">
        <v>27</v>
      </c>
      <c r="N9" s="305"/>
      <c r="O9" s="305"/>
    </row>
    <row r="10" s="287" customFormat="1" ht="34" customHeight="1" spans="1:15">
      <c r="A10" s="113">
        <v>8</v>
      </c>
      <c r="B10" s="208"/>
      <c r="C10" s="93" t="s">
        <v>24</v>
      </c>
      <c r="D10" s="141"/>
      <c r="E10" s="291" t="s">
        <v>28</v>
      </c>
      <c r="F10" s="175">
        <v>28800</v>
      </c>
      <c r="G10" s="175">
        <f>F10-H10</f>
        <v>28260</v>
      </c>
      <c r="H10" s="175">
        <v>540</v>
      </c>
      <c r="I10" s="175" t="s">
        <v>14</v>
      </c>
      <c r="J10" s="175">
        <v>28800</v>
      </c>
      <c r="K10" s="175" t="s">
        <v>29</v>
      </c>
      <c r="L10" s="113">
        <v>13945.77</v>
      </c>
      <c r="M10" s="113"/>
      <c r="N10" s="307"/>
      <c r="O10" s="307"/>
    </row>
    <row r="11" s="287" customFormat="1" ht="34" customHeight="1" spans="1:15">
      <c r="A11" s="113">
        <v>9</v>
      </c>
      <c r="B11" s="208"/>
      <c r="C11" s="93" t="s">
        <v>30</v>
      </c>
      <c r="D11" s="141"/>
      <c r="E11" s="208" t="s">
        <v>31</v>
      </c>
      <c r="F11" s="208">
        <v>32000</v>
      </c>
      <c r="G11" s="208">
        <f>F11-H11</f>
        <v>31520</v>
      </c>
      <c r="H11" s="208">
        <v>480</v>
      </c>
      <c r="I11" s="308" t="s">
        <v>32</v>
      </c>
      <c r="J11" s="308">
        <v>41924</v>
      </c>
      <c r="K11" s="208" t="s">
        <v>29</v>
      </c>
      <c r="L11" s="284">
        <v>41924</v>
      </c>
      <c r="M11" s="284"/>
      <c r="N11" s="307"/>
      <c r="O11" s="305"/>
    </row>
    <row r="12" s="287" customFormat="1" ht="34" customHeight="1" spans="1:15">
      <c r="A12" s="113">
        <v>10</v>
      </c>
      <c r="B12" s="208"/>
      <c r="C12" s="93" t="s">
        <v>30</v>
      </c>
      <c r="D12" s="142"/>
      <c r="E12" s="209"/>
      <c r="F12" s="209">
        <v>9924</v>
      </c>
      <c r="G12" s="175">
        <f>F12-H12</f>
        <v>9744</v>
      </c>
      <c r="H12" s="209">
        <v>180</v>
      </c>
      <c r="I12" s="309"/>
      <c r="J12" s="309"/>
      <c r="K12" s="209"/>
      <c r="L12" s="285"/>
      <c r="M12" s="285"/>
      <c r="N12" s="310"/>
      <c r="O12" s="310"/>
    </row>
    <row r="13" s="287" customFormat="1" ht="34" customHeight="1" spans="1:15">
      <c r="A13" s="113">
        <v>11</v>
      </c>
      <c r="B13" s="208"/>
      <c r="C13" s="93" t="s">
        <v>33</v>
      </c>
      <c r="D13" s="93"/>
      <c r="E13" s="113">
        <v>7.18</v>
      </c>
      <c r="F13" s="175">
        <v>344997.36</v>
      </c>
      <c r="G13" s="175">
        <f>F13-H13</f>
        <v>339477.36</v>
      </c>
      <c r="H13" s="175">
        <v>5520</v>
      </c>
      <c r="I13" s="311">
        <v>45128</v>
      </c>
      <c r="J13" s="295">
        <v>344997.36</v>
      </c>
      <c r="K13" s="291" t="s">
        <v>21</v>
      </c>
      <c r="L13" s="113">
        <v>164908.32</v>
      </c>
      <c r="M13" s="113"/>
      <c r="N13" s="91"/>
      <c r="O13" s="91"/>
    </row>
    <row r="14" s="287" customFormat="1" ht="34" customHeight="1" spans="1:15">
      <c r="A14" s="113">
        <v>12</v>
      </c>
      <c r="B14" s="208"/>
      <c r="C14" s="93" t="s">
        <v>34</v>
      </c>
      <c r="D14" s="93" t="s">
        <v>35</v>
      </c>
      <c r="E14" s="113" t="s">
        <v>36</v>
      </c>
      <c r="F14" s="93">
        <v>13768</v>
      </c>
      <c r="G14" s="113">
        <f>F14-H14</f>
        <v>13668</v>
      </c>
      <c r="H14" s="113">
        <v>100</v>
      </c>
      <c r="I14" s="113" t="s">
        <v>32</v>
      </c>
      <c r="J14" s="261">
        <v>13768</v>
      </c>
      <c r="K14" s="304">
        <v>45145</v>
      </c>
      <c r="L14" s="94">
        <v>7687</v>
      </c>
      <c r="M14" s="113"/>
      <c r="N14" s="91"/>
      <c r="O14" s="91"/>
    </row>
    <row r="15" s="287" customFormat="1" ht="34" customHeight="1" spans="1:15">
      <c r="A15" s="113">
        <v>13</v>
      </c>
      <c r="B15" s="208"/>
      <c r="C15" s="93" t="s">
        <v>37</v>
      </c>
      <c r="D15" s="93"/>
      <c r="E15" s="93" t="s">
        <v>38</v>
      </c>
      <c r="F15" s="93">
        <v>6854</v>
      </c>
      <c r="G15" s="94">
        <f>J15-H15</f>
        <v>6804</v>
      </c>
      <c r="H15" s="94">
        <v>50</v>
      </c>
      <c r="I15" s="93" t="s">
        <v>39</v>
      </c>
      <c r="J15" s="312">
        <v>6854</v>
      </c>
      <c r="K15" s="312" t="s">
        <v>40</v>
      </c>
      <c r="L15" s="94">
        <v>3885</v>
      </c>
      <c r="M15" s="239"/>
      <c r="O15" s="313"/>
    </row>
    <row r="16" s="287" customFormat="1" ht="34" customHeight="1" spans="1:15">
      <c r="A16" s="113">
        <v>14</v>
      </c>
      <c r="B16" s="208"/>
      <c r="C16" s="93" t="s">
        <v>41</v>
      </c>
      <c r="D16" s="93"/>
      <c r="E16" s="93" t="s">
        <v>38</v>
      </c>
      <c r="F16" s="93">
        <v>14520</v>
      </c>
      <c r="G16" s="94">
        <f>J16-H16</f>
        <v>14340</v>
      </c>
      <c r="H16" s="93">
        <v>180</v>
      </c>
      <c r="I16" s="93" t="s">
        <v>42</v>
      </c>
      <c r="J16" s="175">
        <v>14520</v>
      </c>
      <c r="K16" s="175" t="s">
        <v>43</v>
      </c>
      <c r="L16" s="113">
        <v>9623.94</v>
      </c>
      <c r="M16" s="113"/>
      <c r="N16" s="91"/>
      <c r="O16" s="91"/>
    </row>
    <row r="17" s="287" customFormat="1" ht="34" customHeight="1" spans="1:15">
      <c r="A17" s="113">
        <v>15</v>
      </c>
      <c r="B17" s="208"/>
      <c r="C17" s="93" t="s">
        <v>44</v>
      </c>
      <c r="D17" s="93"/>
      <c r="E17" s="93" t="s">
        <v>38</v>
      </c>
      <c r="F17" s="93">
        <v>8200</v>
      </c>
      <c r="G17" s="113">
        <f t="shared" ref="G17:G24" si="1">F17-H17</f>
        <v>8080</v>
      </c>
      <c r="H17" s="94">
        <v>120</v>
      </c>
      <c r="I17" s="93" t="s">
        <v>42</v>
      </c>
      <c r="J17" s="175">
        <v>8200</v>
      </c>
      <c r="K17" s="175" t="s">
        <v>43</v>
      </c>
      <c r="L17" s="113">
        <v>8000</v>
      </c>
      <c r="M17" s="239"/>
      <c r="O17" s="91"/>
    </row>
    <row r="18" s="287" customFormat="1" ht="34" customHeight="1" spans="1:15">
      <c r="A18" s="113">
        <v>16</v>
      </c>
      <c r="B18" s="208"/>
      <c r="C18" s="93" t="s">
        <v>45</v>
      </c>
      <c r="D18" s="93" t="s">
        <v>46</v>
      </c>
      <c r="E18" s="175" t="s">
        <v>43</v>
      </c>
      <c r="F18" s="175">
        <v>11135.49</v>
      </c>
      <c r="G18" s="175">
        <f t="shared" si="1"/>
        <v>10985.49</v>
      </c>
      <c r="H18" s="175">
        <v>150</v>
      </c>
      <c r="I18" s="93" t="s">
        <v>47</v>
      </c>
      <c r="J18" s="292">
        <v>11135.49</v>
      </c>
      <c r="K18" s="175" t="s">
        <v>48</v>
      </c>
      <c r="L18" s="113">
        <v>7294.08</v>
      </c>
      <c r="M18" s="113"/>
      <c r="N18" s="91"/>
      <c r="O18" s="91"/>
    </row>
    <row r="19" s="287" customFormat="1" ht="34" customHeight="1" spans="1:15">
      <c r="A19" s="113">
        <v>17</v>
      </c>
      <c r="B19" s="208"/>
      <c r="C19" s="93" t="s">
        <v>49</v>
      </c>
      <c r="D19" s="93" t="s">
        <v>35</v>
      </c>
      <c r="E19" s="175" t="s">
        <v>36</v>
      </c>
      <c r="F19" s="123">
        <v>36586.56</v>
      </c>
      <c r="G19" s="175">
        <f t="shared" si="1"/>
        <v>36086.56</v>
      </c>
      <c r="H19" s="175">
        <v>500</v>
      </c>
      <c r="I19" s="93" t="s">
        <v>47</v>
      </c>
      <c r="J19" s="172">
        <v>36586.56</v>
      </c>
      <c r="K19" s="175" t="s">
        <v>48</v>
      </c>
      <c r="L19" s="113">
        <v>23064.86</v>
      </c>
      <c r="M19" s="175"/>
      <c r="N19" s="91"/>
      <c r="O19" s="91"/>
    </row>
    <row r="20" s="287" customFormat="1" ht="34" customHeight="1" spans="1:15">
      <c r="A20" s="113">
        <v>18</v>
      </c>
      <c r="B20" s="208"/>
      <c r="C20" s="93" t="s">
        <v>50</v>
      </c>
      <c r="D20" s="93"/>
      <c r="E20" s="175" t="s">
        <v>43</v>
      </c>
      <c r="F20" s="292">
        <v>14278.56</v>
      </c>
      <c r="G20" s="175">
        <f t="shared" si="1"/>
        <v>14078.56</v>
      </c>
      <c r="H20" s="175">
        <v>200</v>
      </c>
      <c r="I20" s="93" t="s">
        <v>47</v>
      </c>
      <c r="J20" s="292">
        <v>14278.56</v>
      </c>
      <c r="K20" s="175" t="s">
        <v>48</v>
      </c>
      <c r="L20" s="264">
        <v>9390.48</v>
      </c>
      <c r="M20" s="175"/>
      <c r="N20" s="91"/>
      <c r="O20" s="91"/>
    </row>
    <row r="21" s="287" customFormat="1" ht="34" customHeight="1" spans="1:15">
      <c r="A21" s="113">
        <v>19</v>
      </c>
      <c r="B21" s="208"/>
      <c r="C21" s="93" t="s">
        <v>51</v>
      </c>
      <c r="D21" s="93" t="s">
        <v>35</v>
      </c>
      <c r="E21" s="175" t="s">
        <v>36</v>
      </c>
      <c r="F21" s="175">
        <v>9301.25</v>
      </c>
      <c r="G21" s="175">
        <f t="shared" si="1"/>
        <v>9151.25</v>
      </c>
      <c r="H21" s="175">
        <v>150</v>
      </c>
      <c r="I21" s="93" t="s">
        <v>52</v>
      </c>
      <c r="J21" s="292">
        <v>9301.25</v>
      </c>
      <c r="K21" s="175" t="s">
        <v>52</v>
      </c>
      <c r="L21" s="113">
        <v>6690.31</v>
      </c>
      <c r="M21" s="113"/>
      <c r="N21" s="91"/>
      <c r="O21" s="91"/>
    </row>
    <row r="22" s="287" customFormat="1" ht="34" customHeight="1" spans="1:15">
      <c r="A22" s="113">
        <v>20</v>
      </c>
      <c r="B22" s="208"/>
      <c r="C22" s="93" t="s">
        <v>53</v>
      </c>
      <c r="D22" s="93"/>
      <c r="E22" s="175" t="s">
        <v>36</v>
      </c>
      <c r="F22" s="150">
        <v>57341</v>
      </c>
      <c r="G22" s="175">
        <f t="shared" si="1"/>
        <v>56441</v>
      </c>
      <c r="H22" s="113">
        <v>900</v>
      </c>
      <c r="I22" s="175" t="s">
        <v>48</v>
      </c>
      <c r="J22" s="292">
        <v>57341</v>
      </c>
      <c r="K22" s="175" t="s">
        <v>48</v>
      </c>
      <c r="L22" s="94">
        <v>33614.42</v>
      </c>
      <c r="M22" s="113"/>
      <c r="N22" s="91"/>
      <c r="O22" s="91"/>
    </row>
    <row r="23" s="287" customFormat="1" ht="34" customHeight="1" spans="1:15">
      <c r="A23" s="113">
        <v>21</v>
      </c>
      <c r="B23" s="208"/>
      <c r="C23" s="93" t="s">
        <v>54</v>
      </c>
      <c r="D23" s="93"/>
      <c r="E23" s="267" t="s">
        <v>28</v>
      </c>
      <c r="F23" s="148">
        <v>24486.62</v>
      </c>
      <c r="G23" s="175">
        <f t="shared" si="1"/>
        <v>24126.62</v>
      </c>
      <c r="H23" s="113">
        <v>360</v>
      </c>
      <c r="I23" s="113" t="s">
        <v>14</v>
      </c>
      <c r="J23" s="292">
        <v>24486.62</v>
      </c>
      <c r="K23" s="113" t="s">
        <v>14</v>
      </c>
      <c r="L23" s="113">
        <v>13453.02</v>
      </c>
      <c r="M23" s="113"/>
      <c r="N23" s="91"/>
      <c r="O23" s="314"/>
    </row>
    <row r="24" s="287" customFormat="1" ht="34" customHeight="1" spans="1:15">
      <c r="A24" s="113">
        <v>22</v>
      </c>
      <c r="B24" s="208"/>
      <c r="C24" s="93" t="s">
        <v>55</v>
      </c>
      <c r="D24" s="93"/>
      <c r="E24" s="175" t="s">
        <v>36</v>
      </c>
      <c r="F24" s="113">
        <v>12240</v>
      </c>
      <c r="G24" s="113">
        <f t="shared" si="1"/>
        <v>12090</v>
      </c>
      <c r="H24" s="113">
        <v>150</v>
      </c>
      <c r="I24" s="267" t="s">
        <v>18</v>
      </c>
      <c r="J24" s="261">
        <v>12240</v>
      </c>
      <c r="K24" s="113" t="s">
        <v>13</v>
      </c>
      <c r="L24" s="113">
        <v>12000</v>
      </c>
      <c r="M24" s="113"/>
      <c r="N24" s="91"/>
      <c r="O24" s="91"/>
    </row>
    <row r="25" s="287" customFormat="1" ht="34" customHeight="1" spans="1:15">
      <c r="A25" s="113">
        <v>23</v>
      </c>
      <c r="B25" s="208"/>
      <c r="C25" s="93" t="s">
        <v>56</v>
      </c>
      <c r="D25" s="93"/>
      <c r="E25" s="175" t="s">
        <v>43</v>
      </c>
      <c r="F25" s="113">
        <v>15150</v>
      </c>
      <c r="G25" s="113">
        <v>15000</v>
      </c>
      <c r="H25" s="113">
        <v>150</v>
      </c>
      <c r="I25" s="267" t="s">
        <v>18</v>
      </c>
      <c r="J25" s="295">
        <v>15150</v>
      </c>
      <c r="K25" s="113" t="s">
        <v>13</v>
      </c>
      <c r="L25" s="113">
        <v>15000</v>
      </c>
      <c r="M25" s="113"/>
      <c r="N25" s="91"/>
      <c r="O25" s="91"/>
    </row>
    <row r="26" s="287" customFormat="1" ht="34" customHeight="1" spans="1:15">
      <c r="A26" s="113">
        <v>24</v>
      </c>
      <c r="B26" s="208"/>
      <c r="C26" s="93" t="s">
        <v>57</v>
      </c>
      <c r="D26" s="93"/>
      <c r="E26" s="175" t="s">
        <v>43</v>
      </c>
      <c r="F26" s="94">
        <v>3711.83</v>
      </c>
      <c r="G26" s="113">
        <f>F26-H26</f>
        <v>3661.83</v>
      </c>
      <c r="H26" s="113">
        <v>50</v>
      </c>
      <c r="I26" s="315">
        <v>45119</v>
      </c>
      <c r="J26" s="261">
        <v>3711.83</v>
      </c>
      <c r="K26" s="316">
        <v>45120</v>
      </c>
      <c r="L26" s="113">
        <v>2431.36</v>
      </c>
      <c r="M26" s="113"/>
      <c r="N26" s="91"/>
      <c r="O26" s="91"/>
    </row>
    <row r="27" s="287" customFormat="1" ht="34" customHeight="1" spans="1:15">
      <c r="A27" s="113">
        <v>25</v>
      </c>
      <c r="B27" s="208"/>
      <c r="C27" s="93" t="s">
        <v>58</v>
      </c>
      <c r="D27" s="93"/>
      <c r="E27" s="175" t="s">
        <v>43</v>
      </c>
      <c r="F27" s="113">
        <v>6115.62</v>
      </c>
      <c r="G27" s="113">
        <f>F27-H27</f>
        <v>6055.62</v>
      </c>
      <c r="H27" s="113">
        <v>60</v>
      </c>
      <c r="I27" s="315">
        <v>45120</v>
      </c>
      <c r="J27" s="261">
        <v>6115.62</v>
      </c>
      <c r="K27" s="316">
        <v>45120</v>
      </c>
      <c r="L27" s="113">
        <v>4785.153</v>
      </c>
      <c r="M27" s="113"/>
      <c r="N27" s="91"/>
      <c r="O27" s="91"/>
    </row>
    <row r="28" s="287" customFormat="1" ht="34" customHeight="1" spans="1:15">
      <c r="A28" s="113">
        <v>26</v>
      </c>
      <c r="B28" s="208"/>
      <c r="C28" s="93" t="s">
        <v>59</v>
      </c>
      <c r="D28" s="93" t="s">
        <v>60</v>
      </c>
      <c r="E28" s="175" t="s">
        <v>36</v>
      </c>
      <c r="F28" s="113">
        <v>40822.1</v>
      </c>
      <c r="G28" s="113">
        <f>F28-H28</f>
        <v>40422.1</v>
      </c>
      <c r="H28" s="113">
        <v>400</v>
      </c>
      <c r="I28" s="267"/>
      <c r="J28" s="113"/>
      <c r="K28" s="113"/>
      <c r="L28" s="113"/>
      <c r="M28" s="113"/>
      <c r="N28" s="91"/>
      <c r="O28" s="91"/>
    </row>
    <row r="29" s="287" customFormat="1" ht="34" customHeight="1" spans="1:15">
      <c r="A29" s="113">
        <v>27</v>
      </c>
      <c r="B29" s="208"/>
      <c r="C29" s="93" t="s">
        <v>61</v>
      </c>
      <c r="D29" s="93"/>
      <c r="E29" s="113"/>
      <c r="F29" s="113"/>
      <c r="G29" s="113"/>
      <c r="H29" s="113"/>
      <c r="I29" s="267"/>
      <c r="J29" s="113"/>
      <c r="K29" s="113"/>
      <c r="L29" s="113"/>
      <c r="M29" s="113"/>
      <c r="N29" s="91"/>
      <c r="O29" s="91"/>
    </row>
    <row r="30" s="287" customFormat="1" ht="34" customHeight="1" spans="1:15">
      <c r="A30" s="113">
        <v>28</v>
      </c>
      <c r="B30" s="208"/>
      <c r="C30" s="140" t="s">
        <v>62</v>
      </c>
      <c r="D30" s="93"/>
      <c r="E30" s="175" t="s">
        <v>36</v>
      </c>
      <c r="F30" s="239">
        <v>5986.66</v>
      </c>
      <c r="G30" s="113">
        <f>F30-H30</f>
        <v>5786.66</v>
      </c>
      <c r="H30" s="113">
        <v>200</v>
      </c>
      <c r="I30" s="267" t="s">
        <v>18</v>
      </c>
      <c r="J30" s="295">
        <v>5986.66</v>
      </c>
      <c r="K30" s="113" t="s">
        <v>13</v>
      </c>
      <c r="L30" s="113">
        <v>5666.66</v>
      </c>
      <c r="M30" s="317"/>
      <c r="N30" s="91"/>
      <c r="O30" s="91"/>
    </row>
    <row r="31" s="287" customFormat="1" ht="34" customHeight="1" spans="1:15">
      <c r="A31" s="113">
        <v>29</v>
      </c>
      <c r="B31" s="208"/>
      <c r="C31" s="142"/>
      <c r="D31" s="93"/>
      <c r="E31" s="175" t="s">
        <v>36</v>
      </c>
      <c r="F31" s="293">
        <v>10320</v>
      </c>
      <c r="G31" s="113">
        <f>F31-H31</f>
        <v>10120</v>
      </c>
      <c r="H31" s="113">
        <v>200</v>
      </c>
      <c r="I31" s="267" t="s">
        <v>18</v>
      </c>
      <c r="J31" s="295">
        <v>10320</v>
      </c>
      <c r="K31" s="113" t="s">
        <v>13</v>
      </c>
      <c r="L31" s="113">
        <v>10000</v>
      </c>
      <c r="M31" s="317"/>
      <c r="N31" s="91"/>
      <c r="O31" s="91"/>
    </row>
    <row r="32" s="287" customFormat="1" ht="34" customHeight="1" spans="1:15">
      <c r="A32" s="113">
        <v>30</v>
      </c>
      <c r="B32" s="208"/>
      <c r="C32" s="140" t="s">
        <v>63</v>
      </c>
      <c r="D32" s="140" t="s">
        <v>46</v>
      </c>
      <c r="E32" s="294">
        <v>45125</v>
      </c>
      <c r="F32" s="295">
        <v>241370</v>
      </c>
      <c r="G32" s="296" t="s">
        <v>64</v>
      </c>
      <c r="H32" s="283" t="s">
        <v>64</v>
      </c>
      <c r="I32" s="252">
        <v>45128</v>
      </c>
      <c r="J32" s="295">
        <v>36951.63</v>
      </c>
      <c r="K32" s="113"/>
      <c r="L32" s="113"/>
      <c r="M32" s="318"/>
      <c r="N32" s="91"/>
      <c r="O32" s="91"/>
    </row>
    <row r="33" s="287" customFormat="1" ht="34" customHeight="1" spans="1:15">
      <c r="A33" s="113">
        <v>31</v>
      </c>
      <c r="B33" s="208"/>
      <c r="C33" s="141"/>
      <c r="D33" s="141"/>
      <c r="E33" s="297"/>
      <c r="F33" s="295"/>
      <c r="G33" s="298"/>
      <c r="H33" s="284"/>
      <c r="I33" s="113"/>
      <c r="J33" s="295">
        <v>180281.37</v>
      </c>
      <c r="K33" s="113"/>
      <c r="L33" s="113"/>
      <c r="M33" s="318"/>
      <c r="N33" s="91"/>
      <c r="O33" s="91"/>
    </row>
    <row r="34" s="287" customFormat="1" ht="34" customHeight="1" spans="1:15">
      <c r="A34" s="113">
        <v>32</v>
      </c>
      <c r="B34" s="208"/>
      <c r="C34" s="141"/>
      <c r="D34" s="141"/>
      <c r="E34" s="297"/>
      <c r="F34" s="295"/>
      <c r="G34" s="298"/>
      <c r="H34" s="284"/>
      <c r="I34" s="113"/>
      <c r="J34" s="295">
        <v>24137</v>
      </c>
      <c r="K34" s="113"/>
      <c r="L34" s="113"/>
      <c r="M34" s="318"/>
      <c r="N34" s="91"/>
      <c r="O34" s="91"/>
    </row>
    <row r="35" ht="33" spans="1:15">
      <c r="A35" s="113">
        <v>33</v>
      </c>
      <c r="B35" s="207" t="s">
        <v>65</v>
      </c>
      <c r="C35" s="93" t="s">
        <v>66</v>
      </c>
      <c r="D35" s="93"/>
      <c r="E35" s="252">
        <v>45117</v>
      </c>
      <c r="F35" s="113">
        <v>10796</v>
      </c>
      <c r="G35" s="113" t="s">
        <v>64</v>
      </c>
      <c r="H35" s="113" t="s">
        <v>64</v>
      </c>
      <c r="I35" s="252">
        <v>45131</v>
      </c>
      <c r="J35" s="113">
        <v>10796</v>
      </c>
      <c r="K35" s="113"/>
      <c r="L35" s="113"/>
      <c r="M35" s="113"/>
      <c r="N35" s="91"/>
      <c r="O35" s="91"/>
    </row>
    <row r="36" ht="34" customHeight="1" spans="1:15">
      <c r="A36" s="113">
        <v>34</v>
      </c>
      <c r="B36" s="208"/>
      <c r="C36" s="93" t="s">
        <v>67</v>
      </c>
      <c r="D36" s="93" t="s">
        <v>60</v>
      </c>
      <c r="E36" s="252">
        <v>45125</v>
      </c>
      <c r="F36" s="113">
        <v>92774</v>
      </c>
      <c r="G36" s="113" t="s">
        <v>64</v>
      </c>
      <c r="H36" s="113" t="s">
        <v>64</v>
      </c>
      <c r="I36" s="113"/>
      <c r="J36" s="113"/>
      <c r="K36" s="113"/>
      <c r="L36" s="113"/>
      <c r="M36" s="113"/>
      <c r="N36" s="91"/>
      <c r="O36" s="91"/>
    </row>
    <row r="37" spans="1:15">
      <c r="A37" s="113">
        <v>35</v>
      </c>
      <c r="B37" s="209"/>
      <c r="C37" s="93" t="s">
        <v>68</v>
      </c>
      <c r="D37" s="93" t="s">
        <v>35</v>
      </c>
      <c r="E37" s="252">
        <v>45132</v>
      </c>
      <c r="F37" s="113">
        <v>352429</v>
      </c>
      <c r="G37" s="113" t="s">
        <v>64</v>
      </c>
      <c r="H37" s="113" t="s">
        <v>64</v>
      </c>
      <c r="I37" s="113"/>
      <c r="J37" s="113"/>
      <c r="K37" s="113"/>
      <c r="L37" s="113"/>
      <c r="M37" s="113"/>
      <c r="N37" s="91"/>
      <c r="O37" s="91"/>
    </row>
    <row r="38" spans="1:15">
      <c r="A38" s="113"/>
      <c r="B38" s="113"/>
      <c r="C38" s="93"/>
      <c r="D38" s="93"/>
      <c r="E38" s="113"/>
      <c r="F38" s="113"/>
      <c r="G38" s="113"/>
      <c r="H38" s="113"/>
      <c r="I38" s="113"/>
      <c r="J38" s="113"/>
      <c r="K38" s="113"/>
      <c r="L38" s="113"/>
      <c r="M38" s="113"/>
      <c r="N38" s="91"/>
      <c r="O38" s="91"/>
    </row>
    <row r="39" spans="1:15">
      <c r="A39" s="113"/>
      <c r="B39" s="113"/>
      <c r="C39" s="93"/>
      <c r="D39" s="93"/>
      <c r="E39" s="113"/>
      <c r="F39" s="113"/>
      <c r="G39" s="113"/>
      <c r="H39" s="113"/>
      <c r="I39" s="113"/>
      <c r="J39" s="113"/>
      <c r="K39" s="113"/>
      <c r="L39" s="113"/>
      <c r="M39" s="113"/>
      <c r="N39" s="91"/>
      <c r="O39" s="91"/>
    </row>
    <row r="40" spans="1:15">
      <c r="A40" s="113"/>
      <c r="B40" s="113"/>
      <c r="C40" s="93"/>
      <c r="D40" s="93"/>
      <c r="E40" s="113"/>
      <c r="F40" s="113"/>
      <c r="G40" s="113"/>
      <c r="H40" s="113"/>
      <c r="I40" s="113"/>
      <c r="J40" s="113"/>
      <c r="K40" s="113"/>
      <c r="L40" s="113"/>
      <c r="M40" s="113"/>
      <c r="N40" s="91"/>
      <c r="O40" s="91"/>
    </row>
    <row r="41" spans="1:15">
      <c r="A41" s="113"/>
      <c r="B41" s="113"/>
      <c r="C41" s="93"/>
      <c r="D41" s="93"/>
      <c r="E41" s="113"/>
      <c r="F41" s="113"/>
      <c r="G41" s="113"/>
      <c r="H41" s="113"/>
      <c r="I41" s="113"/>
      <c r="J41" s="113"/>
      <c r="K41" s="113"/>
      <c r="L41" s="113"/>
      <c r="M41" s="113"/>
      <c r="N41" s="91"/>
      <c r="O41" s="91"/>
    </row>
    <row r="42" spans="1:15">
      <c r="A42" s="113"/>
      <c r="B42" s="113"/>
      <c r="C42" s="93"/>
      <c r="D42" s="93"/>
      <c r="E42" s="113"/>
      <c r="F42" s="113"/>
      <c r="G42" s="113"/>
      <c r="H42" s="113"/>
      <c r="I42" s="113"/>
      <c r="J42" s="113"/>
      <c r="K42" s="113"/>
      <c r="L42" s="113"/>
      <c r="M42" s="113"/>
      <c r="N42" s="91"/>
      <c r="O42" s="91"/>
    </row>
    <row r="43" spans="1:15">
      <c r="A43" s="113"/>
      <c r="B43" s="113"/>
      <c r="C43" s="93"/>
      <c r="D43" s="93"/>
      <c r="E43" s="113"/>
      <c r="F43" s="113"/>
      <c r="G43" s="113"/>
      <c r="H43" s="113"/>
      <c r="I43" s="113"/>
      <c r="J43" s="113"/>
      <c r="K43" s="113"/>
      <c r="L43" s="113"/>
      <c r="M43" s="113"/>
      <c r="N43" s="91"/>
      <c r="O43" s="91"/>
    </row>
    <row r="44" spans="1:15">
      <c r="A44" s="113"/>
      <c r="B44" s="113"/>
      <c r="C44" s="93"/>
      <c r="D44" s="93"/>
      <c r="E44" s="113"/>
      <c r="F44" s="113"/>
      <c r="G44" s="113"/>
      <c r="H44" s="113"/>
      <c r="I44" s="113"/>
      <c r="J44" s="113"/>
      <c r="K44" s="113"/>
      <c r="L44" s="113"/>
      <c r="M44" s="113"/>
      <c r="N44" s="91"/>
      <c r="O44" s="91"/>
    </row>
    <row r="45" spans="1:15">
      <c r="A45" s="113"/>
      <c r="B45" s="113"/>
      <c r="C45" s="93"/>
      <c r="D45" s="93"/>
      <c r="E45" s="113"/>
      <c r="F45" s="113"/>
      <c r="G45" s="113"/>
      <c r="H45" s="113"/>
      <c r="I45" s="113"/>
      <c r="J45" s="113"/>
      <c r="K45" s="113"/>
      <c r="L45" s="113"/>
      <c r="M45" s="113"/>
      <c r="N45" s="91"/>
      <c r="O45" s="91"/>
    </row>
    <row r="46" spans="1:15">
      <c r="A46" s="113"/>
      <c r="B46" s="113"/>
      <c r="C46" s="93"/>
      <c r="D46" s="93"/>
      <c r="E46" s="113"/>
      <c r="F46" s="113"/>
      <c r="G46" s="113"/>
      <c r="H46" s="113"/>
      <c r="I46" s="113"/>
      <c r="J46" s="113"/>
      <c r="K46" s="113"/>
      <c r="L46" s="113"/>
      <c r="M46" s="113"/>
      <c r="N46" s="91"/>
      <c r="O46" s="91"/>
    </row>
    <row r="47" spans="1:15">
      <c r="A47" s="113"/>
      <c r="B47" s="113"/>
      <c r="C47" s="93"/>
      <c r="D47" s="93"/>
      <c r="E47" s="113"/>
      <c r="F47" s="113"/>
      <c r="G47" s="113"/>
      <c r="H47" s="113"/>
      <c r="I47" s="113"/>
      <c r="J47" s="113"/>
      <c r="K47" s="113"/>
      <c r="L47" s="113"/>
      <c r="M47" s="113"/>
      <c r="N47" s="91"/>
      <c r="O47" s="91"/>
    </row>
    <row r="48" spans="1:15">
      <c r="A48" s="113"/>
      <c r="B48" s="113"/>
      <c r="C48" s="93"/>
      <c r="D48" s="93"/>
      <c r="E48" s="113"/>
      <c r="F48" s="113"/>
      <c r="G48" s="113"/>
      <c r="H48" s="113"/>
      <c r="I48" s="113"/>
      <c r="J48" s="113"/>
      <c r="K48" s="113"/>
      <c r="L48" s="113"/>
      <c r="M48" s="113"/>
      <c r="N48" s="91"/>
      <c r="O48" s="91"/>
    </row>
    <row r="49" spans="1:15">
      <c r="A49" s="113"/>
      <c r="B49" s="113"/>
      <c r="C49" s="93"/>
      <c r="D49" s="93"/>
      <c r="E49" s="113"/>
      <c r="F49" s="113"/>
      <c r="G49" s="113"/>
      <c r="H49" s="113"/>
      <c r="I49" s="113"/>
      <c r="J49" s="113"/>
      <c r="K49" s="113"/>
      <c r="L49" s="113"/>
      <c r="M49" s="113"/>
      <c r="N49" s="91"/>
      <c r="O49" s="91"/>
    </row>
    <row r="50" spans="1:15">
      <c r="A50" s="113"/>
      <c r="B50" s="113"/>
      <c r="C50" s="93"/>
      <c r="D50" s="93"/>
      <c r="E50" s="113"/>
      <c r="F50" s="113"/>
      <c r="G50" s="113"/>
      <c r="H50" s="113"/>
      <c r="I50" s="113"/>
      <c r="J50" s="113"/>
      <c r="K50" s="113"/>
      <c r="L50" s="113"/>
      <c r="M50" s="113"/>
      <c r="N50" s="91"/>
      <c r="O50" s="91"/>
    </row>
    <row r="51" spans="1:15">
      <c r="A51" s="113"/>
      <c r="B51" s="113"/>
      <c r="C51" s="93"/>
      <c r="D51" s="93"/>
      <c r="E51" s="113"/>
      <c r="F51" s="113"/>
      <c r="G51" s="113"/>
      <c r="H51" s="113"/>
      <c r="I51" s="113"/>
      <c r="J51" s="113"/>
      <c r="K51" s="113"/>
      <c r="L51" s="113"/>
      <c r="M51" s="113"/>
      <c r="N51" s="91"/>
      <c r="O51" s="91"/>
    </row>
    <row r="52" spans="1:15">
      <c r="A52" s="113"/>
      <c r="B52" s="113"/>
      <c r="C52" s="93"/>
      <c r="D52" s="93"/>
      <c r="E52" s="113"/>
      <c r="F52" s="113"/>
      <c r="G52" s="113"/>
      <c r="H52" s="113"/>
      <c r="I52" s="113"/>
      <c r="J52" s="113"/>
      <c r="K52" s="113"/>
      <c r="L52" s="113"/>
      <c r="M52" s="113"/>
      <c r="N52" s="91"/>
      <c r="O52" s="91"/>
    </row>
  </sheetData>
  <autoFilter ref="A1:O37">
    <extLst/>
  </autoFilter>
  <mergeCells count="20">
    <mergeCell ref="A1:O1"/>
    <mergeCell ref="I2:J2"/>
    <mergeCell ref="K2:L2"/>
    <mergeCell ref="B3:B34"/>
    <mergeCell ref="B35:B37"/>
    <mergeCell ref="C30:C31"/>
    <mergeCell ref="C32:C34"/>
    <mergeCell ref="D32:D34"/>
    <mergeCell ref="E11:E12"/>
    <mergeCell ref="E32:E34"/>
    <mergeCell ref="F32:F34"/>
    <mergeCell ref="G32:G34"/>
    <mergeCell ref="H32:H34"/>
    <mergeCell ref="I11:I12"/>
    <mergeCell ref="I32:I34"/>
    <mergeCell ref="J11:J12"/>
    <mergeCell ref="K11:K12"/>
    <mergeCell ref="L11:L12"/>
    <mergeCell ref="N11:N12"/>
    <mergeCell ref="O11:O12"/>
  </mergeCells>
  <pageMargins left="0.75" right="0.75" top="1" bottom="1" header="0.5" footer="0.5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selection activeCell="D40" sqref="D40"/>
    </sheetView>
  </sheetViews>
  <sheetFormatPr defaultColWidth="9" defaultRowHeight="13" customHeight="1"/>
  <cols>
    <col min="1" max="1" width="8.06666666666667" style="61" customWidth="1"/>
    <col min="2" max="2" width="61.6916666666667" style="60" hidden="1" customWidth="1"/>
    <col min="3" max="3" width="23.7416666666667" style="60" hidden="1" customWidth="1"/>
    <col min="4" max="4" width="32.5" style="60" customWidth="1"/>
    <col min="5" max="6" width="17.4916666666667" style="60" customWidth="1"/>
    <col min="7" max="8" width="11.5" style="60" customWidth="1"/>
    <col min="9" max="10" width="9" style="60"/>
    <col min="11" max="11" width="13.125" style="60" customWidth="1"/>
    <col min="12" max="12" width="10.375" style="60"/>
    <col min="13" max="13" width="24.75" style="60" customWidth="1"/>
    <col min="14" max="14" width="9" style="60"/>
    <col min="15" max="15" width="9.25" style="60"/>
    <col min="16" max="16384" width="9" style="60"/>
  </cols>
  <sheetData>
    <row r="1" s="60" customFormat="1" customHeight="1" spans="1:12">
      <c r="A1" s="62" t="s">
        <v>180</v>
      </c>
      <c r="B1" s="63"/>
      <c r="C1" s="63"/>
      <c r="D1" s="64" t="s">
        <v>181</v>
      </c>
      <c r="E1" s="64" t="s">
        <v>182</v>
      </c>
      <c r="F1" s="64" t="s">
        <v>305</v>
      </c>
      <c r="G1" s="64" t="s">
        <v>183</v>
      </c>
      <c r="H1" s="64" t="s">
        <v>306</v>
      </c>
      <c r="I1" s="72" t="s">
        <v>184</v>
      </c>
      <c r="J1" s="73"/>
      <c r="K1" s="74"/>
      <c r="L1" s="64" t="s">
        <v>185</v>
      </c>
    </row>
    <row r="2" s="60" customFormat="1" customHeight="1" spans="1:12">
      <c r="A2" s="65"/>
      <c r="B2" s="63"/>
      <c r="C2" s="63"/>
      <c r="D2" s="66"/>
      <c r="E2" s="66"/>
      <c r="F2" s="66"/>
      <c r="G2" s="66"/>
      <c r="H2" s="66"/>
      <c r="I2" s="63" t="s">
        <v>186</v>
      </c>
      <c r="J2" s="63" t="s">
        <v>187</v>
      </c>
      <c r="K2" s="63" t="s">
        <v>188</v>
      </c>
      <c r="L2" s="66"/>
    </row>
    <row r="3" s="60" customFormat="1" customHeight="1" spans="1:12">
      <c r="A3" s="67" t="s">
        <v>69</v>
      </c>
      <c r="B3" s="68" t="s">
        <v>189</v>
      </c>
      <c r="C3" s="69" t="s">
        <v>190</v>
      </c>
      <c r="D3" s="69" t="s">
        <v>191</v>
      </c>
      <c r="E3" s="69">
        <v>90574.29</v>
      </c>
      <c r="F3" s="69"/>
      <c r="G3" s="69" t="s">
        <v>192</v>
      </c>
      <c r="H3" s="69"/>
      <c r="I3" s="63"/>
      <c r="J3" s="63"/>
      <c r="K3" s="63"/>
      <c r="L3" s="63">
        <f t="shared" ref="L3:L24" si="0">E3-G3-I3-J3-K3</f>
        <v>-336.180000000008</v>
      </c>
    </row>
    <row r="4" s="60" customFormat="1" customHeight="1" spans="1:12">
      <c r="A4" s="67"/>
      <c r="B4" s="68" t="s">
        <v>193</v>
      </c>
      <c r="C4" s="69" t="s">
        <v>194</v>
      </c>
      <c r="D4" s="69" t="s">
        <v>73</v>
      </c>
      <c r="E4" s="69" t="s">
        <v>195</v>
      </c>
      <c r="F4" s="69"/>
      <c r="G4" s="63">
        <v>14553</v>
      </c>
      <c r="H4" s="63"/>
      <c r="I4" s="63"/>
      <c r="J4" s="63"/>
      <c r="K4" s="63"/>
      <c r="L4" s="63">
        <v>-14553</v>
      </c>
    </row>
    <row r="5" s="60" customFormat="1" customHeight="1" spans="1:12">
      <c r="A5" s="67"/>
      <c r="B5" s="68" t="s">
        <v>196</v>
      </c>
      <c r="C5" s="69" t="s">
        <v>197</v>
      </c>
      <c r="D5" s="69" t="s">
        <v>198</v>
      </c>
      <c r="E5" s="69" t="s">
        <v>195</v>
      </c>
      <c r="F5" s="69"/>
      <c r="G5" s="69" t="s">
        <v>199</v>
      </c>
      <c r="H5" s="69"/>
      <c r="I5" s="63"/>
      <c r="J5" s="63"/>
      <c r="K5" s="63"/>
      <c r="L5" s="63">
        <v>-10592.38</v>
      </c>
    </row>
    <row r="6" s="60" customFormat="1" customHeight="1" spans="1:12">
      <c r="A6" s="67"/>
      <c r="B6" s="68" t="s">
        <v>200</v>
      </c>
      <c r="C6" s="69" t="s">
        <v>201</v>
      </c>
      <c r="D6" s="69" t="s">
        <v>202</v>
      </c>
      <c r="E6" s="69">
        <v>126222.85</v>
      </c>
      <c r="F6" s="69"/>
      <c r="G6" s="69">
        <v>124451.41</v>
      </c>
      <c r="H6" s="69"/>
      <c r="I6" s="63"/>
      <c r="J6" s="63"/>
      <c r="K6" s="63"/>
      <c r="L6" s="63">
        <f t="shared" si="0"/>
        <v>1771.44</v>
      </c>
    </row>
    <row r="7" s="60" customFormat="1" customHeight="1" spans="1:12">
      <c r="A7" s="67"/>
      <c r="B7" s="68" t="s">
        <v>203</v>
      </c>
      <c r="C7" s="69" t="s">
        <v>204</v>
      </c>
      <c r="D7" s="69" t="s">
        <v>49</v>
      </c>
      <c r="E7" s="69">
        <v>47708.81</v>
      </c>
      <c r="F7" s="69"/>
      <c r="G7" s="69">
        <v>47089.76</v>
      </c>
      <c r="H7" s="69"/>
      <c r="I7" s="63"/>
      <c r="J7" s="63"/>
      <c r="K7" s="63"/>
      <c r="L7" s="63">
        <f t="shared" si="0"/>
        <v>619.049999999996</v>
      </c>
    </row>
    <row r="8" s="60" customFormat="1" customHeight="1" spans="1:12">
      <c r="A8" s="67"/>
      <c r="B8" s="68" t="s">
        <v>205</v>
      </c>
      <c r="C8" s="69" t="s">
        <v>206</v>
      </c>
      <c r="D8" s="69" t="s">
        <v>50</v>
      </c>
      <c r="E8" s="69">
        <v>14637.8</v>
      </c>
      <c r="F8" s="69"/>
      <c r="G8" s="69">
        <v>14447.32</v>
      </c>
      <c r="H8" s="69"/>
      <c r="I8" s="63"/>
      <c r="J8" s="63"/>
      <c r="K8" s="63"/>
      <c r="L8" s="63">
        <f t="shared" si="0"/>
        <v>190.48</v>
      </c>
    </row>
    <row r="9" s="60" customFormat="1" customHeight="1" spans="1:12">
      <c r="A9" s="67"/>
      <c r="B9" s="68" t="s">
        <v>207</v>
      </c>
      <c r="C9" s="69" t="s">
        <v>208</v>
      </c>
      <c r="D9" s="69" t="s">
        <v>15</v>
      </c>
      <c r="E9" s="69">
        <v>21485.71</v>
      </c>
      <c r="F9" s="69"/>
      <c r="G9" s="69">
        <v>21420</v>
      </c>
      <c r="H9" s="69"/>
      <c r="I9" s="63"/>
      <c r="J9" s="63"/>
      <c r="K9" s="63"/>
      <c r="L9" s="63">
        <f t="shared" si="0"/>
        <v>65.7099999999991</v>
      </c>
    </row>
    <row r="10" s="60" customFormat="1" customHeight="1" spans="1:12">
      <c r="A10" s="67"/>
      <c r="B10" s="68" t="s">
        <v>209</v>
      </c>
      <c r="C10" s="69" t="s">
        <v>210</v>
      </c>
      <c r="D10" s="69" t="s">
        <v>17</v>
      </c>
      <c r="E10" s="69">
        <v>9141.1</v>
      </c>
      <c r="F10" s="69"/>
      <c r="G10" s="69">
        <v>8969.67</v>
      </c>
      <c r="H10" s="69"/>
      <c r="I10" s="63"/>
      <c r="J10" s="63"/>
      <c r="K10" s="63"/>
      <c r="L10" s="63">
        <f t="shared" si="0"/>
        <v>171.43</v>
      </c>
    </row>
    <row r="11" s="60" customFormat="1" customHeight="1" spans="1:12">
      <c r="A11" s="67"/>
      <c r="B11" s="68" t="s">
        <v>211</v>
      </c>
      <c r="C11" s="69" t="s">
        <v>212</v>
      </c>
      <c r="D11" s="69" t="s">
        <v>16</v>
      </c>
      <c r="E11" s="69">
        <v>22383.28</v>
      </c>
      <c r="F11" s="69"/>
      <c r="G11" s="69">
        <v>22048.94</v>
      </c>
      <c r="H11" s="69"/>
      <c r="I11" s="63"/>
      <c r="J11" s="63"/>
      <c r="K11" s="63"/>
      <c r="L11" s="63">
        <f t="shared" si="0"/>
        <v>334.34</v>
      </c>
    </row>
    <row r="12" s="60" customFormat="1" customHeight="1" spans="1:12">
      <c r="A12" s="67"/>
      <c r="B12" s="68" t="s">
        <v>213</v>
      </c>
      <c r="C12" s="69" t="s">
        <v>214</v>
      </c>
      <c r="D12" s="69" t="s">
        <v>215</v>
      </c>
      <c r="E12" s="69">
        <v>60751.43</v>
      </c>
      <c r="F12" s="69"/>
      <c r="G12" s="69">
        <v>59780</v>
      </c>
      <c r="H12" s="69"/>
      <c r="I12" s="63"/>
      <c r="J12" s="63">
        <v>126.63</v>
      </c>
      <c r="K12" s="63"/>
      <c r="L12" s="63">
        <f t="shared" si="0"/>
        <v>844.8</v>
      </c>
    </row>
    <row r="13" s="60" customFormat="1" customHeight="1" spans="1:12">
      <c r="A13" s="67"/>
      <c r="B13" s="68" t="s">
        <v>216</v>
      </c>
      <c r="C13" s="69" t="s">
        <v>217</v>
      </c>
      <c r="D13" s="69" t="s">
        <v>37</v>
      </c>
      <c r="E13" s="69">
        <v>7131.62</v>
      </c>
      <c r="F13" s="69" t="s">
        <v>307</v>
      </c>
      <c r="G13" s="69">
        <v>7084</v>
      </c>
      <c r="H13" s="69" t="s">
        <v>308</v>
      </c>
      <c r="I13" s="63"/>
      <c r="J13" s="63"/>
      <c r="K13" s="63"/>
      <c r="L13" s="63">
        <f t="shared" si="0"/>
        <v>47.6199999999999</v>
      </c>
    </row>
    <row r="14" s="60" customFormat="1" customHeight="1" spans="1:12">
      <c r="A14" s="67"/>
      <c r="B14" s="68" t="s">
        <v>218</v>
      </c>
      <c r="C14" s="69" t="s">
        <v>219</v>
      </c>
      <c r="D14" s="69" t="s">
        <v>34</v>
      </c>
      <c r="E14" s="69">
        <v>20644.86</v>
      </c>
      <c r="F14" s="69"/>
      <c r="G14" s="69">
        <v>20502</v>
      </c>
      <c r="H14" s="69"/>
      <c r="I14" s="63"/>
      <c r="J14" s="63"/>
      <c r="K14" s="63"/>
      <c r="L14" s="63">
        <f t="shared" si="0"/>
        <v>142.860000000001</v>
      </c>
    </row>
    <row r="15" s="60" customFormat="1" customHeight="1" spans="1:12">
      <c r="A15" s="67"/>
      <c r="B15" s="68" t="s">
        <v>220</v>
      </c>
      <c r="C15" s="69" t="s">
        <v>221</v>
      </c>
      <c r="D15" s="69" t="s">
        <v>222</v>
      </c>
      <c r="E15" s="69">
        <v>11128.35</v>
      </c>
      <c r="F15" s="69"/>
      <c r="G15" s="69">
        <v>10985.49</v>
      </c>
      <c r="H15" s="69"/>
      <c r="I15" s="63"/>
      <c r="J15" s="63"/>
      <c r="K15" s="63"/>
      <c r="L15" s="63">
        <f t="shared" si="0"/>
        <v>142.860000000001</v>
      </c>
    </row>
    <row r="16" s="60" customFormat="1" customHeight="1" spans="1:12">
      <c r="A16" s="67"/>
      <c r="B16" s="68" t="s">
        <v>223</v>
      </c>
      <c r="C16" s="69" t="s">
        <v>224</v>
      </c>
      <c r="D16" s="69" t="s">
        <v>53</v>
      </c>
      <c r="E16" s="69">
        <v>59179.98</v>
      </c>
      <c r="F16" s="69"/>
      <c r="G16" s="69">
        <v>58075.7</v>
      </c>
      <c r="H16" s="69"/>
      <c r="I16" s="63"/>
      <c r="J16" s="63"/>
      <c r="K16" s="63"/>
      <c r="L16" s="63">
        <f t="shared" si="0"/>
        <v>1104.28000000001</v>
      </c>
    </row>
    <row r="17" s="60" customFormat="1" customHeight="1" spans="1:12">
      <c r="A17" s="67"/>
      <c r="B17" s="68" t="s">
        <v>225</v>
      </c>
      <c r="C17" s="69" t="s">
        <v>226</v>
      </c>
      <c r="D17" s="69" t="s">
        <v>227</v>
      </c>
      <c r="E17" s="69">
        <v>346932.48</v>
      </c>
      <c r="F17" s="69"/>
      <c r="G17" s="69">
        <v>341618.19</v>
      </c>
      <c r="H17" s="69"/>
      <c r="I17" s="63"/>
      <c r="J17" s="63">
        <v>126.63</v>
      </c>
      <c r="K17" s="63"/>
      <c r="L17" s="63">
        <f t="shared" si="0"/>
        <v>5187.65999999998</v>
      </c>
    </row>
    <row r="18" s="60" customFormat="1" customHeight="1" spans="1:12">
      <c r="A18" s="67"/>
      <c r="B18" s="68" t="s">
        <v>228</v>
      </c>
      <c r="C18" s="69" t="s">
        <v>229</v>
      </c>
      <c r="D18" s="69" t="s">
        <v>230</v>
      </c>
      <c r="E18" s="69">
        <v>12232.86</v>
      </c>
      <c r="F18" s="69"/>
      <c r="G18" s="69">
        <v>12090</v>
      </c>
      <c r="H18" s="69"/>
      <c r="I18" s="63"/>
      <c r="J18" s="63"/>
      <c r="K18" s="63"/>
      <c r="L18" s="63">
        <f t="shared" si="0"/>
        <v>142.860000000001</v>
      </c>
    </row>
    <row r="19" s="60" customFormat="1" customHeight="1" spans="1:12">
      <c r="A19" s="67"/>
      <c r="B19" s="68" t="s">
        <v>231</v>
      </c>
      <c r="C19" s="69" t="s">
        <v>232</v>
      </c>
      <c r="D19" s="69" t="s">
        <v>233</v>
      </c>
      <c r="E19" s="69">
        <v>29446.1</v>
      </c>
      <c r="F19" s="69"/>
      <c r="G19" s="69">
        <v>29208</v>
      </c>
      <c r="H19" s="69"/>
      <c r="I19" s="63"/>
      <c r="J19" s="63"/>
      <c r="K19" s="63"/>
      <c r="L19" s="63">
        <f t="shared" si="0"/>
        <v>238.099999999999</v>
      </c>
    </row>
    <row r="20" s="60" customFormat="1" customHeight="1" spans="1:12">
      <c r="A20" s="67"/>
      <c r="B20" s="68" t="s">
        <v>234</v>
      </c>
      <c r="C20" s="69" t="s">
        <v>235</v>
      </c>
      <c r="D20" s="69" t="s">
        <v>80</v>
      </c>
      <c r="E20" s="69" t="s">
        <v>236</v>
      </c>
      <c r="F20" s="69"/>
      <c r="G20" s="69" t="s">
        <v>237</v>
      </c>
      <c r="H20" s="69"/>
      <c r="I20" s="63"/>
      <c r="J20" s="63"/>
      <c r="K20" s="63"/>
      <c r="L20" s="63">
        <f t="shared" si="0"/>
        <v>47.6199999999999</v>
      </c>
    </row>
    <row r="21" s="60" customFormat="1" customHeight="1" spans="1:12">
      <c r="A21" s="67"/>
      <c r="B21" s="68" t="s">
        <v>238</v>
      </c>
      <c r="C21" s="69" t="s">
        <v>239</v>
      </c>
      <c r="D21" s="69" t="s">
        <v>240</v>
      </c>
      <c r="E21" s="69">
        <v>32881.37</v>
      </c>
      <c r="F21" s="69"/>
      <c r="G21" s="69">
        <v>32367.08</v>
      </c>
      <c r="H21" s="69"/>
      <c r="I21" s="63"/>
      <c r="J21" s="63">
        <v>126.63</v>
      </c>
      <c r="K21" s="63"/>
      <c r="L21" s="63">
        <f t="shared" si="0"/>
        <v>387.660000000001</v>
      </c>
    </row>
    <row r="22" s="60" customFormat="1" customHeight="1" spans="1:12">
      <c r="A22" s="67"/>
      <c r="B22" s="68" t="s">
        <v>241</v>
      </c>
      <c r="C22" s="69" t="s">
        <v>242</v>
      </c>
      <c r="D22" s="69" t="s">
        <v>81</v>
      </c>
      <c r="E22" s="69">
        <v>7388.9</v>
      </c>
      <c r="F22" s="69"/>
      <c r="G22" s="69">
        <v>7293.66</v>
      </c>
      <c r="H22" s="69"/>
      <c r="I22" s="63"/>
      <c r="J22" s="63"/>
      <c r="K22" s="63"/>
      <c r="L22" s="63">
        <f t="shared" si="0"/>
        <v>95.2399999999998</v>
      </c>
    </row>
    <row r="23" s="60" customFormat="1" customHeight="1" spans="1:12">
      <c r="A23" s="67"/>
      <c r="B23" s="68" t="s">
        <v>243</v>
      </c>
      <c r="C23" s="69" t="s">
        <v>244</v>
      </c>
      <c r="D23" s="69" t="s">
        <v>245</v>
      </c>
      <c r="E23" s="69">
        <v>16465.71</v>
      </c>
      <c r="F23" s="69"/>
      <c r="G23" s="69">
        <v>16180</v>
      </c>
      <c r="H23" s="69"/>
      <c r="I23" s="63"/>
      <c r="J23" s="63"/>
      <c r="K23" s="63"/>
      <c r="L23" s="63">
        <f t="shared" si="0"/>
        <v>285.709999999999</v>
      </c>
    </row>
    <row r="24" s="60" customFormat="1" customHeight="1" spans="1:13">
      <c r="A24" s="67"/>
      <c r="B24" s="68" t="s">
        <v>246</v>
      </c>
      <c r="C24" s="69" t="s">
        <v>247</v>
      </c>
      <c r="D24" s="69" t="s">
        <v>248</v>
      </c>
      <c r="E24" s="69">
        <v>4677.45</v>
      </c>
      <c r="F24" s="69"/>
      <c r="G24" s="69">
        <v>18735.18</v>
      </c>
      <c r="H24" s="69"/>
      <c r="I24" s="63"/>
      <c r="J24" s="63"/>
      <c r="K24" s="63"/>
      <c r="L24" s="63">
        <f t="shared" si="0"/>
        <v>-14057.73</v>
      </c>
      <c r="M24" s="60" t="s">
        <v>249</v>
      </c>
    </row>
    <row r="25" s="60" customFormat="1" customHeight="1" spans="1:12">
      <c r="A25" s="67"/>
      <c r="B25" s="68" t="s">
        <v>250</v>
      </c>
      <c r="C25" s="69" t="s">
        <v>251</v>
      </c>
      <c r="D25" s="69" t="s">
        <v>75</v>
      </c>
      <c r="E25" s="69" t="s">
        <v>195</v>
      </c>
      <c r="F25" s="69"/>
      <c r="G25" s="63">
        <v>8080</v>
      </c>
      <c r="H25" s="63"/>
      <c r="I25" s="63"/>
      <c r="J25" s="63"/>
      <c r="K25" s="63"/>
      <c r="L25" s="63">
        <v>-8080</v>
      </c>
    </row>
    <row r="26" s="60" customFormat="1" customHeight="1" spans="1:12">
      <c r="A26" s="67"/>
      <c r="B26" s="68" t="s">
        <v>252</v>
      </c>
      <c r="C26" s="69" t="s">
        <v>253</v>
      </c>
      <c r="D26" s="69" t="s">
        <v>254</v>
      </c>
      <c r="E26" s="69">
        <v>31920.39</v>
      </c>
      <c r="F26" s="69"/>
      <c r="G26" s="63">
        <v>31520.39</v>
      </c>
      <c r="H26" s="63"/>
      <c r="I26" s="63"/>
      <c r="J26" s="63"/>
      <c r="K26" s="63"/>
      <c r="L26" s="63">
        <f t="shared" ref="L26:L35" si="1">E26-G26-I26-J26-K26</f>
        <v>400</v>
      </c>
    </row>
    <row r="27" s="60" customFormat="1" customHeight="1" spans="1:12">
      <c r="A27" s="67"/>
      <c r="B27" s="68" t="s">
        <v>255</v>
      </c>
      <c r="C27" s="69" t="s">
        <v>256</v>
      </c>
      <c r="D27" s="69" t="s">
        <v>257</v>
      </c>
      <c r="E27" s="69">
        <v>34425.72</v>
      </c>
      <c r="F27" s="69"/>
      <c r="G27" s="69">
        <v>34330.48</v>
      </c>
      <c r="H27" s="69"/>
      <c r="I27" s="63"/>
      <c r="J27" s="63"/>
      <c r="K27" s="63"/>
      <c r="L27" s="63">
        <f t="shared" si="1"/>
        <v>95.239999999998</v>
      </c>
    </row>
    <row r="28" s="60" customFormat="1" customHeight="1" spans="1:12">
      <c r="A28" s="67"/>
      <c r="B28" s="68" t="s">
        <v>258</v>
      </c>
      <c r="C28" s="69" t="s">
        <v>259</v>
      </c>
      <c r="D28" s="69" t="s">
        <v>260</v>
      </c>
      <c r="E28" s="69" t="s">
        <v>261</v>
      </c>
      <c r="F28" s="69"/>
      <c r="G28" s="63" t="s">
        <v>262</v>
      </c>
      <c r="H28" s="63"/>
      <c r="I28" s="63"/>
      <c r="J28" s="63"/>
      <c r="K28" s="63"/>
      <c r="L28" s="63"/>
    </row>
    <row r="29" s="60" customFormat="1" customHeight="1" spans="1:12">
      <c r="A29" s="67"/>
      <c r="B29" s="68" t="s">
        <v>263</v>
      </c>
      <c r="C29" s="69" t="s">
        <v>264</v>
      </c>
      <c r="D29" s="69" t="s">
        <v>86</v>
      </c>
      <c r="E29" s="69" t="s">
        <v>261</v>
      </c>
      <c r="F29" s="69"/>
      <c r="G29" s="63" t="s">
        <v>262</v>
      </c>
      <c r="H29" s="63"/>
      <c r="I29" s="63"/>
      <c r="J29" s="63"/>
      <c r="K29" s="63"/>
      <c r="L29" s="63"/>
    </row>
    <row r="30" s="60" customFormat="1" customHeight="1" spans="1:12">
      <c r="A30" s="67"/>
      <c r="B30" s="68" t="s">
        <v>265</v>
      </c>
      <c r="C30" s="69" t="s">
        <v>266</v>
      </c>
      <c r="D30" s="69" t="s">
        <v>171</v>
      </c>
      <c r="E30" s="69">
        <v>17981.37</v>
      </c>
      <c r="F30" s="69"/>
      <c r="G30" s="69">
        <v>17743.27</v>
      </c>
      <c r="H30" s="69"/>
      <c r="I30" s="63"/>
      <c r="J30" s="63"/>
      <c r="K30" s="63"/>
      <c r="L30" s="63">
        <f t="shared" si="1"/>
        <v>238.099999999999</v>
      </c>
    </row>
    <row r="31" s="60" customFormat="1" customHeight="1" spans="1:12">
      <c r="A31" s="67"/>
      <c r="B31" s="68" t="s">
        <v>267</v>
      </c>
      <c r="C31" s="69" t="s">
        <v>268</v>
      </c>
      <c r="D31" s="69" t="s">
        <v>172</v>
      </c>
      <c r="E31" s="69">
        <v>16321.24</v>
      </c>
      <c r="F31" s="69"/>
      <c r="G31" s="69">
        <v>16226</v>
      </c>
      <c r="H31" s="69"/>
      <c r="I31" s="63"/>
      <c r="J31" s="63"/>
      <c r="K31" s="63"/>
      <c r="L31" s="63">
        <f t="shared" si="1"/>
        <v>95.2399999999998</v>
      </c>
    </row>
    <row r="32" s="60" customFormat="1" customHeight="1" spans="1:12">
      <c r="A32" s="67"/>
      <c r="B32" s="68" t="s">
        <v>269</v>
      </c>
      <c r="C32" s="69" t="s">
        <v>270</v>
      </c>
      <c r="D32" s="69" t="s">
        <v>152</v>
      </c>
      <c r="E32" s="69">
        <v>5047.62</v>
      </c>
      <c r="F32" s="69"/>
      <c r="G32" s="69">
        <v>5000</v>
      </c>
      <c r="H32" s="69"/>
      <c r="I32" s="63"/>
      <c r="J32" s="63"/>
      <c r="K32" s="63"/>
      <c r="L32" s="63">
        <f t="shared" si="1"/>
        <v>47.6199999999999</v>
      </c>
    </row>
    <row r="33" s="60" customFormat="1" customHeight="1" spans="1:12">
      <c r="A33" s="67"/>
      <c r="B33" s="68" t="s">
        <v>271</v>
      </c>
      <c r="C33" s="69" t="s">
        <v>272</v>
      </c>
      <c r="D33" s="69" t="s">
        <v>254</v>
      </c>
      <c r="E33" s="69" t="s">
        <v>273</v>
      </c>
      <c r="F33" s="69"/>
      <c r="G33" s="63">
        <v>281.4</v>
      </c>
      <c r="H33" s="63"/>
      <c r="I33" s="63"/>
      <c r="J33" s="63">
        <v>238</v>
      </c>
      <c r="K33" s="63">
        <v>43.4</v>
      </c>
      <c r="L33" s="63">
        <f t="shared" si="1"/>
        <v>-562.8</v>
      </c>
    </row>
    <row r="34" s="60" customFormat="1" customHeight="1" spans="1:12">
      <c r="A34" s="67"/>
      <c r="B34" s="68" t="s">
        <v>274</v>
      </c>
      <c r="C34" s="69" t="s">
        <v>275</v>
      </c>
      <c r="D34" s="69" t="s">
        <v>276</v>
      </c>
      <c r="E34" s="69">
        <v>31495</v>
      </c>
      <c r="F34" s="69"/>
      <c r="G34" s="63">
        <v>22882.6</v>
      </c>
      <c r="H34" s="63"/>
      <c r="I34" s="63"/>
      <c r="J34" s="63"/>
      <c r="K34" s="63"/>
      <c r="L34" s="63">
        <f t="shared" si="1"/>
        <v>8612.4</v>
      </c>
    </row>
    <row r="35" s="60" customFormat="1" customHeight="1" spans="1:12">
      <c r="A35" s="67"/>
      <c r="B35" s="68" t="s">
        <v>277</v>
      </c>
      <c r="C35" s="69" t="s">
        <v>278</v>
      </c>
      <c r="D35" s="69" t="s">
        <v>178</v>
      </c>
      <c r="E35" s="69">
        <v>13646.06</v>
      </c>
      <c r="F35" s="69"/>
      <c r="G35" s="69">
        <v>13503.2</v>
      </c>
      <c r="H35" s="69"/>
      <c r="I35" s="63"/>
      <c r="J35" s="63"/>
      <c r="K35" s="63"/>
      <c r="L35" s="63">
        <f t="shared" si="1"/>
        <v>142.859999999999</v>
      </c>
    </row>
    <row r="36" s="60" customFormat="1" customHeight="1" spans="1:12">
      <c r="A36" s="67"/>
      <c r="B36" s="68" t="s">
        <v>279</v>
      </c>
      <c r="C36" s="69" t="s">
        <v>280</v>
      </c>
      <c r="D36" s="69" t="s">
        <v>281</v>
      </c>
      <c r="E36" s="69">
        <v>8786.26</v>
      </c>
      <c r="F36" s="69"/>
      <c r="G36" s="63" t="s">
        <v>262</v>
      </c>
      <c r="H36" s="63"/>
      <c r="I36" s="63"/>
      <c r="J36" s="63"/>
      <c r="K36" s="63"/>
      <c r="L36" s="63"/>
    </row>
    <row r="37" s="60" customFormat="1" customHeight="1" spans="1:12">
      <c r="A37" s="67"/>
      <c r="B37" s="68" t="s">
        <v>282</v>
      </c>
      <c r="C37" s="69" t="s">
        <v>283</v>
      </c>
      <c r="D37" s="69" t="s">
        <v>175</v>
      </c>
      <c r="E37" s="69">
        <v>53003.3</v>
      </c>
      <c r="F37" s="69"/>
      <c r="G37" s="63" t="s">
        <v>262</v>
      </c>
      <c r="H37" s="63"/>
      <c r="I37" s="63"/>
      <c r="J37" s="63"/>
      <c r="K37" s="63"/>
      <c r="L37" s="63"/>
    </row>
    <row r="38" s="60" customFormat="1" customHeight="1" spans="1:12">
      <c r="A38" s="67" t="s">
        <v>163</v>
      </c>
      <c r="B38" s="69" t="s">
        <v>284</v>
      </c>
      <c r="C38" s="69" t="s">
        <v>157</v>
      </c>
      <c r="D38" s="69" t="s">
        <v>157</v>
      </c>
      <c r="E38" s="69">
        <v>101692.48</v>
      </c>
      <c r="F38" s="69"/>
      <c r="G38" s="63" t="s">
        <v>285</v>
      </c>
      <c r="H38" s="63"/>
      <c r="I38" s="63">
        <v>880</v>
      </c>
      <c r="J38" s="63"/>
      <c r="K38" s="63"/>
      <c r="L38" s="63"/>
    </row>
    <row r="39" s="60" customFormat="1" customHeight="1" spans="1:12">
      <c r="A39" s="67"/>
      <c r="B39" s="69" t="s">
        <v>286</v>
      </c>
      <c r="C39" s="69" t="s">
        <v>287</v>
      </c>
      <c r="D39" s="69" t="s">
        <v>86</v>
      </c>
      <c r="E39" s="69">
        <v>1200578</v>
      </c>
      <c r="F39" s="69"/>
      <c r="G39" s="69">
        <v>1200000</v>
      </c>
      <c r="H39" s="69"/>
      <c r="I39" s="63"/>
      <c r="J39" s="63"/>
      <c r="K39" s="63"/>
      <c r="L39" s="63">
        <f>E39-G39-I39-J39-K39</f>
        <v>578</v>
      </c>
    </row>
    <row r="40" s="60" customFormat="1" customHeight="1" spans="1:12">
      <c r="A40" s="67"/>
      <c r="B40" s="69" t="s">
        <v>288</v>
      </c>
      <c r="C40" s="69" t="s">
        <v>289</v>
      </c>
      <c r="D40" s="69" t="s">
        <v>290</v>
      </c>
      <c r="E40" s="69">
        <v>268867.92</v>
      </c>
      <c r="F40" s="69"/>
      <c r="G40" s="63" t="s">
        <v>285</v>
      </c>
      <c r="H40" s="63"/>
      <c r="I40" s="63">
        <v>900</v>
      </c>
      <c r="J40" s="63">
        <v>1368.15</v>
      </c>
      <c r="K40" s="63"/>
      <c r="L40" s="63"/>
    </row>
    <row r="41" s="60" customFormat="1" customHeight="1" spans="1:12">
      <c r="A41" s="67" t="s">
        <v>91</v>
      </c>
      <c r="B41" s="70" t="s">
        <v>291</v>
      </c>
      <c r="C41" s="70" t="s">
        <v>292</v>
      </c>
      <c r="D41" s="69" t="s">
        <v>293</v>
      </c>
      <c r="E41" s="69">
        <v>392952</v>
      </c>
      <c r="F41" s="69"/>
      <c r="G41" s="63" t="s">
        <v>262</v>
      </c>
      <c r="H41" s="63"/>
      <c r="I41" s="63"/>
      <c r="J41" s="63"/>
      <c r="K41" s="63"/>
      <c r="L41" s="63"/>
    </row>
    <row r="42" s="60" customFormat="1" customHeight="1" spans="1:12">
      <c r="A42" s="67"/>
      <c r="B42" s="70" t="s">
        <v>294</v>
      </c>
      <c r="C42" s="70" t="s">
        <v>295</v>
      </c>
      <c r="D42" s="69" t="s">
        <v>254</v>
      </c>
      <c r="E42" s="69">
        <v>933.33</v>
      </c>
      <c r="F42" s="69"/>
      <c r="G42" s="63">
        <v>0</v>
      </c>
      <c r="H42" s="63"/>
      <c r="I42" s="63"/>
      <c r="J42" s="63"/>
      <c r="K42" s="63"/>
      <c r="L42" s="63">
        <f>E42-G42-I42-J42-K42</f>
        <v>933.33</v>
      </c>
    </row>
    <row r="43" s="60" customFormat="1" customHeight="1" spans="1:12">
      <c r="A43" s="67" t="s">
        <v>65</v>
      </c>
      <c r="B43" s="71" t="s">
        <v>296</v>
      </c>
      <c r="C43" s="71" t="s">
        <v>297</v>
      </c>
      <c r="D43" s="69" t="s">
        <v>298</v>
      </c>
      <c r="E43" s="69">
        <v>471.7</v>
      </c>
      <c r="F43" s="69"/>
      <c r="G43" s="63" t="s">
        <v>285</v>
      </c>
      <c r="H43" s="63"/>
      <c r="I43" s="63"/>
      <c r="J43" s="63"/>
      <c r="K43" s="63"/>
      <c r="L43" s="63"/>
    </row>
    <row r="44" s="60" customFormat="1" customHeight="1" spans="1:12">
      <c r="A44" s="67"/>
      <c r="B44" s="71" t="s">
        <v>299</v>
      </c>
      <c r="C44" s="71" t="s">
        <v>300</v>
      </c>
      <c r="D44" s="69" t="s">
        <v>301</v>
      </c>
      <c r="E44" s="69">
        <v>754.72</v>
      </c>
      <c r="F44" s="69"/>
      <c r="G44" s="63" t="s">
        <v>285</v>
      </c>
      <c r="H44" s="63"/>
      <c r="I44" s="63"/>
      <c r="J44" s="63"/>
      <c r="K44" s="63"/>
      <c r="L44" s="63"/>
    </row>
    <row r="45" s="60" customFormat="1" customHeight="1" spans="1:12">
      <c r="A45" s="67"/>
      <c r="B45" s="71" t="s">
        <v>302</v>
      </c>
      <c r="C45" s="71" t="s">
        <v>303</v>
      </c>
      <c r="D45" s="69" t="s">
        <v>304</v>
      </c>
      <c r="E45" s="69">
        <v>2830.19</v>
      </c>
      <c r="F45" s="69"/>
      <c r="G45" s="63" t="s">
        <v>262</v>
      </c>
      <c r="H45" s="63"/>
      <c r="I45" s="63"/>
      <c r="J45" s="63"/>
      <c r="K45" s="63"/>
      <c r="L45" s="63"/>
    </row>
  </sheetData>
  <mergeCells count="12">
    <mergeCell ref="I1:K1"/>
    <mergeCell ref="A1:A2"/>
    <mergeCell ref="A3:A37"/>
    <mergeCell ref="A38:A40"/>
    <mergeCell ref="A41:A42"/>
    <mergeCell ref="A43:A45"/>
    <mergeCell ref="D1:D2"/>
    <mergeCell ref="E1:E2"/>
    <mergeCell ref="F1:F2"/>
    <mergeCell ref="G1:G2"/>
    <mergeCell ref="H1:H2"/>
    <mergeCell ref="L1:L2"/>
  </mergeCells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7"/>
  <sheetViews>
    <sheetView tabSelected="1" workbookViewId="0">
      <pane xSplit="4" ySplit="2" topLeftCell="E11" activePane="bottomRight" state="frozen"/>
      <selection/>
      <selection pane="topRight"/>
      <selection pane="bottomLeft"/>
      <selection pane="bottomRight" activeCell="F21" sqref="F21:G21"/>
    </sheetView>
  </sheetViews>
  <sheetFormatPr defaultColWidth="9" defaultRowHeight="13.5"/>
  <cols>
    <col min="2" max="2" width="12.125" customWidth="1"/>
    <col min="3" max="3" width="25.75" customWidth="1"/>
    <col min="4" max="4" width="9" customWidth="1"/>
    <col min="5" max="5" width="12.25" style="1" customWidth="1"/>
    <col min="6" max="6" width="13.75" style="1" customWidth="1"/>
    <col min="7" max="7" width="9.25" style="1" customWidth="1"/>
    <col min="8" max="8" width="9" style="1" customWidth="1"/>
    <col min="9" max="9" width="10.75" style="1" customWidth="1"/>
    <col min="10" max="10" width="10.375" style="1" customWidth="1"/>
    <col min="11" max="12" width="9" style="1"/>
    <col min="18" max="18" width="9.375"/>
  </cols>
  <sheetData>
    <row r="1" ht="14.25" spans="1:15">
      <c r="A1" s="2" t="s">
        <v>0</v>
      </c>
      <c r="B1" s="2"/>
      <c r="C1" s="3"/>
      <c r="D1" s="3"/>
      <c r="E1" s="4"/>
      <c r="F1" s="4"/>
      <c r="G1" s="4"/>
      <c r="H1" s="5"/>
      <c r="I1" s="4"/>
      <c r="J1" s="4"/>
      <c r="K1" s="4"/>
      <c r="L1" s="4"/>
      <c r="M1" s="2"/>
      <c r="N1" s="49"/>
      <c r="O1" s="49"/>
    </row>
    <row r="2" ht="14.25" spans="1:15">
      <c r="A2" s="2" t="s">
        <v>1</v>
      </c>
      <c r="B2" s="2" t="s">
        <v>2</v>
      </c>
      <c r="C2" s="3" t="s">
        <v>3</v>
      </c>
      <c r="D2" s="6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4" t="s">
        <v>9</v>
      </c>
      <c r="J2" s="4"/>
      <c r="K2" s="4" t="s">
        <v>10</v>
      </c>
      <c r="L2" s="4"/>
      <c r="M2" s="2" t="s">
        <v>11</v>
      </c>
      <c r="N2" s="49"/>
      <c r="O2" s="49"/>
    </row>
    <row r="3" ht="15" spans="1:15">
      <c r="A3" s="7">
        <v>2</v>
      </c>
      <c r="B3" s="8" t="s">
        <v>69</v>
      </c>
      <c r="C3" s="6" t="s">
        <v>12</v>
      </c>
      <c r="D3" s="9"/>
      <c r="E3" s="10"/>
      <c r="F3" s="11"/>
      <c r="G3" s="11"/>
      <c r="H3" s="12"/>
      <c r="I3" s="29"/>
      <c r="J3" s="50"/>
      <c r="K3" s="16"/>
      <c r="L3" s="16"/>
      <c r="M3" s="9"/>
      <c r="N3" s="9"/>
      <c r="O3" s="9"/>
    </row>
    <row r="4" ht="17.25" spans="1:15">
      <c r="A4" s="7">
        <v>3</v>
      </c>
      <c r="B4" s="8"/>
      <c r="C4" s="6" t="s">
        <v>15</v>
      </c>
      <c r="D4" s="9"/>
      <c r="E4" s="13"/>
      <c r="F4" s="14"/>
      <c r="G4" s="15"/>
      <c r="H4" s="16"/>
      <c r="I4" s="51">
        <v>45243</v>
      </c>
      <c r="J4" s="52">
        <v>17200</v>
      </c>
      <c r="K4" s="16"/>
      <c r="L4" s="16"/>
      <c r="M4" s="9"/>
      <c r="N4" s="9"/>
      <c r="O4" s="9"/>
    </row>
    <row r="5" ht="16.5" spans="1:15">
      <c r="A5" s="7">
        <v>4</v>
      </c>
      <c r="B5" s="8"/>
      <c r="C5" s="6" t="s">
        <v>16</v>
      </c>
      <c r="D5" s="9"/>
      <c r="E5" s="17"/>
      <c r="F5" s="18"/>
      <c r="G5" s="19"/>
      <c r="H5" s="16"/>
      <c r="I5" s="16"/>
      <c r="J5" s="16"/>
      <c r="K5" s="16"/>
      <c r="L5" s="16"/>
      <c r="M5" s="9"/>
      <c r="N5" s="9"/>
      <c r="O5" s="9"/>
    </row>
    <row r="6" ht="14.25" spans="1:15">
      <c r="A6" s="7">
        <v>5</v>
      </c>
      <c r="B6" s="8"/>
      <c r="C6" s="6" t="s">
        <v>17</v>
      </c>
      <c r="D6" s="9"/>
      <c r="E6" s="17"/>
      <c r="F6" s="16"/>
      <c r="G6" s="16"/>
      <c r="H6" s="16"/>
      <c r="I6" s="26"/>
      <c r="J6" s="53"/>
      <c r="K6" s="16"/>
      <c r="L6" s="16"/>
      <c r="M6" s="9"/>
      <c r="N6" s="9"/>
      <c r="O6" s="9"/>
    </row>
    <row r="7" ht="14.25" spans="1:15">
      <c r="A7" s="7">
        <v>6</v>
      </c>
      <c r="B7" s="8"/>
      <c r="C7" s="6" t="s">
        <v>19</v>
      </c>
      <c r="D7" s="9"/>
      <c r="E7" s="16"/>
      <c r="F7" s="16"/>
      <c r="G7" s="16"/>
      <c r="H7" s="16"/>
      <c r="I7" s="29"/>
      <c r="J7" s="21"/>
      <c r="K7" s="29"/>
      <c r="L7" s="16"/>
      <c r="M7" s="9"/>
      <c r="N7" s="9"/>
      <c r="O7" s="9"/>
    </row>
    <row r="8" ht="14.25" spans="1:15">
      <c r="A8" s="7"/>
      <c r="B8" s="8"/>
      <c r="C8" s="6" t="s">
        <v>22</v>
      </c>
      <c r="D8" s="9"/>
      <c r="E8" s="16"/>
      <c r="F8" s="16"/>
      <c r="G8" s="16"/>
      <c r="H8" s="16"/>
      <c r="I8" s="29"/>
      <c r="J8" s="53"/>
      <c r="K8" s="16"/>
      <c r="L8" s="16"/>
      <c r="M8" s="9"/>
      <c r="N8" s="9"/>
      <c r="O8" s="9"/>
    </row>
    <row r="9" ht="14.25" spans="1:15">
      <c r="A9" s="7"/>
      <c r="B9" s="8"/>
      <c r="C9" s="6" t="s">
        <v>169</v>
      </c>
      <c r="D9" s="9"/>
      <c r="E9" s="16"/>
      <c r="F9" s="16"/>
      <c r="G9" s="16"/>
      <c r="H9" s="16"/>
      <c r="I9" s="29"/>
      <c r="J9" s="12"/>
      <c r="K9" s="16"/>
      <c r="L9" s="16"/>
      <c r="M9" s="9"/>
      <c r="N9" s="9"/>
      <c r="O9" s="9"/>
    </row>
    <row r="10" ht="14.25" spans="1:15">
      <c r="A10" s="7"/>
      <c r="B10" s="8"/>
      <c r="C10" s="6" t="s">
        <v>24</v>
      </c>
      <c r="D10" s="9"/>
      <c r="E10" s="20"/>
      <c r="F10" s="12"/>
      <c r="G10" s="11"/>
      <c r="H10" s="16"/>
      <c r="I10" s="16"/>
      <c r="J10" s="16"/>
      <c r="K10" s="16"/>
      <c r="L10" s="16"/>
      <c r="M10" s="9"/>
      <c r="N10" s="9"/>
      <c r="O10" s="9"/>
    </row>
    <row r="11" ht="14.25" spans="1:15">
      <c r="A11" s="7"/>
      <c r="B11" s="8"/>
      <c r="C11" s="6" t="s">
        <v>30</v>
      </c>
      <c r="D11" s="9"/>
      <c r="E11" s="20"/>
      <c r="F11" s="21"/>
      <c r="G11" s="11"/>
      <c r="H11" s="16"/>
      <c r="I11" s="16"/>
      <c r="J11" s="16"/>
      <c r="K11" s="16"/>
      <c r="L11" s="16"/>
      <c r="M11" s="9"/>
      <c r="N11" s="9"/>
      <c r="O11" s="9"/>
    </row>
    <row r="12" ht="14.25" spans="1:15">
      <c r="A12" s="7">
        <v>9</v>
      </c>
      <c r="B12" s="8"/>
      <c r="C12" s="6" t="s">
        <v>33</v>
      </c>
      <c r="D12" s="9"/>
      <c r="E12" s="22"/>
      <c r="F12" s="23"/>
      <c r="G12" s="23"/>
      <c r="H12" s="16"/>
      <c r="I12" s="29"/>
      <c r="J12" s="16"/>
      <c r="K12" s="16"/>
      <c r="L12" s="16"/>
      <c r="M12" s="9"/>
      <c r="N12" s="9"/>
      <c r="O12" s="9"/>
    </row>
    <row r="13" ht="16.5" spans="1:15">
      <c r="A13" s="7">
        <v>10</v>
      </c>
      <c r="B13" s="8"/>
      <c r="C13" s="6" t="s">
        <v>34</v>
      </c>
      <c r="D13" s="9"/>
      <c r="E13" s="17"/>
      <c r="F13" s="18"/>
      <c r="G13" s="19"/>
      <c r="H13" s="16"/>
      <c r="I13" s="16"/>
      <c r="J13" s="16"/>
      <c r="K13" s="16"/>
      <c r="L13" s="16"/>
      <c r="M13" s="9"/>
      <c r="N13" s="9"/>
      <c r="O13" s="9"/>
    </row>
    <row r="14" ht="17.25" spans="1:15">
      <c r="A14" s="7">
        <v>11</v>
      </c>
      <c r="B14" s="8"/>
      <c r="C14" s="24" t="s">
        <v>37</v>
      </c>
      <c r="D14" s="9"/>
      <c r="E14" s="17">
        <v>45231</v>
      </c>
      <c r="F14" s="18">
        <v>7434</v>
      </c>
      <c r="G14" s="19">
        <v>7384</v>
      </c>
      <c r="H14" s="16">
        <f>F14-G14</f>
        <v>50</v>
      </c>
      <c r="I14" s="17">
        <v>45232</v>
      </c>
      <c r="J14" s="54">
        <v>7434</v>
      </c>
      <c r="K14" s="16" t="s">
        <v>309</v>
      </c>
      <c r="L14" s="16" t="s">
        <v>167</v>
      </c>
      <c r="M14" s="9"/>
      <c r="N14" s="9"/>
      <c r="O14" s="9"/>
    </row>
    <row r="15" ht="16.5" spans="1:15">
      <c r="A15" s="7">
        <v>12</v>
      </c>
      <c r="B15" s="8"/>
      <c r="C15" s="24" t="s">
        <v>73</v>
      </c>
      <c r="D15" s="9"/>
      <c r="E15" s="17">
        <v>45231</v>
      </c>
      <c r="F15" s="18">
        <v>14733</v>
      </c>
      <c r="G15" s="19">
        <v>14553</v>
      </c>
      <c r="H15" s="16">
        <f>F15-G15</f>
        <v>180</v>
      </c>
      <c r="I15" s="55">
        <v>45237</v>
      </c>
      <c r="J15" s="53">
        <v>14733</v>
      </c>
      <c r="K15" s="16"/>
      <c r="L15" s="16" t="s">
        <v>167</v>
      </c>
      <c r="M15" s="9"/>
      <c r="N15" s="9"/>
      <c r="O15" s="9"/>
    </row>
    <row r="16" ht="14.25" spans="1:15">
      <c r="A16" s="7"/>
      <c r="B16" s="8"/>
      <c r="C16" s="24" t="s">
        <v>73</v>
      </c>
      <c r="D16" s="25"/>
      <c r="E16" s="26"/>
      <c r="F16" s="27"/>
      <c r="G16" s="28"/>
      <c r="H16" s="28"/>
      <c r="I16" s="29"/>
      <c r="J16" s="12"/>
      <c r="K16" s="29"/>
      <c r="L16" s="16"/>
      <c r="M16" s="9"/>
      <c r="N16" s="9"/>
      <c r="O16" s="9"/>
    </row>
    <row r="17" ht="16.5" spans="1:15">
      <c r="A17" s="7"/>
      <c r="B17" s="8"/>
      <c r="C17" s="24" t="s">
        <v>75</v>
      </c>
      <c r="D17" s="25"/>
      <c r="E17" s="29">
        <v>45237</v>
      </c>
      <c r="F17" s="18">
        <v>8200</v>
      </c>
      <c r="G17" s="12">
        <v>8000</v>
      </c>
      <c r="H17" s="16">
        <v>200</v>
      </c>
      <c r="I17" s="29">
        <v>45237</v>
      </c>
      <c r="J17" s="56">
        <v>8200</v>
      </c>
      <c r="K17" s="12"/>
      <c r="L17" s="16" t="s">
        <v>167</v>
      </c>
      <c r="M17" s="9"/>
      <c r="N17" s="9"/>
      <c r="O17" s="9"/>
    </row>
    <row r="18" ht="14.25" spans="1:15">
      <c r="A18" s="7"/>
      <c r="B18" s="8"/>
      <c r="C18" s="24" t="s">
        <v>75</v>
      </c>
      <c r="D18" s="25"/>
      <c r="E18" s="26"/>
      <c r="F18" s="30"/>
      <c r="G18" s="11"/>
      <c r="H18" s="11"/>
      <c r="I18" s="29"/>
      <c r="J18" s="12"/>
      <c r="K18" s="29"/>
      <c r="L18" s="16"/>
      <c r="M18" s="9"/>
      <c r="N18" s="9"/>
      <c r="O18" s="9"/>
    </row>
    <row r="19" ht="14.25" spans="1:15">
      <c r="A19" s="7">
        <v>13</v>
      </c>
      <c r="B19" s="8"/>
      <c r="C19" s="6" t="s">
        <v>45</v>
      </c>
      <c r="D19" s="25"/>
      <c r="E19" s="31">
        <v>45236</v>
      </c>
      <c r="F19" s="30">
        <v>11135.49</v>
      </c>
      <c r="G19" s="32">
        <v>10985.49</v>
      </c>
      <c r="H19" s="12">
        <f>F19-G19</f>
        <v>150</v>
      </c>
      <c r="I19" s="29">
        <v>45240</v>
      </c>
      <c r="J19" s="21">
        <v>11135.49</v>
      </c>
      <c r="K19" s="29"/>
      <c r="L19" s="16"/>
      <c r="M19" s="9"/>
      <c r="N19" s="9"/>
      <c r="O19" s="9"/>
    </row>
    <row r="20" ht="14.25" spans="1:15">
      <c r="A20" s="7">
        <v>14</v>
      </c>
      <c r="B20" s="8"/>
      <c r="C20" s="24" t="s">
        <v>49</v>
      </c>
      <c r="D20" s="25"/>
      <c r="E20" s="31">
        <v>45236</v>
      </c>
      <c r="F20" s="30">
        <v>44203.45</v>
      </c>
      <c r="G20" s="32">
        <v>43553.45</v>
      </c>
      <c r="H20" s="12">
        <f>F20-G20</f>
        <v>650</v>
      </c>
      <c r="I20" s="29">
        <v>45240</v>
      </c>
      <c r="J20" s="53">
        <v>44203.45</v>
      </c>
      <c r="K20" s="29"/>
      <c r="L20" s="16"/>
      <c r="M20" s="9"/>
      <c r="N20" s="9"/>
      <c r="O20" s="9"/>
    </row>
    <row r="21" ht="14.25" spans="1:15">
      <c r="A21" s="7">
        <v>15</v>
      </c>
      <c r="B21" s="8"/>
      <c r="C21" s="24" t="s">
        <v>50</v>
      </c>
      <c r="D21" s="25"/>
      <c r="E21" s="31">
        <v>45231</v>
      </c>
      <c r="F21" s="33">
        <v>14647.32</v>
      </c>
      <c r="G21" s="34">
        <f>F21-H21</f>
        <v>14447.32</v>
      </c>
      <c r="H21" s="12">
        <v>200</v>
      </c>
      <c r="I21" s="29"/>
      <c r="J21" s="53"/>
      <c r="K21" s="29"/>
      <c r="L21" s="16"/>
      <c r="M21" s="9"/>
      <c r="N21" s="9"/>
      <c r="O21" s="9"/>
    </row>
    <row r="22" ht="14.25" spans="1:15">
      <c r="A22" s="7"/>
      <c r="B22" s="8"/>
      <c r="C22" s="6" t="s">
        <v>51</v>
      </c>
      <c r="D22" s="25"/>
      <c r="E22" s="31">
        <v>45233</v>
      </c>
      <c r="F22" s="30">
        <v>10285.65</v>
      </c>
      <c r="G22" s="32">
        <v>10135.65</v>
      </c>
      <c r="H22" s="28">
        <f>F22-G22</f>
        <v>150</v>
      </c>
      <c r="I22" s="29"/>
      <c r="J22" s="28"/>
      <c r="K22" s="29"/>
      <c r="L22" s="16"/>
      <c r="M22" s="9"/>
      <c r="N22" s="9"/>
      <c r="O22" s="9"/>
    </row>
    <row r="23" ht="14.25" spans="1:15">
      <c r="A23" s="7">
        <v>17</v>
      </c>
      <c r="B23" s="8"/>
      <c r="C23" s="6" t="s">
        <v>53</v>
      </c>
      <c r="D23" s="25"/>
      <c r="E23" s="10"/>
      <c r="F23" s="12"/>
      <c r="G23" s="11"/>
      <c r="H23" s="12"/>
      <c r="I23" s="51">
        <v>45243</v>
      </c>
      <c r="J23" s="57">
        <v>57341</v>
      </c>
      <c r="K23" s="29"/>
      <c r="L23" s="16"/>
      <c r="M23" s="9"/>
      <c r="N23" s="9"/>
      <c r="O23" s="9"/>
    </row>
    <row r="24" ht="14.25" spans="1:15">
      <c r="A24" s="7">
        <v>18</v>
      </c>
      <c r="B24" s="8"/>
      <c r="C24" s="6" t="s">
        <v>54</v>
      </c>
      <c r="D24" s="25"/>
      <c r="E24" s="17"/>
      <c r="F24" s="12"/>
      <c r="G24" s="19"/>
      <c r="H24" s="12"/>
      <c r="K24" s="12"/>
      <c r="L24" s="16"/>
      <c r="M24" s="9"/>
      <c r="N24" s="9"/>
      <c r="O24" s="9"/>
    </row>
    <row r="25" ht="16.5" spans="1:15">
      <c r="A25" s="7">
        <v>19</v>
      </c>
      <c r="B25" s="8"/>
      <c r="C25" s="6" t="s">
        <v>55</v>
      </c>
      <c r="D25" s="25"/>
      <c r="E25" s="17"/>
      <c r="F25" s="18"/>
      <c r="G25" s="19"/>
      <c r="H25" s="12"/>
      <c r="I25" s="29"/>
      <c r="J25" s="53"/>
      <c r="K25" s="16"/>
      <c r="L25" s="16"/>
      <c r="M25" s="9"/>
      <c r="N25" s="9"/>
      <c r="O25" s="9"/>
    </row>
    <row r="26" ht="14.25" spans="1:15">
      <c r="A26" s="7">
        <v>20</v>
      </c>
      <c r="B26" s="8"/>
      <c r="C26" s="6" t="s">
        <v>56</v>
      </c>
      <c r="D26" s="25"/>
      <c r="E26" s="10"/>
      <c r="F26" s="11"/>
      <c r="G26" s="11"/>
      <c r="H26" s="12"/>
      <c r="I26" s="29"/>
      <c r="J26" s="12"/>
      <c r="K26" s="16"/>
      <c r="L26" s="16"/>
      <c r="M26" s="9"/>
      <c r="N26" s="9"/>
      <c r="O26" s="9"/>
    </row>
    <row r="27" ht="14.25" spans="1:15">
      <c r="A27" s="7">
        <v>21</v>
      </c>
      <c r="B27" s="8"/>
      <c r="C27" s="24" t="s">
        <v>80</v>
      </c>
      <c r="D27" s="25"/>
      <c r="E27" s="29">
        <v>45237</v>
      </c>
      <c r="F27" s="30">
        <v>2771.83</v>
      </c>
      <c r="G27" s="32">
        <v>2721.83</v>
      </c>
      <c r="H27" s="12">
        <f>F27-G27</f>
        <v>50</v>
      </c>
      <c r="I27" s="29">
        <v>45240</v>
      </c>
      <c r="J27" s="58">
        <v>2771.83</v>
      </c>
      <c r="K27" s="29"/>
      <c r="L27" s="16"/>
      <c r="M27" s="9"/>
      <c r="N27" s="9"/>
      <c r="O27" s="9"/>
    </row>
    <row r="28" ht="14.25" spans="1:15">
      <c r="A28" s="7">
        <v>22</v>
      </c>
      <c r="B28" s="8"/>
      <c r="C28" s="24" t="s">
        <v>81</v>
      </c>
      <c r="D28" s="25"/>
      <c r="E28" s="35">
        <v>45237</v>
      </c>
      <c r="F28" s="30">
        <v>7393.66</v>
      </c>
      <c r="G28" s="32">
        <v>7293.66</v>
      </c>
      <c r="H28" s="12">
        <f>F28-G28</f>
        <v>100</v>
      </c>
      <c r="I28" s="51">
        <v>45240</v>
      </c>
      <c r="J28" s="59">
        <v>7393.66</v>
      </c>
      <c r="K28" s="29"/>
      <c r="L28" s="16"/>
      <c r="M28" s="9"/>
      <c r="N28" s="9"/>
      <c r="O28" s="9"/>
    </row>
    <row r="29" ht="14.25" spans="1:15">
      <c r="A29" s="7">
        <v>23</v>
      </c>
      <c r="B29" s="8"/>
      <c r="C29" s="6" t="s">
        <v>59</v>
      </c>
      <c r="D29" s="36" t="s">
        <v>170</v>
      </c>
      <c r="E29" s="26"/>
      <c r="F29" s="12"/>
      <c r="G29" s="12"/>
      <c r="H29" s="12"/>
      <c r="I29" s="12"/>
      <c r="J29" s="12"/>
      <c r="K29" s="16"/>
      <c r="L29" s="16"/>
      <c r="M29" s="9"/>
      <c r="N29" s="9"/>
      <c r="O29" s="9"/>
    </row>
    <row r="30" ht="14.25" spans="1:15">
      <c r="A30" s="7"/>
      <c r="B30" s="8"/>
      <c r="C30" s="6" t="s">
        <v>59</v>
      </c>
      <c r="D30" s="36" t="s">
        <v>170</v>
      </c>
      <c r="E30" s="29"/>
      <c r="F30" s="12"/>
      <c r="G30" s="12"/>
      <c r="H30" s="12"/>
      <c r="I30" s="29">
        <v>45240</v>
      </c>
      <c r="J30" s="53">
        <v>16967.32</v>
      </c>
      <c r="K30" s="16"/>
      <c r="L30" s="16"/>
      <c r="M30" s="9"/>
      <c r="N30" s="9"/>
      <c r="O30" s="9"/>
    </row>
    <row r="31" ht="16.5" spans="1:15">
      <c r="A31" s="7"/>
      <c r="B31" s="8"/>
      <c r="C31" s="6" t="s">
        <v>83</v>
      </c>
      <c r="D31" s="25"/>
      <c r="E31" s="17"/>
      <c r="F31" s="18"/>
      <c r="G31" s="19"/>
      <c r="H31" s="12"/>
      <c r="I31" s="29"/>
      <c r="J31" s="12"/>
      <c r="K31" s="16"/>
      <c r="L31" s="16"/>
      <c r="M31" s="9"/>
      <c r="N31" s="9"/>
      <c r="O31" s="9"/>
    </row>
    <row r="32" ht="14.25" spans="1:15">
      <c r="A32" s="7"/>
      <c r="B32" s="8"/>
      <c r="C32" s="6" t="s">
        <v>84</v>
      </c>
      <c r="D32" s="36" t="s">
        <v>170</v>
      </c>
      <c r="E32" s="29">
        <v>45236</v>
      </c>
      <c r="F32" s="37">
        <v>42416.89</v>
      </c>
      <c r="G32" s="38">
        <v>41756.89</v>
      </c>
      <c r="H32" s="38">
        <v>660</v>
      </c>
      <c r="I32" s="29">
        <v>45237</v>
      </c>
      <c r="J32" s="53">
        <v>43956.89</v>
      </c>
      <c r="K32" s="29"/>
      <c r="L32" s="16"/>
      <c r="M32" s="9"/>
      <c r="N32" s="9"/>
      <c r="O32" s="9"/>
    </row>
    <row r="33" ht="14.25" spans="1:15">
      <c r="A33" s="7"/>
      <c r="B33" s="8"/>
      <c r="C33" s="6" t="s">
        <v>85</v>
      </c>
      <c r="D33" s="9"/>
      <c r="E33" s="22"/>
      <c r="F33" s="23"/>
      <c r="G33" s="23"/>
      <c r="H33" s="16"/>
      <c r="I33" s="29"/>
      <c r="J33" s="53"/>
      <c r="K33" s="16"/>
      <c r="L33" s="16"/>
      <c r="M33" s="9"/>
      <c r="N33" s="9"/>
      <c r="O33" s="9"/>
    </row>
    <row r="34" ht="14.25" spans="1:15">
      <c r="A34" s="7"/>
      <c r="B34" s="8"/>
      <c r="C34" s="6" t="s">
        <v>171</v>
      </c>
      <c r="D34" s="9"/>
      <c r="E34" s="22"/>
      <c r="F34" s="23"/>
      <c r="G34" s="23"/>
      <c r="H34" s="16"/>
      <c r="I34" s="29"/>
      <c r="J34" s="12"/>
      <c r="K34" s="29"/>
      <c r="L34" s="16"/>
      <c r="M34" s="9"/>
      <c r="N34" s="9"/>
      <c r="O34" s="9"/>
    </row>
    <row r="35" ht="15" customHeight="1" spans="1:15">
      <c r="A35" s="7"/>
      <c r="B35" s="8"/>
      <c r="C35" s="6"/>
      <c r="D35" s="9"/>
      <c r="E35" s="22"/>
      <c r="F35" s="16"/>
      <c r="G35" s="16"/>
      <c r="H35" s="16"/>
      <c r="I35" s="29"/>
      <c r="J35" s="12"/>
      <c r="K35" s="29"/>
      <c r="L35" s="16"/>
      <c r="M35" s="9"/>
      <c r="N35" s="9"/>
      <c r="O35" s="9"/>
    </row>
    <row r="36" ht="14.25" spans="1:15">
      <c r="A36" s="7"/>
      <c r="B36" s="8"/>
      <c r="C36" s="6" t="s">
        <v>172</v>
      </c>
      <c r="D36" s="9"/>
      <c r="E36" s="22"/>
      <c r="F36" s="23"/>
      <c r="G36" s="23"/>
      <c r="H36" s="16"/>
      <c r="I36" s="29"/>
      <c r="J36" s="53"/>
      <c r="K36" s="16"/>
      <c r="L36" s="16"/>
      <c r="M36" s="9"/>
      <c r="N36" s="9"/>
      <c r="O36" s="9"/>
    </row>
    <row r="37" ht="14.25" spans="1:15">
      <c r="A37" s="7"/>
      <c r="B37" s="8"/>
      <c r="C37" s="19" t="s">
        <v>149</v>
      </c>
      <c r="D37" s="9"/>
      <c r="E37" s="16"/>
      <c r="F37" s="16"/>
      <c r="G37" s="16"/>
      <c r="H37" s="16"/>
      <c r="I37" s="16"/>
      <c r="J37" s="16"/>
      <c r="K37" s="16"/>
      <c r="L37" s="16"/>
      <c r="M37" s="9"/>
      <c r="N37" s="9"/>
      <c r="O37" s="9"/>
    </row>
    <row r="38" ht="14.25" spans="1:15">
      <c r="A38" s="7"/>
      <c r="B38" s="8"/>
      <c r="C38" s="19" t="s">
        <v>149</v>
      </c>
      <c r="D38" s="9"/>
      <c r="E38" s="16"/>
      <c r="F38" s="16"/>
      <c r="G38" s="16"/>
      <c r="H38" s="16"/>
      <c r="I38" s="16"/>
      <c r="J38" s="16"/>
      <c r="K38" s="16"/>
      <c r="L38" s="16"/>
      <c r="M38" s="9"/>
      <c r="N38" s="9"/>
      <c r="O38" s="9"/>
    </row>
    <row r="39" ht="14.25" spans="1:15">
      <c r="A39" s="7"/>
      <c r="B39" s="8"/>
      <c r="C39" s="6" t="s">
        <v>150</v>
      </c>
      <c r="D39" s="9"/>
      <c r="E39" s="16"/>
      <c r="F39" s="16"/>
      <c r="G39" s="16"/>
      <c r="H39" s="16"/>
      <c r="I39" s="16"/>
      <c r="J39" s="16"/>
      <c r="K39" s="16"/>
      <c r="L39" s="16"/>
      <c r="M39" s="9"/>
      <c r="N39" s="9"/>
      <c r="O39" s="9"/>
    </row>
    <row r="40" ht="14.25" spans="1:15">
      <c r="A40" s="39"/>
      <c r="B40" s="8"/>
      <c r="C40" s="19" t="s">
        <v>161</v>
      </c>
      <c r="D40" s="9"/>
      <c r="E40" s="16"/>
      <c r="F40" s="16"/>
      <c r="G40" s="16"/>
      <c r="H40" s="16"/>
      <c r="I40" s="29">
        <v>45239</v>
      </c>
      <c r="J40" s="53">
        <v>52405.81</v>
      </c>
      <c r="K40" s="16"/>
      <c r="L40" s="16"/>
      <c r="M40" s="9"/>
      <c r="N40" s="9"/>
      <c r="O40" s="9"/>
    </row>
    <row r="41" ht="14.25" spans="1:15">
      <c r="A41" s="39"/>
      <c r="B41" s="8"/>
      <c r="C41" s="40" t="s">
        <v>152</v>
      </c>
      <c r="D41" s="9"/>
      <c r="E41" s="22"/>
      <c r="F41" s="23"/>
      <c r="G41" s="23"/>
      <c r="H41" s="16"/>
      <c r="I41" s="29"/>
      <c r="J41" s="12"/>
      <c r="K41" s="29"/>
      <c r="L41" s="16"/>
      <c r="M41" s="9"/>
      <c r="N41" s="9"/>
      <c r="O41" s="9"/>
    </row>
    <row r="42" ht="14.25" spans="1:15">
      <c r="A42" s="39"/>
      <c r="B42" s="8"/>
      <c r="C42" s="41" t="s">
        <v>175</v>
      </c>
      <c r="D42" s="9"/>
      <c r="E42" s="22"/>
      <c r="F42" s="23"/>
      <c r="G42" s="23"/>
      <c r="H42" s="16"/>
      <c r="I42" s="12"/>
      <c r="J42" s="12"/>
      <c r="K42" s="12"/>
      <c r="L42" s="16"/>
      <c r="M42" s="9"/>
      <c r="N42" s="9"/>
      <c r="O42" s="9"/>
    </row>
    <row r="43" ht="14.25" spans="1:15">
      <c r="A43" s="39"/>
      <c r="B43" s="8"/>
      <c r="C43" s="42" t="s">
        <v>176</v>
      </c>
      <c r="D43" s="9"/>
      <c r="E43" s="22"/>
      <c r="F43" s="23"/>
      <c r="G43" s="23"/>
      <c r="H43" s="16"/>
      <c r="I43" s="29"/>
      <c r="J43" s="58"/>
      <c r="K43" s="29"/>
      <c r="L43" s="16"/>
      <c r="M43" s="9"/>
      <c r="N43" s="9"/>
      <c r="O43" s="9"/>
    </row>
    <row r="44" ht="16.5" spans="1:15">
      <c r="A44" s="39"/>
      <c r="B44" s="8"/>
      <c r="C44" s="43"/>
      <c r="D44" s="9"/>
      <c r="E44" s="13"/>
      <c r="F44" s="14"/>
      <c r="G44" s="15"/>
      <c r="H44" s="16"/>
      <c r="I44" s="29"/>
      <c r="J44" s="58"/>
      <c r="K44" s="29"/>
      <c r="L44" s="16"/>
      <c r="M44" s="9"/>
      <c r="N44" s="9"/>
      <c r="O44" s="9"/>
    </row>
    <row r="45" ht="14.25" spans="1:15">
      <c r="A45" s="39"/>
      <c r="B45" s="8"/>
      <c r="C45" s="41" t="s">
        <v>177</v>
      </c>
      <c r="D45" s="9"/>
      <c r="E45" s="22" t="s">
        <v>310</v>
      </c>
      <c r="G45" s="23"/>
      <c r="H45" s="16"/>
      <c r="I45" s="29">
        <v>45237</v>
      </c>
      <c r="J45" s="11">
        <v>8791.02</v>
      </c>
      <c r="K45" s="29"/>
      <c r="L45" s="16" t="s">
        <v>167</v>
      </c>
      <c r="M45" s="9"/>
      <c r="N45" s="9"/>
      <c r="O45" s="9"/>
    </row>
    <row r="46" ht="16.5" spans="1:15">
      <c r="A46" s="39"/>
      <c r="B46" s="8"/>
      <c r="C46" s="41" t="s">
        <v>178</v>
      </c>
      <c r="D46" s="9"/>
      <c r="E46" s="17"/>
      <c r="F46" s="18"/>
      <c r="G46" s="19"/>
      <c r="H46" s="16"/>
      <c r="I46" s="29"/>
      <c r="J46" s="58"/>
      <c r="K46" s="16"/>
      <c r="L46" s="16"/>
      <c r="M46" s="9"/>
      <c r="N46" s="9"/>
      <c r="O46" s="9"/>
    </row>
    <row r="47" ht="14.25" spans="1:15">
      <c r="A47" s="39"/>
      <c r="B47" s="8"/>
      <c r="C47" s="32" t="s">
        <v>311</v>
      </c>
      <c r="D47" s="9"/>
      <c r="E47" s="31">
        <v>45232</v>
      </c>
      <c r="F47" s="30">
        <v>23164.08</v>
      </c>
      <c r="G47" s="32">
        <v>22764.08</v>
      </c>
      <c r="H47" s="16">
        <f>F47-G47</f>
        <v>400</v>
      </c>
      <c r="I47" s="29"/>
      <c r="J47" s="58"/>
      <c r="K47" s="16"/>
      <c r="L47" s="16"/>
      <c r="M47" s="9"/>
      <c r="N47" s="9"/>
      <c r="O47" s="9"/>
    </row>
    <row r="48" ht="16.5" spans="1:15">
      <c r="A48" s="39"/>
      <c r="B48" s="8"/>
      <c r="C48" s="41"/>
      <c r="D48" s="9"/>
      <c r="E48" s="17" t="s">
        <v>312</v>
      </c>
      <c r="F48" s="18" t="s">
        <v>116</v>
      </c>
      <c r="G48" s="19"/>
      <c r="H48" s="16"/>
      <c r="I48" s="29"/>
      <c r="J48" s="58"/>
      <c r="K48" s="16"/>
      <c r="L48" s="16"/>
      <c r="M48" s="9"/>
      <c r="N48" s="9"/>
      <c r="O48" s="9"/>
    </row>
    <row r="49" ht="14.25" spans="1:15">
      <c r="A49" s="39"/>
      <c r="B49" s="44" t="s">
        <v>65</v>
      </c>
      <c r="C49" s="9" t="s">
        <v>153</v>
      </c>
      <c r="D49" s="9"/>
      <c r="E49" s="16"/>
      <c r="F49" s="16"/>
      <c r="G49" s="16"/>
      <c r="H49" s="16"/>
      <c r="I49" s="16"/>
      <c r="J49" s="16"/>
      <c r="K49" s="16"/>
      <c r="L49" s="16"/>
      <c r="M49" s="9"/>
      <c r="N49" s="9"/>
      <c r="O49" s="9"/>
    </row>
    <row r="50" ht="14.25" spans="1:15">
      <c r="A50" s="39"/>
      <c r="B50" s="44" t="s">
        <v>65</v>
      </c>
      <c r="C50" s="9" t="s">
        <v>154</v>
      </c>
      <c r="D50" s="9"/>
      <c r="E50" s="16"/>
      <c r="F50" s="16"/>
      <c r="G50" s="16"/>
      <c r="H50" s="16"/>
      <c r="I50" s="16"/>
      <c r="J50" s="16"/>
      <c r="K50" s="16"/>
      <c r="L50" s="16"/>
      <c r="M50" s="9"/>
      <c r="N50" s="9"/>
      <c r="O50" s="9"/>
    </row>
    <row r="51" ht="14.25" spans="1:15">
      <c r="A51" s="39"/>
      <c r="B51" s="45" t="s">
        <v>91</v>
      </c>
      <c r="C51" s="9" t="s">
        <v>156</v>
      </c>
      <c r="D51" s="9"/>
      <c r="E51" s="16"/>
      <c r="F51" s="16"/>
      <c r="G51" s="16"/>
      <c r="H51" s="16"/>
      <c r="I51" s="16"/>
      <c r="J51" s="16"/>
      <c r="K51" s="16"/>
      <c r="L51" s="16"/>
      <c r="M51" s="9"/>
      <c r="N51" s="9"/>
      <c r="O51" s="9"/>
    </row>
    <row r="52" ht="14.25" spans="1:15">
      <c r="A52" s="39"/>
      <c r="B52" s="46"/>
      <c r="C52" s="6" t="s">
        <v>84</v>
      </c>
      <c r="D52" s="9"/>
      <c r="E52" s="29">
        <v>1466.67</v>
      </c>
      <c r="F52" s="16">
        <v>73.33</v>
      </c>
      <c r="G52" s="16"/>
      <c r="H52" s="16"/>
      <c r="I52" s="16"/>
      <c r="J52" s="16"/>
      <c r="K52" s="16"/>
      <c r="L52" s="16"/>
      <c r="M52" s="9"/>
      <c r="N52" s="9"/>
      <c r="O52" s="9"/>
    </row>
    <row r="53" ht="14.25" spans="1:15">
      <c r="A53" s="39"/>
      <c r="B53" s="45" t="s">
        <v>163</v>
      </c>
      <c r="C53" s="9" t="s">
        <v>157</v>
      </c>
      <c r="D53" s="9"/>
      <c r="E53" s="22"/>
      <c r="F53" s="23"/>
      <c r="G53" s="16"/>
      <c r="H53" s="16"/>
      <c r="I53" s="22"/>
      <c r="J53" s="23"/>
      <c r="K53" s="16"/>
      <c r="L53" s="16"/>
      <c r="M53" s="9"/>
      <c r="N53" s="9"/>
      <c r="O53" s="9"/>
    </row>
    <row r="54" ht="14.25" spans="1:15">
      <c r="A54" s="39"/>
      <c r="B54" s="46"/>
      <c r="C54" s="9" t="s">
        <v>158</v>
      </c>
      <c r="D54" s="9"/>
      <c r="E54" s="16"/>
      <c r="F54" s="16"/>
      <c r="G54" s="16"/>
      <c r="H54" s="16"/>
      <c r="I54" s="16"/>
      <c r="J54" s="16"/>
      <c r="K54" s="16"/>
      <c r="L54" s="16"/>
      <c r="M54" s="9"/>
      <c r="N54" s="9"/>
      <c r="O54" s="9"/>
    </row>
    <row r="55" ht="14.25" spans="1:15">
      <c r="A55" s="39"/>
      <c r="B55" s="47"/>
      <c r="C55" s="48" t="s">
        <v>179</v>
      </c>
      <c r="D55" s="9"/>
      <c r="E55" s="22"/>
      <c r="F55" s="23"/>
      <c r="G55" s="16"/>
      <c r="H55" s="16"/>
      <c r="I55" s="16"/>
      <c r="J55" s="16"/>
      <c r="K55" s="16"/>
      <c r="L55" s="16"/>
      <c r="M55" s="9"/>
      <c r="N55" s="9"/>
      <c r="O55" s="9"/>
    </row>
    <row r="56" ht="14.25" spans="1:15">
      <c r="A56" s="39"/>
      <c r="B56" s="39"/>
      <c r="C56" s="9"/>
      <c r="D56" s="9"/>
      <c r="E56" s="16"/>
      <c r="F56" s="16"/>
      <c r="G56" s="16"/>
      <c r="H56" s="16"/>
      <c r="I56" s="16"/>
      <c r="J56" s="16"/>
      <c r="K56" s="16"/>
      <c r="L56" s="16"/>
      <c r="M56" s="9"/>
      <c r="N56" s="9"/>
      <c r="O56" s="9"/>
    </row>
    <row r="57" ht="14.25" spans="1:15">
      <c r="A57" s="39"/>
      <c r="B57" s="39"/>
      <c r="C57" s="9"/>
      <c r="D57" s="9"/>
      <c r="E57" s="16"/>
      <c r="F57" s="16"/>
      <c r="G57" s="16"/>
      <c r="H57" s="16"/>
      <c r="I57" s="16"/>
      <c r="J57" s="16"/>
      <c r="K57" s="16"/>
      <c r="L57" s="16"/>
      <c r="M57" s="9"/>
      <c r="N57" s="9"/>
      <c r="O57" s="9"/>
    </row>
  </sheetData>
  <autoFilter ref="A1:O55">
    <extLst/>
  </autoFilter>
  <mergeCells count="10">
    <mergeCell ref="A1:O1"/>
    <mergeCell ref="I2:J2"/>
    <mergeCell ref="K2:L2"/>
    <mergeCell ref="B3:B41"/>
    <mergeCell ref="B51:B52"/>
    <mergeCell ref="B53:B55"/>
    <mergeCell ref="C34:C35"/>
    <mergeCell ref="C43:C44"/>
    <mergeCell ref="I34:I35"/>
    <mergeCell ref="J34:J35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6"/>
  <sheetViews>
    <sheetView workbookViewId="0">
      <pane xSplit="2" ySplit="2" topLeftCell="C22" activePane="bottomRight" state="frozen"/>
      <selection/>
      <selection pane="topRight"/>
      <selection pane="bottomLeft"/>
      <selection pane="bottomRight" activeCell="F3" sqref="F3:F38"/>
    </sheetView>
  </sheetViews>
  <sheetFormatPr defaultColWidth="8.725" defaultRowHeight="16.5"/>
  <cols>
    <col min="1" max="2" width="8.725" style="239"/>
    <col min="3" max="3" width="38.375" style="241" customWidth="1"/>
    <col min="4" max="4" width="12.5" style="241" customWidth="1"/>
    <col min="5" max="5" width="15.375" style="242"/>
    <col min="6" max="7" width="12.625" style="242"/>
    <col min="8" max="8" width="12.625" style="243"/>
    <col min="9" max="9" width="16.625" style="242"/>
    <col min="10" max="10" width="15.625" style="242" customWidth="1"/>
    <col min="11" max="11" width="15.625" style="239" customWidth="1"/>
    <col min="12" max="13" width="15.5" style="239" customWidth="1"/>
    <col min="14" max="14" width="14.5416666666667" style="109" customWidth="1"/>
    <col min="15" max="15" width="11.5416666666667" style="109" customWidth="1"/>
    <col min="16" max="16384" width="8.725" style="239"/>
  </cols>
  <sheetData>
    <row r="1" s="239" customFormat="1" ht="25" customHeight="1" spans="1:15">
      <c r="A1" s="110" t="s">
        <v>0</v>
      </c>
      <c r="B1" s="110"/>
      <c r="C1" s="111"/>
      <c r="D1" s="111"/>
      <c r="E1" s="110"/>
      <c r="F1" s="110"/>
      <c r="G1" s="110"/>
      <c r="H1" s="112"/>
      <c r="I1" s="110"/>
      <c r="J1" s="110"/>
      <c r="K1" s="110"/>
      <c r="L1" s="110"/>
      <c r="M1" s="110"/>
      <c r="N1" s="156"/>
      <c r="O1" s="156"/>
    </row>
    <row r="2" s="240" customFormat="1" ht="25" customHeight="1" spans="1:15">
      <c r="A2" s="110" t="s">
        <v>1</v>
      </c>
      <c r="B2" s="110" t="s">
        <v>2</v>
      </c>
      <c r="C2" s="111" t="s">
        <v>3</v>
      </c>
      <c r="D2" s="93" t="s">
        <v>4</v>
      </c>
      <c r="E2" s="110" t="s">
        <v>5</v>
      </c>
      <c r="F2" s="110" t="s">
        <v>6</v>
      </c>
      <c r="G2" s="110" t="s">
        <v>7</v>
      </c>
      <c r="H2" s="112" t="s">
        <v>8</v>
      </c>
      <c r="I2" s="110" t="s">
        <v>9</v>
      </c>
      <c r="J2" s="110"/>
      <c r="K2" s="110" t="s">
        <v>10</v>
      </c>
      <c r="L2" s="110"/>
      <c r="M2" s="110" t="s">
        <v>11</v>
      </c>
      <c r="N2" s="156"/>
      <c r="O2" s="156"/>
    </row>
    <row r="3" s="239" customFormat="1" ht="25" customHeight="1" spans="1:15">
      <c r="A3" s="113">
        <v>2</v>
      </c>
      <c r="B3" s="92" t="s">
        <v>69</v>
      </c>
      <c r="C3" s="93" t="s">
        <v>12</v>
      </c>
      <c r="D3" s="93"/>
      <c r="E3" s="122">
        <v>45153</v>
      </c>
      <c r="F3" s="148">
        <v>98880</v>
      </c>
      <c r="G3" s="113">
        <v>97440</v>
      </c>
      <c r="H3" s="117">
        <f>F3-G3</f>
        <v>1440</v>
      </c>
      <c r="I3" s="122">
        <v>45163</v>
      </c>
      <c r="J3" s="169">
        <v>98880</v>
      </c>
      <c r="K3" s="122">
        <v>45163</v>
      </c>
      <c r="L3" s="113">
        <v>58826.22</v>
      </c>
      <c r="M3" s="113"/>
      <c r="N3" s="94"/>
      <c r="O3" s="94"/>
    </row>
    <row r="4" s="239" customFormat="1" ht="25" customHeight="1" spans="1:15">
      <c r="A4" s="113">
        <v>3</v>
      </c>
      <c r="B4" s="92"/>
      <c r="C4" s="93" t="s">
        <v>15</v>
      </c>
      <c r="D4" s="93"/>
      <c r="E4" s="122">
        <v>45153</v>
      </c>
      <c r="F4" s="244">
        <v>21500</v>
      </c>
      <c r="G4" s="244">
        <v>21200</v>
      </c>
      <c r="H4" s="117">
        <f>F4-G4</f>
        <v>300</v>
      </c>
      <c r="I4" s="173">
        <v>45156</v>
      </c>
      <c r="J4" s="169">
        <v>21500</v>
      </c>
      <c r="K4" s="173">
        <v>45159</v>
      </c>
      <c r="L4" s="113">
        <v>13416</v>
      </c>
      <c r="M4" s="113"/>
      <c r="N4" s="94"/>
      <c r="O4" s="94"/>
    </row>
    <row r="5" s="239" customFormat="1" ht="25" customHeight="1" spans="1:15">
      <c r="A5" s="113">
        <v>4</v>
      </c>
      <c r="B5" s="92"/>
      <c r="C5" s="93" t="s">
        <v>16</v>
      </c>
      <c r="D5" s="93"/>
      <c r="E5" s="122">
        <v>45154</v>
      </c>
      <c r="F5" s="175">
        <v>22400</v>
      </c>
      <c r="G5" s="244">
        <v>22048.94</v>
      </c>
      <c r="H5" s="117">
        <f>F5-G5</f>
        <v>351.060000000001</v>
      </c>
      <c r="I5" s="122">
        <v>45159</v>
      </c>
      <c r="J5" s="169">
        <v>22400</v>
      </c>
      <c r="K5" s="173">
        <v>45160</v>
      </c>
      <c r="L5" s="113">
        <v>15215.44</v>
      </c>
      <c r="M5" s="113"/>
      <c r="N5" s="94"/>
      <c r="O5" s="94"/>
    </row>
    <row r="6" s="239" customFormat="1" ht="25" customHeight="1" spans="1:15">
      <c r="A6" s="113">
        <v>5</v>
      </c>
      <c r="B6" s="92"/>
      <c r="C6" s="93" t="s">
        <v>17</v>
      </c>
      <c r="D6" s="93" t="s">
        <v>70</v>
      </c>
      <c r="E6" s="122">
        <v>45149</v>
      </c>
      <c r="F6" s="175">
        <v>12199.56</v>
      </c>
      <c r="G6" s="244">
        <v>11959.56</v>
      </c>
      <c r="H6" s="117">
        <f t="shared" ref="H6:H11" si="0">F6-G6</f>
        <v>240</v>
      </c>
      <c r="I6" s="166">
        <v>45167</v>
      </c>
      <c r="J6" s="157">
        <v>12199.56</v>
      </c>
      <c r="K6" s="166">
        <v>45168</v>
      </c>
      <c r="L6" s="94">
        <v>5420.68</v>
      </c>
      <c r="M6" s="113"/>
      <c r="N6" s="94"/>
      <c r="O6" s="94"/>
    </row>
    <row r="7" s="239" customFormat="1" ht="25" customHeight="1" spans="1:15">
      <c r="A7" s="113">
        <v>6</v>
      </c>
      <c r="B7" s="92"/>
      <c r="C7" s="93" t="s">
        <v>19</v>
      </c>
      <c r="D7" s="93" t="s">
        <v>20</v>
      </c>
      <c r="E7" s="122">
        <v>45149</v>
      </c>
      <c r="F7" s="94">
        <v>115360</v>
      </c>
      <c r="G7" s="113">
        <v>113680</v>
      </c>
      <c r="H7" s="117">
        <f t="shared" si="0"/>
        <v>1680</v>
      </c>
      <c r="I7" s="122">
        <v>45159</v>
      </c>
      <c r="J7" s="113">
        <v>115360</v>
      </c>
      <c r="K7" s="173">
        <v>45160</v>
      </c>
      <c r="L7" s="254" t="s">
        <v>71</v>
      </c>
      <c r="M7" s="113"/>
      <c r="N7" s="94"/>
      <c r="O7" s="94"/>
    </row>
    <row r="8" s="239" customFormat="1" ht="25" customHeight="1" spans="1:15">
      <c r="A8" s="113"/>
      <c r="B8" s="92"/>
      <c r="C8" s="93" t="s">
        <v>22</v>
      </c>
      <c r="D8" s="93" t="s">
        <v>20</v>
      </c>
      <c r="E8" s="122">
        <v>45149</v>
      </c>
      <c r="F8" s="124">
        <v>10951.41</v>
      </c>
      <c r="G8" s="113">
        <v>10771.41</v>
      </c>
      <c r="H8" s="117">
        <f t="shared" si="0"/>
        <v>180</v>
      </c>
      <c r="I8" s="166">
        <v>45166</v>
      </c>
      <c r="J8" s="161">
        <v>10951.41</v>
      </c>
      <c r="K8" s="166">
        <v>45168</v>
      </c>
      <c r="L8" s="94">
        <v>6000</v>
      </c>
      <c r="M8" s="113"/>
      <c r="N8" s="94"/>
      <c r="O8" s="94"/>
    </row>
    <row r="9" s="239" customFormat="1" ht="25" customHeight="1" spans="1:15">
      <c r="A9" s="113"/>
      <c r="B9" s="92"/>
      <c r="C9" s="93" t="s">
        <v>24</v>
      </c>
      <c r="D9" s="93"/>
      <c r="E9" s="122">
        <v>45149</v>
      </c>
      <c r="F9" s="244">
        <v>28800</v>
      </c>
      <c r="G9" s="244">
        <v>28260</v>
      </c>
      <c r="H9" s="117">
        <f t="shared" si="0"/>
        <v>540</v>
      </c>
      <c r="I9" s="166">
        <v>45166</v>
      </c>
      <c r="J9" s="157">
        <v>14608</v>
      </c>
      <c r="K9" s="166">
        <v>45168</v>
      </c>
      <c r="L9" s="94">
        <v>13945.77</v>
      </c>
      <c r="M9" s="113"/>
      <c r="N9" s="94"/>
      <c r="O9" s="94"/>
    </row>
    <row r="10" s="239" customFormat="1" ht="25" customHeight="1" spans="1:15">
      <c r="A10" s="113"/>
      <c r="B10" s="92"/>
      <c r="C10" s="93" t="s">
        <v>30</v>
      </c>
      <c r="D10" s="93"/>
      <c r="E10" s="122">
        <v>45149</v>
      </c>
      <c r="F10" s="244">
        <v>32000</v>
      </c>
      <c r="G10" s="244">
        <v>31520</v>
      </c>
      <c r="H10" s="117">
        <f t="shared" si="0"/>
        <v>480</v>
      </c>
      <c r="I10" s="166">
        <v>45166</v>
      </c>
      <c r="J10" s="157">
        <v>46192</v>
      </c>
      <c r="K10" s="166">
        <v>45168</v>
      </c>
      <c r="L10" s="94">
        <v>15830.49</v>
      </c>
      <c r="M10" s="113"/>
      <c r="N10" s="94"/>
      <c r="O10" s="94"/>
    </row>
    <row r="11" s="239" customFormat="1" ht="25" customHeight="1" spans="1:15">
      <c r="A11" s="113">
        <v>9</v>
      </c>
      <c r="B11" s="92"/>
      <c r="C11" s="93" t="s">
        <v>33</v>
      </c>
      <c r="D11" s="93"/>
      <c r="E11" s="122">
        <v>45154</v>
      </c>
      <c r="F11" s="175">
        <v>352696.86</v>
      </c>
      <c r="G11" s="244">
        <v>347176.86</v>
      </c>
      <c r="H11" s="117">
        <f t="shared" si="0"/>
        <v>5520</v>
      </c>
      <c r="I11" s="255">
        <v>45163</v>
      </c>
      <c r="J11" s="256">
        <v>31459.15</v>
      </c>
      <c r="K11" s="257">
        <v>45170</v>
      </c>
      <c r="L11" s="258">
        <v>175035.71</v>
      </c>
      <c r="M11" s="113"/>
      <c r="N11" s="94"/>
      <c r="O11" s="94"/>
    </row>
    <row r="12" s="239" customFormat="1" ht="25" customHeight="1" spans="1:15">
      <c r="A12" s="113"/>
      <c r="B12" s="92"/>
      <c r="C12" s="93"/>
      <c r="D12" s="93"/>
      <c r="E12" s="122"/>
      <c r="F12" s="175"/>
      <c r="G12" s="244"/>
      <c r="H12" s="117"/>
      <c r="I12" s="255">
        <v>45167</v>
      </c>
      <c r="J12" s="256">
        <v>321237.58</v>
      </c>
      <c r="K12" s="259"/>
      <c r="L12" s="260"/>
      <c r="M12" s="113"/>
      <c r="N12" s="94"/>
      <c r="O12" s="94"/>
    </row>
    <row r="13" s="239" customFormat="1" ht="25" customHeight="1" spans="1:15">
      <c r="A13" s="113">
        <v>10</v>
      </c>
      <c r="B13" s="92"/>
      <c r="C13" s="93" t="s">
        <v>34</v>
      </c>
      <c r="D13" s="93" t="s">
        <v>35</v>
      </c>
      <c r="E13" s="122">
        <v>45153</v>
      </c>
      <c r="F13" s="244">
        <v>14119.6</v>
      </c>
      <c r="G13" s="244">
        <v>14019.6</v>
      </c>
      <c r="H13" s="117">
        <f>F13-G13</f>
        <v>100</v>
      </c>
      <c r="I13" s="255">
        <v>45167</v>
      </c>
      <c r="J13" s="261">
        <v>14119.6</v>
      </c>
      <c r="K13" s="166">
        <v>45177</v>
      </c>
      <c r="L13" s="94">
        <v>7604</v>
      </c>
      <c r="M13" s="113"/>
      <c r="N13" s="94"/>
      <c r="O13" s="94"/>
    </row>
    <row r="14" s="239" customFormat="1" ht="25" customHeight="1" spans="1:15">
      <c r="A14" s="113">
        <v>11</v>
      </c>
      <c r="B14" s="92"/>
      <c r="C14" s="125" t="s">
        <v>37</v>
      </c>
      <c r="D14" s="93"/>
      <c r="E14" s="115">
        <v>45145</v>
      </c>
      <c r="F14" s="125">
        <v>7029.8</v>
      </c>
      <c r="G14" s="148">
        <v>6979.8</v>
      </c>
      <c r="H14" s="117">
        <f>F14-G14</f>
        <v>50</v>
      </c>
      <c r="I14" s="169" t="s">
        <v>72</v>
      </c>
      <c r="J14" s="169">
        <v>7029.8</v>
      </c>
      <c r="K14" s="173">
        <v>45148</v>
      </c>
      <c r="L14" s="94">
        <v>3802</v>
      </c>
      <c r="M14" s="113"/>
      <c r="N14" s="113"/>
      <c r="O14" s="93"/>
    </row>
    <row r="15" s="239" customFormat="1" ht="25" customHeight="1" spans="1:15">
      <c r="A15" s="113">
        <v>12</v>
      </c>
      <c r="B15" s="92"/>
      <c r="C15" s="125" t="s">
        <v>73</v>
      </c>
      <c r="D15" s="113"/>
      <c r="E15" s="115">
        <v>45140</v>
      </c>
      <c r="F15" s="125">
        <v>14946</v>
      </c>
      <c r="G15" s="148">
        <v>14646</v>
      </c>
      <c r="H15" s="117">
        <f>F15-G15</f>
        <v>300</v>
      </c>
      <c r="I15" s="169" t="s">
        <v>74</v>
      </c>
      <c r="J15" s="170">
        <v>14946</v>
      </c>
      <c r="K15" s="173">
        <v>45139</v>
      </c>
      <c r="L15" s="113">
        <v>9433.74</v>
      </c>
      <c r="M15" s="113"/>
      <c r="N15" s="94"/>
      <c r="O15" s="94"/>
    </row>
    <row r="16" s="239" customFormat="1" ht="25" customHeight="1" spans="1:15">
      <c r="A16" s="113"/>
      <c r="B16" s="92"/>
      <c r="C16" s="125" t="s">
        <v>75</v>
      </c>
      <c r="D16" s="93"/>
      <c r="E16" s="115">
        <v>45140</v>
      </c>
      <c r="F16" s="125">
        <v>8200</v>
      </c>
      <c r="G16" s="148">
        <v>8000</v>
      </c>
      <c r="H16" s="117">
        <f>F16-G16</f>
        <v>200</v>
      </c>
      <c r="I16" s="262">
        <v>45147</v>
      </c>
      <c r="J16" s="172">
        <v>8200</v>
      </c>
      <c r="K16" s="122">
        <v>45149</v>
      </c>
      <c r="L16" s="113">
        <v>8000</v>
      </c>
      <c r="M16" s="113"/>
      <c r="N16" s="113"/>
      <c r="O16" s="94"/>
    </row>
    <row r="17" s="239" customFormat="1" ht="25" customHeight="1" spans="1:15">
      <c r="A17" s="113">
        <v>13</v>
      </c>
      <c r="B17" s="92"/>
      <c r="C17" s="93" t="s">
        <v>45</v>
      </c>
      <c r="D17" s="93" t="s">
        <v>46</v>
      </c>
      <c r="E17" s="122">
        <v>45149</v>
      </c>
      <c r="F17" s="244">
        <v>10543.44</v>
      </c>
      <c r="G17" s="244">
        <v>10393.44</v>
      </c>
      <c r="H17" s="117">
        <f>F17-G17</f>
        <v>150</v>
      </c>
      <c r="I17" s="173">
        <v>45154</v>
      </c>
      <c r="J17" s="169"/>
      <c r="K17" s="122">
        <v>45163</v>
      </c>
      <c r="L17" s="113">
        <v>8493.82</v>
      </c>
      <c r="M17" s="113"/>
      <c r="N17" s="94"/>
      <c r="O17" s="94"/>
    </row>
    <row r="18" s="239" customFormat="1" ht="25" customHeight="1" spans="1:15">
      <c r="A18" s="113">
        <v>14</v>
      </c>
      <c r="B18" s="92"/>
      <c r="C18" s="125" t="s">
        <v>49</v>
      </c>
      <c r="D18" s="93" t="s">
        <v>35</v>
      </c>
      <c r="E18" s="115">
        <v>45145</v>
      </c>
      <c r="F18" s="125">
        <v>36503.95</v>
      </c>
      <c r="G18" s="148">
        <v>36003.95</v>
      </c>
      <c r="H18" s="117">
        <f t="shared" ref="H18:H39" si="1">F18-G18</f>
        <v>500</v>
      </c>
      <c r="I18" s="121">
        <v>8.1</v>
      </c>
      <c r="J18" s="172">
        <v>36503.95</v>
      </c>
      <c r="K18" s="173">
        <v>45148</v>
      </c>
      <c r="L18" s="113">
        <v>22536.75</v>
      </c>
      <c r="M18" s="175"/>
      <c r="N18" s="94"/>
      <c r="O18" s="94"/>
    </row>
    <row r="19" s="239" customFormat="1" ht="25" customHeight="1" spans="1:15">
      <c r="A19" s="113">
        <v>15</v>
      </c>
      <c r="B19" s="92"/>
      <c r="C19" s="125" t="s">
        <v>50</v>
      </c>
      <c r="D19" s="93"/>
      <c r="E19" s="115">
        <v>45145</v>
      </c>
      <c r="F19" s="125">
        <v>15051.56</v>
      </c>
      <c r="G19" s="148">
        <v>14851.56</v>
      </c>
      <c r="H19" s="117">
        <f t="shared" si="1"/>
        <v>200</v>
      </c>
      <c r="I19" s="93">
        <v>8.15</v>
      </c>
      <c r="J19" s="263">
        <v>15051.56</v>
      </c>
      <c r="K19" s="122">
        <v>45154</v>
      </c>
      <c r="L19" s="264">
        <v>9341.88</v>
      </c>
      <c r="M19" s="175"/>
      <c r="N19" s="94"/>
      <c r="O19" s="94"/>
    </row>
    <row r="20" s="239" customFormat="1" ht="25" customHeight="1" spans="1:15">
      <c r="A20" s="113">
        <v>16</v>
      </c>
      <c r="B20" s="92"/>
      <c r="C20" s="93" t="s">
        <v>51</v>
      </c>
      <c r="D20" s="93" t="s">
        <v>35</v>
      </c>
      <c r="E20" s="148" t="s">
        <v>76</v>
      </c>
      <c r="F20" s="148">
        <v>8528.83</v>
      </c>
      <c r="G20" s="148">
        <v>8378.83</v>
      </c>
      <c r="H20" s="117">
        <f t="shared" si="1"/>
        <v>150</v>
      </c>
      <c r="I20" s="93">
        <v>8.15</v>
      </c>
      <c r="J20" s="169">
        <v>8528.83</v>
      </c>
      <c r="K20" s="122">
        <v>45154</v>
      </c>
      <c r="L20" s="113">
        <v>5740.89</v>
      </c>
      <c r="M20" s="113"/>
      <c r="N20" s="94"/>
      <c r="O20" s="94"/>
    </row>
    <row r="21" s="239" customFormat="1" ht="25" customHeight="1" spans="1:15">
      <c r="A21" s="113">
        <v>17</v>
      </c>
      <c r="B21" s="92"/>
      <c r="C21" s="93" t="s">
        <v>53</v>
      </c>
      <c r="D21" s="93"/>
      <c r="E21" s="115">
        <v>45145</v>
      </c>
      <c r="F21" s="125">
        <v>57341</v>
      </c>
      <c r="G21" s="148">
        <v>56441</v>
      </c>
      <c r="H21" s="117">
        <f t="shared" si="1"/>
        <v>900</v>
      </c>
      <c r="I21" s="166">
        <v>45160</v>
      </c>
      <c r="J21" s="157">
        <v>57341</v>
      </c>
      <c r="K21" s="166">
        <v>45161</v>
      </c>
      <c r="L21" s="94">
        <v>32463.92</v>
      </c>
      <c r="M21" s="113"/>
      <c r="N21" s="94"/>
      <c r="O21" s="94"/>
    </row>
    <row r="22" s="239" customFormat="1" ht="25" customHeight="1" spans="1:15">
      <c r="A22" s="113">
        <v>18</v>
      </c>
      <c r="B22" s="92"/>
      <c r="C22" s="93" t="s">
        <v>54</v>
      </c>
      <c r="D22" s="93" t="s">
        <v>77</v>
      </c>
      <c r="E22" s="122">
        <v>45153</v>
      </c>
      <c r="F22" s="244">
        <v>4220.46</v>
      </c>
      <c r="G22" s="244">
        <v>4160.46</v>
      </c>
      <c r="H22" s="117">
        <f t="shared" si="1"/>
        <v>60</v>
      </c>
      <c r="I22" s="166">
        <v>45161</v>
      </c>
      <c r="J22" s="169">
        <v>45548</v>
      </c>
      <c r="K22" s="166">
        <v>45161</v>
      </c>
      <c r="L22" s="113"/>
      <c r="M22" s="113"/>
      <c r="N22" s="94"/>
      <c r="O22" s="176"/>
    </row>
    <row r="23" s="239" customFormat="1" ht="25" customHeight="1" spans="1:15">
      <c r="A23" s="113"/>
      <c r="B23" s="92"/>
      <c r="C23" s="93"/>
      <c r="D23" s="93" t="s">
        <v>78</v>
      </c>
      <c r="E23" s="122">
        <v>45153</v>
      </c>
      <c r="F23" s="244">
        <v>8420.46</v>
      </c>
      <c r="G23" s="244">
        <v>8240.46</v>
      </c>
      <c r="H23" s="117">
        <f t="shared" si="1"/>
        <v>180</v>
      </c>
      <c r="I23" s="166"/>
      <c r="J23" s="169"/>
      <c r="K23" s="166"/>
      <c r="L23" s="113"/>
      <c r="M23" s="113"/>
      <c r="N23" s="94"/>
      <c r="O23" s="176"/>
    </row>
    <row r="24" s="239" customFormat="1" ht="25" customHeight="1" spans="1:15">
      <c r="A24" s="113"/>
      <c r="B24" s="92"/>
      <c r="C24" s="93"/>
      <c r="D24" s="93" t="s">
        <v>79</v>
      </c>
      <c r="E24" s="122">
        <v>45153</v>
      </c>
      <c r="F24" s="244">
        <v>32907.08</v>
      </c>
      <c r="G24" s="244">
        <v>32367.08</v>
      </c>
      <c r="H24" s="117">
        <f t="shared" si="1"/>
        <v>540</v>
      </c>
      <c r="I24" s="166"/>
      <c r="J24" s="169"/>
      <c r="K24" s="166"/>
      <c r="L24" s="113"/>
      <c r="M24" s="113"/>
      <c r="N24" s="94"/>
      <c r="O24" s="176"/>
    </row>
    <row r="25" s="239" customFormat="1" ht="25" customHeight="1" spans="1:15">
      <c r="A25" s="113">
        <v>19</v>
      </c>
      <c r="B25" s="92"/>
      <c r="C25" s="93" t="s">
        <v>55</v>
      </c>
      <c r="D25" s="93"/>
      <c r="E25" s="122">
        <v>45154</v>
      </c>
      <c r="F25" s="244">
        <v>12240</v>
      </c>
      <c r="G25" s="244">
        <v>12090</v>
      </c>
      <c r="H25" s="117">
        <f t="shared" si="1"/>
        <v>150</v>
      </c>
      <c r="I25" s="265">
        <v>45167</v>
      </c>
      <c r="J25" s="256">
        <v>12240</v>
      </c>
      <c r="K25" s="265">
        <v>45170</v>
      </c>
      <c r="L25" s="113">
        <v>12000</v>
      </c>
      <c r="M25" s="113"/>
      <c r="N25" s="94"/>
      <c r="O25" s="94"/>
    </row>
    <row r="26" s="239" customFormat="1" ht="25" customHeight="1" spans="1:15">
      <c r="A26" s="113">
        <v>20</v>
      </c>
      <c r="B26" s="92"/>
      <c r="C26" s="93" t="s">
        <v>56</v>
      </c>
      <c r="D26" s="93"/>
      <c r="E26" s="122">
        <v>45149</v>
      </c>
      <c r="F26" s="244">
        <v>25489.91</v>
      </c>
      <c r="G26" s="244">
        <v>25239.91</v>
      </c>
      <c r="H26" s="117">
        <f t="shared" si="1"/>
        <v>250</v>
      </c>
      <c r="I26" s="122">
        <v>45162</v>
      </c>
      <c r="J26" s="185">
        <v>25489.91</v>
      </c>
      <c r="K26" s="122">
        <v>45163</v>
      </c>
      <c r="L26" s="113">
        <v>21545.91</v>
      </c>
      <c r="M26" s="113"/>
      <c r="N26" s="94"/>
      <c r="O26" s="94"/>
    </row>
    <row r="27" s="239" customFormat="1" ht="25" customHeight="1" spans="1:15">
      <c r="A27" s="113">
        <v>21</v>
      </c>
      <c r="B27" s="92"/>
      <c r="C27" s="125" t="s">
        <v>80</v>
      </c>
      <c r="D27" s="93"/>
      <c r="E27" s="122">
        <v>45145</v>
      </c>
      <c r="F27" s="125">
        <v>3566.83</v>
      </c>
      <c r="G27" s="148">
        <v>3516.83</v>
      </c>
      <c r="H27" s="117">
        <f t="shared" si="1"/>
        <v>50</v>
      </c>
      <c r="I27" s="266">
        <v>45149</v>
      </c>
      <c r="J27" s="186">
        <v>3566.83</v>
      </c>
      <c r="K27" s="122">
        <v>45153</v>
      </c>
      <c r="L27" s="186">
        <v>2286.36</v>
      </c>
      <c r="M27" s="113"/>
      <c r="N27" s="94"/>
      <c r="O27" s="94"/>
    </row>
    <row r="28" s="239" customFormat="1" ht="25" customHeight="1" spans="1:15">
      <c r="A28" s="113">
        <v>22</v>
      </c>
      <c r="B28" s="92"/>
      <c r="C28" s="125" t="s">
        <v>81</v>
      </c>
      <c r="D28" s="93"/>
      <c r="E28" s="122">
        <v>45145</v>
      </c>
      <c r="F28" s="125">
        <v>7131.02</v>
      </c>
      <c r="G28" s="148">
        <v>7031.02</v>
      </c>
      <c r="H28" s="117">
        <f t="shared" si="1"/>
        <v>100</v>
      </c>
      <c r="I28" s="266">
        <v>45149</v>
      </c>
      <c r="J28" s="261">
        <v>7131.02</v>
      </c>
      <c r="K28" s="122">
        <v>45153</v>
      </c>
      <c r="L28" s="186">
        <v>4874.3</v>
      </c>
      <c r="M28" s="113"/>
      <c r="N28" s="94"/>
      <c r="O28" s="94"/>
    </row>
    <row r="29" s="239" customFormat="1" ht="25" customHeight="1" spans="1:15">
      <c r="A29" s="113">
        <v>23</v>
      </c>
      <c r="B29" s="92"/>
      <c r="C29" s="93" t="s">
        <v>59</v>
      </c>
      <c r="D29" s="93" t="s">
        <v>60</v>
      </c>
      <c r="E29" s="122">
        <v>45166</v>
      </c>
      <c r="F29" s="282">
        <v>5329.3</v>
      </c>
      <c r="G29" s="113">
        <v>5279.3</v>
      </c>
      <c r="H29" s="117">
        <f t="shared" si="1"/>
        <v>50</v>
      </c>
      <c r="I29" s="267"/>
      <c r="J29" s="113"/>
      <c r="K29" s="113"/>
      <c r="L29" s="113"/>
      <c r="M29" s="283" t="s">
        <v>82</v>
      </c>
      <c r="N29" s="94"/>
      <c r="O29" s="94"/>
    </row>
    <row r="30" s="239" customFormat="1" ht="25" customHeight="1" spans="1:15">
      <c r="A30" s="113"/>
      <c r="B30" s="92"/>
      <c r="C30" s="93"/>
      <c r="D30" s="93"/>
      <c r="E30" s="122">
        <v>45166</v>
      </c>
      <c r="F30" s="138">
        <v>5591.83</v>
      </c>
      <c r="G30" s="113">
        <v>5541.83</v>
      </c>
      <c r="H30" s="117">
        <f t="shared" si="1"/>
        <v>50</v>
      </c>
      <c r="I30" s="267"/>
      <c r="J30" s="113"/>
      <c r="K30" s="113"/>
      <c r="L30" s="113"/>
      <c r="M30" s="284"/>
      <c r="N30" s="94"/>
      <c r="O30" s="94"/>
    </row>
    <row r="31" s="239" customFormat="1" ht="25" customHeight="1" spans="1:15">
      <c r="A31" s="113"/>
      <c r="B31" s="92"/>
      <c r="C31" s="93"/>
      <c r="D31" s="93"/>
      <c r="E31" s="122">
        <v>45166</v>
      </c>
      <c r="F31" s="138">
        <v>5591.83</v>
      </c>
      <c r="G31" s="113">
        <v>5541.83</v>
      </c>
      <c r="H31" s="117">
        <f t="shared" si="1"/>
        <v>50</v>
      </c>
      <c r="I31" s="267"/>
      <c r="J31" s="113"/>
      <c r="K31" s="113"/>
      <c r="L31" s="113"/>
      <c r="M31" s="285"/>
      <c r="N31" s="94"/>
      <c r="O31" s="94"/>
    </row>
    <row r="32" s="239" customFormat="1" ht="25" customHeight="1" spans="1:15">
      <c r="A32" s="113"/>
      <c r="B32" s="92"/>
      <c r="C32" s="93" t="s">
        <v>83</v>
      </c>
      <c r="D32" s="93" t="s">
        <v>79</v>
      </c>
      <c r="E32" s="122">
        <v>45160</v>
      </c>
      <c r="F32" s="113">
        <v>12900</v>
      </c>
      <c r="G32" s="113">
        <v>12650</v>
      </c>
      <c r="H32" s="117">
        <f t="shared" si="1"/>
        <v>250</v>
      </c>
      <c r="I32" s="268">
        <v>45166</v>
      </c>
      <c r="J32" s="256">
        <v>12900</v>
      </c>
      <c r="K32" s="265">
        <v>45170</v>
      </c>
      <c r="L32" s="113">
        <v>12500</v>
      </c>
      <c r="M32" s="179"/>
      <c r="N32" s="94"/>
      <c r="O32" s="94"/>
    </row>
    <row r="33" s="239" customFormat="1" ht="25" customHeight="1" spans="1:15">
      <c r="A33" s="113"/>
      <c r="B33" s="92"/>
      <c r="C33" s="93" t="s">
        <v>84</v>
      </c>
      <c r="D33" s="93"/>
      <c r="E33" s="148" t="s">
        <v>76</v>
      </c>
      <c r="F33" s="113">
        <v>2372.87</v>
      </c>
      <c r="G33" s="113">
        <v>2252.87</v>
      </c>
      <c r="H33" s="117">
        <v>120</v>
      </c>
      <c r="I33" s="262">
        <v>45147</v>
      </c>
      <c r="J33" s="186">
        <v>2652.87</v>
      </c>
      <c r="K33" s="122">
        <v>45149</v>
      </c>
      <c r="L33" s="113">
        <v>2252.87</v>
      </c>
      <c r="M33" s="179"/>
      <c r="N33" s="94"/>
      <c r="O33" s="94"/>
    </row>
    <row r="34" s="239" customFormat="1" ht="25" customHeight="1" spans="1:15">
      <c r="A34" s="113"/>
      <c r="B34" s="92"/>
      <c r="C34" s="93" t="s">
        <v>85</v>
      </c>
      <c r="D34" s="93" t="s">
        <v>78</v>
      </c>
      <c r="E34" s="245">
        <v>45145</v>
      </c>
      <c r="F34" s="125">
        <v>7098.3</v>
      </c>
      <c r="G34" s="148">
        <v>6998.3</v>
      </c>
      <c r="H34" s="117">
        <f t="shared" si="1"/>
        <v>100</v>
      </c>
      <c r="I34" s="262">
        <v>45155</v>
      </c>
      <c r="J34" s="186">
        <v>7098.3</v>
      </c>
      <c r="K34" s="122">
        <v>45155</v>
      </c>
      <c r="L34" s="113">
        <v>2095.78</v>
      </c>
      <c r="M34" s="179"/>
      <c r="N34" s="94"/>
      <c r="O34" s="94"/>
    </row>
    <row r="35" s="239" customFormat="1" ht="25" customHeight="1" spans="1:15">
      <c r="A35" s="113"/>
      <c r="B35" s="92"/>
      <c r="C35" s="93"/>
      <c r="D35" s="93"/>
      <c r="E35" s="115">
        <v>45156</v>
      </c>
      <c r="F35" s="125">
        <v>11157.3</v>
      </c>
      <c r="G35" s="148">
        <v>11057.3</v>
      </c>
      <c r="H35" s="117">
        <f t="shared" si="1"/>
        <v>100</v>
      </c>
      <c r="I35" s="166">
        <v>45162</v>
      </c>
      <c r="J35" s="185">
        <v>11157.3</v>
      </c>
      <c r="K35" s="122">
        <v>45163</v>
      </c>
      <c r="L35" s="269">
        <v>6049.8</v>
      </c>
      <c r="M35" s="179"/>
      <c r="N35" s="94"/>
      <c r="O35" s="94"/>
    </row>
    <row r="36" s="239" customFormat="1" ht="25" customHeight="1" spans="1:15">
      <c r="A36" s="113"/>
      <c r="B36" s="92"/>
      <c r="C36" s="93" t="s">
        <v>86</v>
      </c>
      <c r="D36" s="93"/>
      <c r="E36" s="115">
        <v>45166</v>
      </c>
      <c r="F36" s="125">
        <v>29823</v>
      </c>
      <c r="G36" s="148">
        <v>26939</v>
      </c>
      <c r="H36" s="117">
        <f t="shared" si="1"/>
        <v>2884</v>
      </c>
      <c r="I36" s="166"/>
      <c r="J36" s="185"/>
      <c r="K36" s="122"/>
      <c r="L36" s="269"/>
      <c r="M36" s="179"/>
      <c r="N36" s="94"/>
      <c r="O36" s="94"/>
    </row>
    <row r="37" s="239" customFormat="1" ht="25" customHeight="1" spans="1:15">
      <c r="A37" s="113"/>
      <c r="B37" s="92"/>
      <c r="C37" s="93" t="s">
        <v>87</v>
      </c>
      <c r="D37" s="93"/>
      <c r="E37" s="115">
        <v>45166</v>
      </c>
      <c r="F37" s="125">
        <v>29711</v>
      </c>
      <c r="G37" s="148">
        <v>26983</v>
      </c>
      <c r="H37" s="117">
        <f t="shared" si="1"/>
        <v>2728</v>
      </c>
      <c r="I37" s="166"/>
      <c r="J37" s="185"/>
      <c r="K37" s="122"/>
      <c r="L37" s="269"/>
      <c r="M37" s="179"/>
      <c r="N37" s="94"/>
      <c r="O37" s="94"/>
    </row>
    <row r="38" s="239" customFormat="1" ht="25" customHeight="1" spans="1:15">
      <c r="A38" s="113"/>
      <c r="B38" s="92"/>
      <c r="C38" s="93" t="s">
        <v>88</v>
      </c>
      <c r="D38" s="93"/>
      <c r="E38" s="115" t="s">
        <v>89</v>
      </c>
      <c r="F38" s="125">
        <v>0</v>
      </c>
      <c r="G38" s="148">
        <v>224358.41</v>
      </c>
      <c r="H38" s="117">
        <f t="shared" si="1"/>
        <v>-224358.41</v>
      </c>
      <c r="I38" s="166"/>
      <c r="J38" s="185"/>
      <c r="K38" s="122"/>
      <c r="L38" s="269"/>
      <c r="M38" s="179"/>
      <c r="N38" s="94"/>
      <c r="O38" s="94"/>
    </row>
    <row r="39" s="239" customFormat="1" ht="25" customHeight="1" spans="1:15">
      <c r="A39" s="201" t="s">
        <v>90</v>
      </c>
      <c r="B39" s="201"/>
      <c r="C39" s="201"/>
      <c r="D39" s="201"/>
      <c r="E39" s="246"/>
      <c r="F39" s="128">
        <f>SUM(F3:F37)</f>
        <v>1070603.2</v>
      </c>
      <c r="G39" s="128">
        <f>SUM(G3:G38)</f>
        <v>1274018.55</v>
      </c>
      <c r="H39" s="247">
        <f t="shared" si="1"/>
        <v>-203415.35</v>
      </c>
      <c r="I39" s="250"/>
      <c r="J39" s="270"/>
      <c r="K39" s="250"/>
      <c r="L39" s="271"/>
      <c r="M39" s="272"/>
      <c r="N39" s="201"/>
      <c r="O39" s="201"/>
    </row>
    <row r="40" s="239" customFormat="1" ht="25" customHeight="1" spans="1:15">
      <c r="A40" s="113"/>
      <c r="B40" s="175" t="s">
        <v>91</v>
      </c>
      <c r="C40" s="93" t="s">
        <v>92</v>
      </c>
      <c r="D40" s="93"/>
      <c r="E40" s="122">
        <v>45160</v>
      </c>
      <c r="F40" s="125">
        <v>25000</v>
      </c>
      <c r="G40" s="148">
        <v>0</v>
      </c>
      <c r="H40" s="117">
        <v>0</v>
      </c>
      <c r="I40" s="122">
        <v>45162</v>
      </c>
      <c r="J40" s="186">
        <v>23500</v>
      </c>
      <c r="K40" s="262"/>
      <c r="L40" s="113"/>
      <c r="M40" s="179"/>
      <c r="N40" s="94"/>
      <c r="O40" s="94"/>
    </row>
    <row r="41" s="239" customFormat="1" ht="25" customHeight="1" spans="1:15">
      <c r="A41" s="113"/>
      <c r="B41" s="175"/>
      <c r="C41" s="93" t="s">
        <v>93</v>
      </c>
      <c r="D41" s="93"/>
      <c r="E41" s="122">
        <v>45161</v>
      </c>
      <c r="F41" s="244">
        <v>13000</v>
      </c>
      <c r="G41" s="148">
        <v>9241</v>
      </c>
      <c r="H41" s="124">
        <v>0</v>
      </c>
      <c r="I41" s="122">
        <v>45163</v>
      </c>
      <c r="J41" s="186">
        <v>13000</v>
      </c>
      <c r="K41" s="262"/>
      <c r="L41" s="113"/>
      <c r="M41" s="179"/>
      <c r="N41" s="94"/>
      <c r="O41" s="94"/>
    </row>
    <row r="42" s="239" customFormat="1" ht="25" customHeight="1" spans="1:15">
      <c r="A42" s="113"/>
      <c r="B42" s="175"/>
      <c r="C42" s="93" t="s">
        <v>94</v>
      </c>
      <c r="D42" s="93"/>
      <c r="E42" s="122">
        <v>45161</v>
      </c>
      <c r="F42" s="244">
        <v>3000</v>
      </c>
      <c r="G42" s="148">
        <v>544</v>
      </c>
      <c r="H42" s="124">
        <v>0</v>
      </c>
      <c r="I42" s="122">
        <v>45182</v>
      </c>
      <c r="J42" s="186">
        <v>3000</v>
      </c>
      <c r="K42" s="262"/>
      <c r="L42" s="113"/>
      <c r="M42" s="179"/>
      <c r="N42" s="94"/>
      <c r="O42" s="94"/>
    </row>
    <row r="43" s="239" customFormat="1" ht="25" customHeight="1" spans="1:15">
      <c r="A43" s="113"/>
      <c r="B43" s="175"/>
      <c r="C43" s="93" t="s">
        <v>84</v>
      </c>
      <c r="D43" s="93"/>
      <c r="E43" s="148" t="s">
        <v>76</v>
      </c>
      <c r="F43" s="244">
        <v>280</v>
      </c>
      <c r="G43" s="148">
        <v>0</v>
      </c>
      <c r="H43" s="124">
        <v>0</v>
      </c>
      <c r="I43" s="262">
        <v>45147</v>
      </c>
      <c r="J43" s="186"/>
      <c r="K43" s="262"/>
      <c r="L43" s="113"/>
      <c r="M43" s="179"/>
      <c r="N43" s="94"/>
      <c r="O43" s="94"/>
    </row>
    <row r="44" s="239" customFormat="1" ht="25" customHeight="1" spans="1:15">
      <c r="A44" s="201" t="s">
        <v>90</v>
      </c>
      <c r="B44" s="201"/>
      <c r="C44" s="201"/>
      <c r="D44" s="201"/>
      <c r="E44" s="250"/>
      <c r="F44" s="251">
        <f>F40+F41+F42</f>
        <v>41000</v>
      </c>
      <c r="G44" s="251">
        <f>G40+G41+G42</f>
        <v>9785</v>
      </c>
      <c r="H44" s="251">
        <f>H40+H41+H42</f>
        <v>0</v>
      </c>
      <c r="I44" s="279"/>
      <c r="J44" s="286"/>
      <c r="K44" s="279"/>
      <c r="L44" s="201"/>
      <c r="M44" s="272"/>
      <c r="N44" s="201"/>
      <c r="O44" s="201"/>
    </row>
    <row r="45" ht="42" customHeight="1" spans="1:15">
      <c r="A45" s="113"/>
      <c r="B45" s="113" t="s">
        <v>95</v>
      </c>
      <c r="C45" s="93" t="s">
        <v>66</v>
      </c>
      <c r="D45" s="93"/>
      <c r="E45" s="252"/>
      <c r="F45" s="113"/>
      <c r="G45" s="113"/>
      <c r="H45" s="117"/>
      <c r="I45" s="252"/>
      <c r="J45" s="113" t="s">
        <v>96</v>
      </c>
      <c r="K45" s="113"/>
      <c r="L45" s="113"/>
      <c r="M45" s="113"/>
      <c r="N45" s="94"/>
      <c r="O45" s="94"/>
    </row>
    <row r="46" ht="25" customHeight="1" spans="1:15">
      <c r="A46" s="113"/>
      <c r="B46" s="113"/>
      <c r="C46" s="93" t="s">
        <v>67</v>
      </c>
      <c r="D46" s="93" t="s">
        <v>60</v>
      </c>
      <c r="E46" s="252"/>
      <c r="F46" s="113"/>
      <c r="G46" s="113"/>
      <c r="H46" s="117"/>
      <c r="I46" s="113">
        <v>20230817</v>
      </c>
      <c r="J46" s="280">
        <v>92774</v>
      </c>
      <c r="K46" s="113"/>
      <c r="L46" s="113"/>
      <c r="M46" s="113"/>
      <c r="N46" s="94"/>
      <c r="O46" s="94"/>
    </row>
    <row r="47" ht="25" customHeight="1" spans="1:15">
      <c r="A47" s="113"/>
      <c r="B47" s="113"/>
      <c r="C47" s="93" t="s">
        <v>68</v>
      </c>
      <c r="D47" s="93" t="s">
        <v>35</v>
      </c>
      <c r="E47" s="252"/>
      <c r="F47" s="113">
        <v>352429</v>
      </c>
      <c r="G47" s="113"/>
      <c r="H47" s="117"/>
      <c r="I47" s="113">
        <v>20230831</v>
      </c>
      <c r="J47" s="113" t="s">
        <v>97</v>
      </c>
      <c r="K47" s="113"/>
      <c r="L47" s="113"/>
      <c r="M47" s="113"/>
      <c r="N47" s="94"/>
      <c r="O47" s="94"/>
    </row>
    <row r="48" ht="25" customHeight="1" spans="1:15">
      <c r="A48" s="113"/>
      <c r="B48" s="113"/>
      <c r="C48" s="93" t="s">
        <v>98</v>
      </c>
      <c r="D48" s="93"/>
      <c r="E48" s="113" t="s">
        <v>99</v>
      </c>
      <c r="F48" s="113"/>
      <c r="G48" s="113"/>
      <c r="H48" s="117"/>
      <c r="I48" s="113">
        <v>20230808</v>
      </c>
      <c r="J48" s="113">
        <v>775</v>
      </c>
      <c r="K48" s="113"/>
      <c r="L48" s="113"/>
      <c r="M48" s="113"/>
      <c r="N48" s="94"/>
      <c r="O48" s="94"/>
    </row>
    <row r="49" ht="25" customHeight="1" spans="1:15">
      <c r="A49" s="113"/>
      <c r="B49" s="113"/>
      <c r="C49" s="253" t="s">
        <v>100</v>
      </c>
      <c r="D49" s="93"/>
      <c r="E49" s="113" t="s">
        <v>99</v>
      </c>
      <c r="F49" s="113"/>
      <c r="G49" s="113"/>
      <c r="H49" s="117"/>
      <c r="I49" s="113">
        <v>20230801</v>
      </c>
      <c r="J49" s="280">
        <v>35708</v>
      </c>
      <c r="K49" s="113"/>
      <c r="L49" s="113"/>
      <c r="M49" s="113"/>
      <c r="N49" s="94"/>
      <c r="O49" s="94"/>
    </row>
    <row r="50" ht="25" customHeight="1" spans="1:15">
      <c r="A50" s="113"/>
      <c r="B50" s="113"/>
      <c r="C50" s="253" t="s">
        <v>101</v>
      </c>
      <c r="D50" s="93"/>
      <c r="E50" s="113" t="s">
        <v>99</v>
      </c>
      <c r="F50" s="113"/>
      <c r="G50" s="113"/>
      <c r="H50" s="117"/>
      <c r="I50" s="113">
        <v>20230815</v>
      </c>
      <c r="J50" s="281">
        <v>28475</v>
      </c>
      <c r="K50" s="113"/>
      <c r="L50" s="113"/>
      <c r="M50" s="113"/>
      <c r="N50" s="94"/>
      <c r="O50" s="94"/>
    </row>
    <row r="51" ht="25" customHeight="1" spans="1:15">
      <c r="A51" s="113"/>
      <c r="B51" s="113"/>
      <c r="C51" s="253" t="s">
        <v>102</v>
      </c>
      <c r="D51" s="93"/>
      <c r="E51" s="113" t="s">
        <v>99</v>
      </c>
      <c r="F51" s="113"/>
      <c r="G51" s="113"/>
      <c r="H51" s="117"/>
      <c r="I51" s="113">
        <v>20230815</v>
      </c>
      <c r="J51" s="281">
        <v>34800</v>
      </c>
      <c r="K51" s="113"/>
      <c r="L51" s="113"/>
      <c r="M51" s="113"/>
      <c r="N51" s="94"/>
      <c r="O51" s="94"/>
    </row>
    <row r="52" ht="25" customHeight="1" spans="1:15">
      <c r="A52" s="113"/>
      <c r="B52" s="113"/>
      <c r="C52" s="93"/>
      <c r="D52" s="93"/>
      <c r="E52" s="113"/>
      <c r="F52" s="113"/>
      <c r="G52" s="113"/>
      <c r="H52" s="117"/>
      <c r="I52" s="113"/>
      <c r="J52" s="113"/>
      <c r="K52" s="113"/>
      <c r="L52" s="113"/>
      <c r="M52" s="113"/>
      <c r="N52" s="94"/>
      <c r="O52" s="94"/>
    </row>
    <row r="53" ht="25" customHeight="1" spans="1:15">
      <c r="A53" s="113"/>
      <c r="B53" s="113"/>
      <c r="C53" s="253"/>
      <c r="D53" s="93"/>
      <c r="E53" s="113"/>
      <c r="F53" s="113"/>
      <c r="G53" s="113"/>
      <c r="H53" s="117"/>
      <c r="I53" s="113"/>
      <c r="J53" s="113"/>
      <c r="K53" s="113"/>
      <c r="L53" s="113"/>
      <c r="M53" s="113"/>
      <c r="N53" s="94"/>
      <c r="O53" s="94"/>
    </row>
    <row r="54" ht="25" customHeight="1" spans="1:15">
      <c r="A54" s="113"/>
      <c r="B54" s="113"/>
      <c r="C54" s="93"/>
      <c r="D54" s="93"/>
      <c r="E54" s="113"/>
      <c r="F54" s="113">
        <f>F39-G39</f>
        <v>-203415.35</v>
      </c>
      <c r="G54" s="113"/>
      <c r="H54" s="117"/>
      <c r="I54" s="113"/>
      <c r="J54" s="113"/>
      <c r="K54" s="113"/>
      <c r="L54" s="113"/>
      <c r="M54" s="113"/>
      <c r="N54" s="94"/>
      <c r="O54" s="94"/>
    </row>
    <row r="55" ht="25" customHeight="1" spans="1:15">
      <c r="A55" s="113"/>
      <c r="B55" s="113"/>
      <c r="C55" s="93"/>
      <c r="D55" s="93"/>
      <c r="E55" s="113"/>
      <c r="F55" s="113"/>
      <c r="G55" s="113"/>
      <c r="H55" s="117"/>
      <c r="I55" s="113"/>
      <c r="J55" s="113"/>
      <c r="K55" s="113"/>
      <c r="L55" s="113"/>
      <c r="M55" s="113"/>
      <c r="N55" s="94"/>
      <c r="O55" s="94"/>
    </row>
    <row r="56" ht="25" customHeight="1" spans="1:15">
      <c r="A56" s="113"/>
      <c r="B56" s="113"/>
      <c r="C56" s="93"/>
      <c r="D56" s="93"/>
      <c r="E56" s="113"/>
      <c r="F56" s="113"/>
      <c r="G56" s="113"/>
      <c r="H56" s="117"/>
      <c r="I56" s="113"/>
      <c r="J56" s="113"/>
      <c r="K56" s="113"/>
      <c r="L56" s="113"/>
      <c r="M56" s="113"/>
      <c r="N56" s="94"/>
      <c r="O56" s="94"/>
    </row>
    <row r="57" ht="25" customHeight="1" spans="1:15">
      <c r="A57" s="113"/>
      <c r="B57" s="113"/>
      <c r="C57" s="93"/>
      <c r="D57" s="93"/>
      <c r="E57" s="113"/>
      <c r="F57" s="113"/>
      <c r="G57" s="113"/>
      <c r="H57" s="117"/>
      <c r="I57" s="113"/>
      <c r="J57" s="113"/>
      <c r="K57" s="113"/>
      <c r="L57" s="113"/>
      <c r="M57" s="113"/>
      <c r="N57" s="94"/>
      <c r="O57" s="94"/>
    </row>
    <row r="58" ht="25" customHeight="1" spans="1:15">
      <c r="A58" s="113"/>
      <c r="B58" s="113"/>
      <c r="C58" s="93"/>
      <c r="D58" s="93"/>
      <c r="E58" s="113"/>
      <c r="F58" s="113"/>
      <c r="G58" s="113"/>
      <c r="H58" s="117"/>
      <c r="I58" s="113"/>
      <c r="J58" s="113"/>
      <c r="K58" s="113"/>
      <c r="L58" s="113"/>
      <c r="M58" s="113"/>
      <c r="N58" s="94"/>
      <c r="O58" s="94"/>
    </row>
    <row r="59" ht="25" customHeight="1" spans="1:15">
      <c r="A59" s="113"/>
      <c r="B59" s="113"/>
      <c r="C59" s="93"/>
      <c r="D59" s="93"/>
      <c r="E59" s="113"/>
      <c r="F59" s="113"/>
      <c r="G59" s="113"/>
      <c r="H59" s="117"/>
      <c r="I59" s="113"/>
      <c r="J59" s="113"/>
      <c r="K59" s="113"/>
      <c r="L59" s="113"/>
      <c r="M59" s="113"/>
      <c r="N59" s="94"/>
      <c r="O59" s="94"/>
    </row>
    <row r="60" ht="25" customHeight="1" spans="1:15">
      <c r="A60" s="113"/>
      <c r="B60" s="113"/>
      <c r="C60" s="93"/>
      <c r="D60" s="93"/>
      <c r="E60" s="113"/>
      <c r="F60" s="113"/>
      <c r="G60" s="113"/>
      <c r="H60" s="117"/>
      <c r="I60" s="113"/>
      <c r="J60" s="113"/>
      <c r="K60" s="113"/>
      <c r="L60" s="113"/>
      <c r="M60" s="113"/>
      <c r="N60" s="94"/>
      <c r="O60" s="94"/>
    </row>
    <row r="61" ht="25" customHeight="1" spans="1:15">
      <c r="A61" s="113"/>
      <c r="B61" s="113"/>
      <c r="C61" s="93"/>
      <c r="D61" s="93"/>
      <c r="E61" s="113"/>
      <c r="F61" s="113"/>
      <c r="G61" s="113"/>
      <c r="H61" s="117"/>
      <c r="I61" s="113"/>
      <c r="J61" s="113"/>
      <c r="K61" s="113"/>
      <c r="L61" s="113"/>
      <c r="M61" s="113"/>
      <c r="N61" s="94"/>
      <c r="O61" s="94"/>
    </row>
    <row r="62" ht="25" customHeight="1" spans="1:15">
      <c r="A62" s="113"/>
      <c r="B62" s="113"/>
      <c r="C62" s="93"/>
      <c r="D62" s="93"/>
      <c r="E62" s="113"/>
      <c r="F62" s="113"/>
      <c r="G62" s="113"/>
      <c r="H62" s="117"/>
      <c r="I62" s="113"/>
      <c r="J62" s="113"/>
      <c r="K62" s="113"/>
      <c r="L62" s="113"/>
      <c r="M62" s="113"/>
      <c r="N62" s="94"/>
      <c r="O62" s="94"/>
    </row>
    <row r="63" ht="25" customHeight="1" spans="1:15">
      <c r="A63" s="113"/>
      <c r="B63" s="113"/>
      <c r="C63" s="93"/>
      <c r="D63" s="93"/>
      <c r="E63" s="113"/>
      <c r="F63" s="113"/>
      <c r="G63" s="113"/>
      <c r="H63" s="117"/>
      <c r="I63" s="113"/>
      <c r="J63" s="113"/>
      <c r="K63" s="113"/>
      <c r="L63" s="113"/>
      <c r="M63" s="113"/>
      <c r="N63" s="94"/>
      <c r="O63" s="94"/>
    </row>
    <row r="64" ht="25" customHeight="1" spans="1:15">
      <c r="A64" s="113"/>
      <c r="B64" s="113"/>
      <c r="C64" s="93"/>
      <c r="D64" s="93"/>
      <c r="E64" s="113"/>
      <c r="F64" s="113"/>
      <c r="G64" s="113"/>
      <c r="H64" s="117"/>
      <c r="I64" s="113"/>
      <c r="J64" s="113"/>
      <c r="K64" s="113"/>
      <c r="L64" s="113"/>
      <c r="M64" s="113"/>
      <c r="N64" s="94"/>
      <c r="O64" s="94"/>
    </row>
    <row r="65" ht="25" customHeight="1" spans="1:15">
      <c r="A65" s="113"/>
      <c r="B65" s="113"/>
      <c r="C65" s="93"/>
      <c r="D65" s="93"/>
      <c r="E65" s="113"/>
      <c r="F65" s="113"/>
      <c r="G65" s="113"/>
      <c r="H65" s="117"/>
      <c r="I65" s="113"/>
      <c r="J65" s="113"/>
      <c r="K65" s="113"/>
      <c r="L65" s="113"/>
      <c r="M65" s="113"/>
      <c r="N65" s="94"/>
      <c r="O65" s="94"/>
    </row>
    <row r="66" ht="25" customHeight="1" spans="1:15">
      <c r="A66" s="113"/>
      <c r="B66" s="113"/>
      <c r="C66" s="93"/>
      <c r="D66" s="93"/>
      <c r="E66" s="113"/>
      <c r="F66" s="113"/>
      <c r="G66" s="113"/>
      <c r="H66" s="117"/>
      <c r="I66" s="113"/>
      <c r="J66" s="113"/>
      <c r="K66" s="113"/>
      <c r="L66" s="113"/>
      <c r="M66" s="113"/>
      <c r="N66" s="94"/>
      <c r="O66" s="94"/>
    </row>
  </sheetData>
  <autoFilter ref="A1:O51">
    <extLst/>
  </autoFilter>
  <mergeCells count="23">
    <mergeCell ref="A1:O1"/>
    <mergeCell ref="I2:J2"/>
    <mergeCell ref="K2:L2"/>
    <mergeCell ref="A39:D39"/>
    <mergeCell ref="A44:D44"/>
    <mergeCell ref="E49:H49"/>
    <mergeCell ref="B3:B37"/>
    <mergeCell ref="B40:B42"/>
    <mergeCell ref="B45:B51"/>
    <mergeCell ref="C11:C12"/>
    <mergeCell ref="C22:C24"/>
    <mergeCell ref="C29:C31"/>
    <mergeCell ref="C34:C35"/>
    <mergeCell ref="E11:E12"/>
    <mergeCell ref="F11:F12"/>
    <mergeCell ref="G11:G12"/>
    <mergeCell ref="H11:H12"/>
    <mergeCell ref="I22:I24"/>
    <mergeCell ref="J22:J24"/>
    <mergeCell ref="K11:K12"/>
    <mergeCell ref="K22:K24"/>
    <mergeCell ref="L11:L12"/>
    <mergeCell ref="M29:M31"/>
  </mergeCell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8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J13" sqref="J13"/>
    </sheetView>
  </sheetViews>
  <sheetFormatPr defaultColWidth="8.725" defaultRowHeight="16.5"/>
  <cols>
    <col min="1" max="2" width="8.725" style="239"/>
    <col min="3" max="3" width="38.375" style="241" customWidth="1"/>
    <col min="4" max="4" width="12.5" style="241" customWidth="1"/>
    <col min="5" max="5" width="15.375" style="242"/>
    <col min="6" max="7" width="12.625" style="242"/>
    <col min="8" max="11" width="12.625" style="243"/>
    <col min="12" max="12" width="16.625" style="242"/>
    <col min="13" max="13" width="15.625" style="242" customWidth="1"/>
    <col min="14" max="14" width="15.625" style="239" customWidth="1"/>
    <col min="15" max="16" width="15.5" style="239" customWidth="1"/>
    <col min="17" max="17" width="14.5416666666667" style="109" customWidth="1"/>
    <col min="18" max="18" width="11.5416666666667" style="109" customWidth="1"/>
    <col min="19" max="16384" width="8.725" style="239"/>
  </cols>
  <sheetData>
    <row r="1" s="239" customFormat="1" ht="25" customHeight="1" spans="1:18">
      <c r="A1" s="110" t="s">
        <v>0</v>
      </c>
      <c r="B1" s="110"/>
      <c r="C1" s="111"/>
      <c r="D1" s="111"/>
      <c r="E1" s="110"/>
      <c r="F1" s="110"/>
      <c r="G1" s="110"/>
      <c r="H1" s="112"/>
      <c r="I1" s="112"/>
      <c r="J1" s="112"/>
      <c r="K1" s="112"/>
      <c r="L1" s="110"/>
      <c r="M1" s="110"/>
      <c r="N1" s="110"/>
      <c r="O1" s="110"/>
      <c r="P1" s="110"/>
      <c r="Q1" s="156"/>
      <c r="R1" s="156"/>
    </row>
    <row r="2" s="240" customFormat="1" ht="25" customHeight="1" spans="1:18">
      <c r="A2" s="110" t="s">
        <v>1</v>
      </c>
      <c r="B2" s="110" t="s">
        <v>2</v>
      </c>
      <c r="C2" s="111" t="s">
        <v>3</v>
      </c>
      <c r="D2" s="93" t="s">
        <v>4</v>
      </c>
      <c r="E2" s="110" t="s">
        <v>5</v>
      </c>
      <c r="F2" s="110" t="s">
        <v>6</v>
      </c>
      <c r="G2" s="110" t="s">
        <v>7</v>
      </c>
      <c r="H2" s="112" t="s">
        <v>8</v>
      </c>
      <c r="I2" s="112" t="s">
        <v>103</v>
      </c>
      <c r="J2" s="112" t="s">
        <v>104</v>
      </c>
      <c r="K2" s="112" t="s">
        <v>105</v>
      </c>
      <c r="L2" s="110" t="s">
        <v>9</v>
      </c>
      <c r="M2" s="110"/>
      <c r="N2" s="110" t="s">
        <v>10</v>
      </c>
      <c r="O2" s="110"/>
      <c r="P2" s="110" t="s">
        <v>11</v>
      </c>
      <c r="Q2" s="156"/>
      <c r="R2" s="156"/>
    </row>
    <row r="3" s="239" customFormat="1" ht="25" customHeight="1" spans="1:18">
      <c r="A3" s="113">
        <v>2</v>
      </c>
      <c r="B3" s="92" t="s">
        <v>69</v>
      </c>
      <c r="C3" s="93" t="s">
        <v>12</v>
      </c>
      <c r="D3" s="93"/>
      <c r="E3" s="122">
        <v>45153</v>
      </c>
      <c r="F3" s="148">
        <v>98880</v>
      </c>
      <c r="G3" s="113">
        <v>97440</v>
      </c>
      <c r="H3" s="117">
        <f t="shared" ref="H3:H11" si="0">F3-G3</f>
        <v>1440</v>
      </c>
      <c r="I3" s="117">
        <f>H3/1.05*0.05</f>
        <v>68.5714285714286</v>
      </c>
      <c r="J3" s="117">
        <f>F3-I3</f>
        <v>98811.4285714286</v>
      </c>
      <c r="K3" s="117">
        <f>H3/1.05*0.05</f>
        <v>68.5714285714286</v>
      </c>
      <c r="L3" s="122">
        <v>45163</v>
      </c>
      <c r="M3" s="169">
        <v>98880</v>
      </c>
      <c r="N3" s="122">
        <v>45163</v>
      </c>
      <c r="O3" s="113">
        <v>58826.22</v>
      </c>
      <c r="P3" s="113"/>
      <c r="Q3" s="94"/>
      <c r="R3" s="94"/>
    </row>
    <row r="4" s="239" customFormat="1" ht="25" customHeight="1" spans="1:18">
      <c r="A4" s="113">
        <v>3</v>
      </c>
      <c r="B4" s="92"/>
      <c r="C4" s="93" t="s">
        <v>15</v>
      </c>
      <c r="D4" s="93"/>
      <c r="E4" s="122">
        <v>45153</v>
      </c>
      <c r="F4" s="244">
        <v>21500</v>
      </c>
      <c r="G4" s="244">
        <v>21200</v>
      </c>
      <c r="H4" s="117">
        <f t="shared" si="0"/>
        <v>300</v>
      </c>
      <c r="I4" s="117">
        <f t="shared" ref="I4:I51" si="1">H4/1.05*0.05</f>
        <v>14.2857142857143</v>
      </c>
      <c r="J4" s="117">
        <f t="shared" ref="J4:J51" si="2">F4-I4</f>
        <v>21485.7142857143</v>
      </c>
      <c r="K4" s="117">
        <f t="shared" ref="K4:K38" si="3">H4/1.05*0.05</f>
        <v>14.2857142857143</v>
      </c>
      <c r="L4" s="173">
        <v>45156</v>
      </c>
      <c r="M4" s="169">
        <v>21500</v>
      </c>
      <c r="N4" s="173">
        <v>45159</v>
      </c>
      <c r="O4" s="113">
        <v>13416</v>
      </c>
      <c r="P4" s="113"/>
      <c r="Q4" s="94"/>
      <c r="R4" s="94"/>
    </row>
    <row r="5" s="239" customFormat="1" ht="25" customHeight="1" spans="1:18">
      <c r="A5" s="113">
        <v>4</v>
      </c>
      <c r="B5" s="92"/>
      <c r="C5" s="93" t="s">
        <v>16</v>
      </c>
      <c r="D5" s="93"/>
      <c r="E5" s="122">
        <v>45154</v>
      </c>
      <c r="F5" s="175">
        <v>22400</v>
      </c>
      <c r="G5" s="244">
        <v>22048.94</v>
      </c>
      <c r="H5" s="117">
        <f t="shared" si="0"/>
        <v>351.060000000001</v>
      </c>
      <c r="I5" s="117">
        <f t="shared" si="1"/>
        <v>16.7171428571429</v>
      </c>
      <c r="J5" s="117">
        <f t="shared" si="2"/>
        <v>22383.2828571429</v>
      </c>
      <c r="K5" s="117">
        <f t="shared" si="3"/>
        <v>16.7171428571429</v>
      </c>
      <c r="L5" s="122">
        <v>45159</v>
      </c>
      <c r="M5" s="169">
        <v>22400</v>
      </c>
      <c r="N5" s="173">
        <v>45160</v>
      </c>
      <c r="O5" s="113">
        <v>15215.44</v>
      </c>
      <c r="P5" s="113"/>
      <c r="Q5" s="94"/>
      <c r="R5" s="94"/>
    </row>
    <row r="6" s="239" customFormat="1" ht="25" customHeight="1" spans="1:18">
      <c r="A6" s="113">
        <v>5</v>
      </c>
      <c r="B6" s="92"/>
      <c r="C6" s="93" t="s">
        <v>17</v>
      </c>
      <c r="D6" s="93" t="s">
        <v>70</v>
      </c>
      <c r="E6" s="122">
        <v>45149</v>
      </c>
      <c r="F6" s="175">
        <v>12199.56</v>
      </c>
      <c r="G6" s="244">
        <v>11959.56</v>
      </c>
      <c r="H6" s="117">
        <f t="shared" si="0"/>
        <v>240</v>
      </c>
      <c r="I6" s="117">
        <f t="shared" si="1"/>
        <v>11.4285714285714</v>
      </c>
      <c r="J6" s="117">
        <f t="shared" si="2"/>
        <v>12188.1314285714</v>
      </c>
      <c r="K6" s="117">
        <f t="shared" si="3"/>
        <v>11.4285714285714</v>
      </c>
      <c r="L6" s="166">
        <v>45167</v>
      </c>
      <c r="M6" s="157">
        <v>12199.56</v>
      </c>
      <c r="N6" s="166">
        <v>45168</v>
      </c>
      <c r="O6" s="94">
        <v>5420.68</v>
      </c>
      <c r="P6" s="113"/>
      <c r="Q6" s="94"/>
      <c r="R6" s="94"/>
    </row>
    <row r="7" s="239" customFormat="1" ht="25" customHeight="1" spans="1:18">
      <c r="A7" s="113">
        <v>6</v>
      </c>
      <c r="B7" s="92"/>
      <c r="C7" s="93" t="s">
        <v>19</v>
      </c>
      <c r="D7" s="93" t="s">
        <v>20</v>
      </c>
      <c r="E7" s="122">
        <v>45149</v>
      </c>
      <c r="F7" s="94">
        <v>115360</v>
      </c>
      <c r="G7" s="113">
        <v>113680</v>
      </c>
      <c r="H7" s="117">
        <f t="shared" si="0"/>
        <v>1680</v>
      </c>
      <c r="I7" s="117">
        <f t="shared" si="1"/>
        <v>80</v>
      </c>
      <c r="J7" s="117">
        <f t="shared" si="2"/>
        <v>115280</v>
      </c>
      <c r="K7" s="117">
        <f t="shared" si="3"/>
        <v>80</v>
      </c>
      <c r="L7" s="122">
        <v>45159</v>
      </c>
      <c r="M7" s="113">
        <v>115360</v>
      </c>
      <c r="N7" s="173">
        <v>45160</v>
      </c>
      <c r="O7" s="254" t="s">
        <v>71</v>
      </c>
      <c r="P7" s="113"/>
      <c r="Q7" s="94"/>
      <c r="R7" s="94"/>
    </row>
    <row r="8" s="239" customFormat="1" ht="25" customHeight="1" spans="1:18">
      <c r="A8" s="113"/>
      <c r="B8" s="92"/>
      <c r="C8" s="93" t="s">
        <v>22</v>
      </c>
      <c r="D8" s="93" t="s">
        <v>20</v>
      </c>
      <c r="E8" s="122">
        <v>45149</v>
      </c>
      <c r="F8" s="124">
        <v>10951.41</v>
      </c>
      <c r="G8" s="113">
        <v>10771.41</v>
      </c>
      <c r="H8" s="117">
        <f t="shared" si="0"/>
        <v>180</v>
      </c>
      <c r="I8" s="117">
        <f t="shared" si="1"/>
        <v>8.57142857142857</v>
      </c>
      <c r="J8" s="117">
        <f t="shared" si="2"/>
        <v>10942.8385714286</v>
      </c>
      <c r="K8" s="117">
        <f t="shared" si="3"/>
        <v>8.57142857142857</v>
      </c>
      <c r="L8" s="166">
        <v>45166</v>
      </c>
      <c r="M8" s="161">
        <v>10951.41</v>
      </c>
      <c r="N8" s="166">
        <v>45168</v>
      </c>
      <c r="O8" s="94">
        <v>6000</v>
      </c>
      <c r="P8" s="113"/>
      <c r="Q8" s="94"/>
      <c r="R8" s="94"/>
    </row>
    <row r="9" s="239" customFormat="1" ht="25" customHeight="1" spans="1:18">
      <c r="A9" s="113"/>
      <c r="B9" s="92"/>
      <c r="C9" s="93" t="s">
        <v>24</v>
      </c>
      <c r="D9" s="93"/>
      <c r="E9" s="122">
        <v>45149</v>
      </c>
      <c r="F9" s="244">
        <v>28800</v>
      </c>
      <c r="G9" s="244">
        <v>28260</v>
      </c>
      <c r="H9" s="117">
        <f t="shared" si="0"/>
        <v>540</v>
      </c>
      <c r="I9" s="117">
        <f t="shared" si="1"/>
        <v>25.7142857142857</v>
      </c>
      <c r="J9" s="117">
        <f t="shared" si="2"/>
        <v>28774.2857142857</v>
      </c>
      <c r="K9" s="117">
        <f t="shared" si="3"/>
        <v>25.7142857142857</v>
      </c>
      <c r="L9" s="166">
        <v>45166</v>
      </c>
      <c r="M9" s="157">
        <v>14608</v>
      </c>
      <c r="N9" s="166">
        <v>45168</v>
      </c>
      <c r="O9" s="94">
        <v>13945.77</v>
      </c>
      <c r="P9" s="113"/>
      <c r="Q9" s="94"/>
      <c r="R9" s="94"/>
    </row>
    <row r="10" s="239" customFormat="1" ht="25" customHeight="1" spans="1:18">
      <c r="A10" s="113"/>
      <c r="B10" s="92"/>
      <c r="C10" s="93" t="s">
        <v>30</v>
      </c>
      <c r="D10" s="93"/>
      <c r="E10" s="122">
        <v>45149</v>
      </c>
      <c r="F10" s="244">
        <v>32000</v>
      </c>
      <c r="G10" s="244">
        <v>31520</v>
      </c>
      <c r="H10" s="117">
        <f t="shared" si="0"/>
        <v>480</v>
      </c>
      <c r="I10" s="117">
        <f t="shared" si="1"/>
        <v>22.8571428571429</v>
      </c>
      <c r="J10" s="117">
        <f t="shared" si="2"/>
        <v>31977.1428571429</v>
      </c>
      <c r="K10" s="117">
        <f t="shared" si="3"/>
        <v>22.8571428571429</v>
      </c>
      <c r="L10" s="166">
        <v>45166</v>
      </c>
      <c r="M10" s="157">
        <v>46192</v>
      </c>
      <c r="N10" s="166">
        <v>45168</v>
      </c>
      <c r="O10" s="94">
        <v>15830.49</v>
      </c>
      <c r="P10" s="113"/>
      <c r="Q10" s="94"/>
      <c r="R10" s="94"/>
    </row>
    <row r="11" s="239" customFormat="1" ht="25" customHeight="1" spans="1:18">
      <c r="A11" s="113">
        <v>9</v>
      </c>
      <c r="B11" s="92"/>
      <c r="C11" s="93" t="s">
        <v>33</v>
      </c>
      <c r="D11" s="93"/>
      <c r="E11" s="122">
        <v>45154</v>
      </c>
      <c r="F11" s="175">
        <v>352696.86</v>
      </c>
      <c r="G11" s="244">
        <v>347176.86</v>
      </c>
      <c r="H11" s="117">
        <f t="shared" si="0"/>
        <v>5520</v>
      </c>
      <c r="I11" s="117">
        <f t="shared" si="1"/>
        <v>262.857142857143</v>
      </c>
      <c r="J11" s="117">
        <f t="shared" si="2"/>
        <v>352434.002857143</v>
      </c>
      <c r="K11" s="117">
        <f t="shared" si="3"/>
        <v>262.857142857143</v>
      </c>
      <c r="L11" s="255">
        <v>45163</v>
      </c>
      <c r="M11" s="256">
        <v>31459.15</v>
      </c>
      <c r="N11" s="257">
        <v>45170</v>
      </c>
      <c r="O11" s="258">
        <v>175035.71</v>
      </c>
      <c r="P11" s="113"/>
      <c r="Q11" s="94"/>
      <c r="R11" s="94"/>
    </row>
    <row r="12" s="239" customFormat="1" ht="25" customHeight="1" spans="1:18">
      <c r="A12" s="113"/>
      <c r="B12" s="92"/>
      <c r="C12" s="93"/>
      <c r="D12" s="93"/>
      <c r="E12" s="122"/>
      <c r="F12" s="175"/>
      <c r="G12" s="244"/>
      <c r="H12" s="117"/>
      <c r="I12" s="117">
        <f t="shared" si="1"/>
        <v>0</v>
      </c>
      <c r="J12" s="117">
        <f t="shared" si="2"/>
        <v>0</v>
      </c>
      <c r="K12" s="117">
        <f t="shared" si="3"/>
        <v>0</v>
      </c>
      <c r="L12" s="255">
        <v>45167</v>
      </c>
      <c r="M12" s="256">
        <v>321237.58</v>
      </c>
      <c r="N12" s="259"/>
      <c r="O12" s="260"/>
      <c r="P12" s="113"/>
      <c r="Q12" s="94"/>
      <c r="R12" s="94"/>
    </row>
    <row r="13" s="239" customFormat="1" ht="25" customHeight="1" spans="1:18">
      <c r="A13" s="113">
        <v>10</v>
      </c>
      <c r="B13" s="92"/>
      <c r="C13" s="93" t="s">
        <v>34</v>
      </c>
      <c r="D13" s="93" t="s">
        <v>35</v>
      </c>
      <c r="E13" s="122">
        <v>45153</v>
      </c>
      <c r="F13" s="244">
        <v>14119.6</v>
      </c>
      <c r="G13" s="244">
        <v>14019.6</v>
      </c>
      <c r="H13" s="117">
        <f t="shared" ref="H13:H32" si="4">F13-G13</f>
        <v>100</v>
      </c>
      <c r="I13" s="117">
        <f t="shared" si="1"/>
        <v>4.76190476190476</v>
      </c>
      <c r="J13" s="117">
        <f t="shared" si="2"/>
        <v>14114.8380952381</v>
      </c>
      <c r="K13" s="117">
        <f t="shared" si="3"/>
        <v>4.76190476190476</v>
      </c>
      <c r="L13" s="113"/>
      <c r="M13" s="261"/>
      <c r="N13" s="113"/>
      <c r="O13" s="94"/>
      <c r="P13" s="113"/>
      <c r="Q13" s="94"/>
      <c r="R13" s="94"/>
    </row>
    <row r="14" s="239" customFormat="1" ht="25" customHeight="1" spans="1:18">
      <c r="A14" s="113">
        <v>11</v>
      </c>
      <c r="B14" s="92"/>
      <c r="C14" s="125" t="s">
        <v>37</v>
      </c>
      <c r="D14" s="93"/>
      <c r="E14" s="115">
        <v>45145</v>
      </c>
      <c r="F14" s="125">
        <v>7029.8</v>
      </c>
      <c r="G14" s="148">
        <v>6979.8</v>
      </c>
      <c r="H14" s="117">
        <f t="shared" si="4"/>
        <v>50</v>
      </c>
      <c r="I14" s="117">
        <f t="shared" si="1"/>
        <v>2.38095238095238</v>
      </c>
      <c r="J14" s="117">
        <f t="shared" si="2"/>
        <v>7027.41904761905</v>
      </c>
      <c r="K14" s="117">
        <f t="shared" si="3"/>
        <v>2.38095238095238</v>
      </c>
      <c r="L14" s="169" t="s">
        <v>72</v>
      </c>
      <c r="M14" s="169">
        <v>7029.8</v>
      </c>
      <c r="N14" s="173">
        <v>45148</v>
      </c>
      <c r="O14" s="94">
        <v>3802</v>
      </c>
      <c r="P14" s="113"/>
      <c r="Q14" s="113"/>
      <c r="R14" s="93"/>
    </row>
    <row r="15" s="239" customFormat="1" ht="25" customHeight="1" spans="1:18">
      <c r="A15" s="113">
        <v>12</v>
      </c>
      <c r="B15" s="92"/>
      <c r="C15" s="125" t="s">
        <v>73</v>
      </c>
      <c r="D15" s="113"/>
      <c r="E15" s="115">
        <v>45140</v>
      </c>
      <c r="F15" s="125">
        <v>14946</v>
      </c>
      <c r="G15" s="148">
        <v>14646</v>
      </c>
      <c r="H15" s="117">
        <f t="shared" si="4"/>
        <v>300</v>
      </c>
      <c r="I15" s="117">
        <f t="shared" si="1"/>
        <v>14.2857142857143</v>
      </c>
      <c r="J15" s="117">
        <f t="shared" si="2"/>
        <v>14931.7142857143</v>
      </c>
      <c r="K15" s="117">
        <f t="shared" si="3"/>
        <v>14.2857142857143</v>
      </c>
      <c r="L15" s="169" t="s">
        <v>74</v>
      </c>
      <c r="M15" s="170">
        <v>14946</v>
      </c>
      <c r="N15" s="173">
        <v>45139</v>
      </c>
      <c r="O15" s="113">
        <v>9433.74</v>
      </c>
      <c r="P15" s="113"/>
      <c r="Q15" s="94"/>
      <c r="R15" s="94"/>
    </row>
    <row r="16" s="239" customFormat="1" ht="25" customHeight="1" spans="1:18">
      <c r="A16" s="113"/>
      <c r="B16" s="92"/>
      <c r="C16" s="125" t="s">
        <v>75</v>
      </c>
      <c r="D16" s="93"/>
      <c r="E16" s="115">
        <v>45140</v>
      </c>
      <c r="F16" s="125">
        <v>8200</v>
      </c>
      <c r="G16" s="148">
        <v>8000</v>
      </c>
      <c r="H16" s="117">
        <f t="shared" si="4"/>
        <v>200</v>
      </c>
      <c r="I16" s="117">
        <f t="shared" si="1"/>
        <v>9.52380952380952</v>
      </c>
      <c r="J16" s="117">
        <f t="shared" si="2"/>
        <v>8190.47619047619</v>
      </c>
      <c r="K16" s="117">
        <f t="shared" si="3"/>
        <v>9.52380952380952</v>
      </c>
      <c r="L16" s="262">
        <v>45147</v>
      </c>
      <c r="M16" s="172">
        <v>8200</v>
      </c>
      <c r="N16" s="122">
        <v>45149</v>
      </c>
      <c r="O16" s="113">
        <v>8000</v>
      </c>
      <c r="P16" s="113"/>
      <c r="Q16" s="113"/>
      <c r="R16" s="94"/>
    </row>
    <row r="17" s="239" customFormat="1" ht="25" customHeight="1" spans="1:18">
      <c r="A17" s="113">
        <v>13</v>
      </c>
      <c r="B17" s="92"/>
      <c r="C17" s="93" t="s">
        <v>45</v>
      </c>
      <c r="D17" s="93" t="s">
        <v>46</v>
      </c>
      <c r="E17" s="122">
        <v>45149</v>
      </c>
      <c r="F17" s="244">
        <v>10543.44</v>
      </c>
      <c r="G17" s="244">
        <v>10393.44</v>
      </c>
      <c r="H17" s="117">
        <f t="shared" si="4"/>
        <v>150</v>
      </c>
      <c r="I17" s="117">
        <f t="shared" si="1"/>
        <v>7.14285714285714</v>
      </c>
      <c r="J17" s="117">
        <f t="shared" si="2"/>
        <v>10536.2971428571</v>
      </c>
      <c r="K17" s="117">
        <f t="shared" si="3"/>
        <v>7.14285714285714</v>
      </c>
      <c r="L17" s="173">
        <v>45154</v>
      </c>
      <c r="M17" s="169"/>
      <c r="N17" s="122">
        <v>45163</v>
      </c>
      <c r="O17" s="113">
        <v>8493.82</v>
      </c>
      <c r="P17" s="113"/>
      <c r="Q17" s="94"/>
      <c r="R17" s="94"/>
    </row>
    <row r="18" s="239" customFormat="1" ht="25" customHeight="1" spans="1:18">
      <c r="A18" s="113">
        <v>14</v>
      </c>
      <c r="B18" s="92"/>
      <c r="C18" s="125" t="s">
        <v>49</v>
      </c>
      <c r="D18" s="93" t="s">
        <v>35</v>
      </c>
      <c r="E18" s="115">
        <v>45145</v>
      </c>
      <c r="F18" s="125">
        <v>36503.95</v>
      </c>
      <c r="G18" s="148">
        <v>36003.95</v>
      </c>
      <c r="H18" s="117">
        <f t="shared" si="4"/>
        <v>500</v>
      </c>
      <c r="I18" s="117">
        <f t="shared" si="1"/>
        <v>23.8095238095238</v>
      </c>
      <c r="J18" s="117">
        <f t="shared" si="2"/>
        <v>36480.1404761905</v>
      </c>
      <c r="K18" s="117">
        <f t="shared" si="3"/>
        <v>23.8095238095238</v>
      </c>
      <c r="L18" s="121">
        <v>8.1</v>
      </c>
      <c r="M18" s="172">
        <v>36503.95</v>
      </c>
      <c r="N18" s="173">
        <v>45148</v>
      </c>
      <c r="O18" s="113">
        <v>22536.75</v>
      </c>
      <c r="P18" s="175"/>
      <c r="Q18" s="94"/>
      <c r="R18" s="94"/>
    </row>
    <row r="19" s="239" customFormat="1" ht="25" customHeight="1" spans="1:18">
      <c r="A19" s="113">
        <v>15</v>
      </c>
      <c r="B19" s="92"/>
      <c r="C19" s="125" t="s">
        <v>50</v>
      </c>
      <c r="D19" s="93"/>
      <c r="E19" s="115">
        <v>45145</v>
      </c>
      <c r="F19" s="125">
        <v>15051.56</v>
      </c>
      <c r="G19" s="148">
        <v>14851.56</v>
      </c>
      <c r="H19" s="117">
        <f t="shared" si="4"/>
        <v>200</v>
      </c>
      <c r="I19" s="117">
        <f t="shared" si="1"/>
        <v>9.52380952380952</v>
      </c>
      <c r="J19" s="117">
        <f t="shared" si="2"/>
        <v>15042.0361904762</v>
      </c>
      <c r="K19" s="117">
        <f t="shared" si="3"/>
        <v>9.52380952380952</v>
      </c>
      <c r="L19" s="93">
        <v>8.15</v>
      </c>
      <c r="M19" s="263">
        <v>15051.56</v>
      </c>
      <c r="N19" s="122">
        <v>45154</v>
      </c>
      <c r="O19" s="264">
        <v>9341.88</v>
      </c>
      <c r="P19" s="175"/>
      <c r="Q19" s="94"/>
      <c r="R19" s="94"/>
    </row>
    <row r="20" s="239" customFormat="1" ht="25" customHeight="1" spans="1:18">
      <c r="A20" s="113">
        <v>16</v>
      </c>
      <c r="B20" s="92"/>
      <c r="C20" s="93" t="s">
        <v>51</v>
      </c>
      <c r="D20" s="93" t="s">
        <v>35</v>
      </c>
      <c r="E20" s="148" t="s">
        <v>76</v>
      </c>
      <c r="F20" s="148">
        <v>8528.83</v>
      </c>
      <c r="G20" s="148">
        <v>8378.83</v>
      </c>
      <c r="H20" s="117">
        <f t="shared" si="4"/>
        <v>150</v>
      </c>
      <c r="I20" s="117">
        <f t="shared" si="1"/>
        <v>7.14285714285714</v>
      </c>
      <c r="J20" s="117">
        <f t="shared" si="2"/>
        <v>8521.68714285714</v>
      </c>
      <c r="K20" s="117">
        <f t="shared" si="3"/>
        <v>7.14285714285714</v>
      </c>
      <c r="L20" s="93">
        <v>8.15</v>
      </c>
      <c r="M20" s="169">
        <v>8528.83</v>
      </c>
      <c r="N20" s="122">
        <v>45154</v>
      </c>
      <c r="O20" s="113">
        <v>5740.89</v>
      </c>
      <c r="P20" s="113"/>
      <c r="Q20" s="94"/>
      <c r="R20" s="94"/>
    </row>
    <row r="21" s="239" customFormat="1" ht="25" customHeight="1" spans="1:18">
      <c r="A21" s="113">
        <v>17</v>
      </c>
      <c r="B21" s="92"/>
      <c r="C21" s="93" t="s">
        <v>53</v>
      </c>
      <c r="D21" s="93"/>
      <c r="E21" s="115">
        <v>45145</v>
      </c>
      <c r="F21" s="125">
        <v>57341</v>
      </c>
      <c r="G21" s="148">
        <v>56441</v>
      </c>
      <c r="H21" s="117">
        <f t="shared" si="4"/>
        <v>900</v>
      </c>
      <c r="I21" s="117">
        <f t="shared" si="1"/>
        <v>42.8571428571429</v>
      </c>
      <c r="J21" s="117">
        <f t="shared" si="2"/>
        <v>57298.1428571429</v>
      </c>
      <c r="K21" s="117">
        <f t="shared" si="3"/>
        <v>42.8571428571429</v>
      </c>
      <c r="L21" s="166">
        <v>45160</v>
      </c>
      <c r="M21" s="157">
        <v>57341</v>
      </c>
      <c r="N21" s="166">
        <v>45161</v>
      </c>
      <c r="O21" s="94">
        <v>32463.92</v>
      </c>
      <c r="P21" s="113"/>
      <c r="Q21" s="94"/>
      <c r="R21" s="94"/>
    </row>
    <row r="22" s="239" customFormat="1" ht="25" customHeight="1" spans="1:18">
      <c r="A22" s="113">
        <v>18</v>
      </c>
      <c r="B22" s="92"/>
      <c r="C22" s="93" t="s">
        <v>54</v>
      </c>
      <c r="D22" s="93" t="s">
        <v>77</v>
      </c>
      <c r="E22" s="122">
        <v>45153</v>
      </c>
      <c r="F22" s="244">
        <v>4220.46</v>
      </c>
      <c r="G22" s="244">
        <v>4160.46</v>
      </c>
      <c r="H22" s="117">
        <f t="shared" si="4"/>
        <v>60</v>
      </c>
      <c r="I22" s="117">
        <f t="shared" si="1"/>
        <v>2.85714285714286</v>
      </c>
      <c r="J22" s="117">
        <f t="shared" si="2"/>
        <v>4217.60285714286</v>
      </c>
      <c r="K22" s="117">
        <f t="shared" si="3"/>
        <v>2.85714285714286</v>
      </c>
      <c r="L22" s="166">
        <v>45161</v>
      </c>
      <c r="M22" s="169">
        <v>45548</v>
      </c>
      <c r="N22" s="166">
        <v>45161</v>
      </c>
      <c r="O22" s="113"/>
      <c r="P22" s="113"/>
      <c r="Q22" s="94"/>
      <c r="R22" s="176"/>
    </row>
    <row r="23" s="239" customFormat="1" ht="25" customHeight="1" spans="1:18">
      <c r="A23" s="113"/>
      <c r="B23" s="92"/>
      <c r="C23" s="93"/>
      <c r="D23" s="93" t="s">
        <v>78</v>
      </c>
      <c r="E23" s="122">
        <v>45153</v>
      </c>
      <c r="F23" s="244">
        <v>8420.46</v>
      </c>
      <c r="G23" s="244">
        <v>8240.46</v>
      </c>
      <c r="H23" s="117">
        <f t="shared" si="4"/>
        <v>180</v>
      </c>
      <c r="I23" s="117">
        <f t="shared" si="1"/>
        <v>8.57142857142857</v>
      </c>
      <c r="J23" s="117">
        <f t="shared" si="2"/>
        <v>8411.88857142857</v>
      </c>
      <c r="K23" s="117">
        <f t="shared" si="3"/>
        <v>8.57142857142857</v>
      </c>
      <c r="L23" s="166"/>
      <c r="M23" s="169"/>
      <c r="N23" s="166"/>
      <c r="O23" s="113"/>
      <c r="P23" s="113"/>
      <c r="Q23" s="94"/>
      <c r="R23" s="176"/>
    </row>
    <row r="24" s="239" customFormat="1" ht="25" customHeight="1" spans="1:18">
      <c r="A24" s="113"/>
      <c r="B24" s="92"/>
      <c r="C24" s="93"/>
      <c r="D24" s="93" t="s">
        <v>79</v>
      </c>
      <c r="E24" s="122">
        <v>45153</v>
      </c>
      <c r="F24" s="244">
        <v>32907.08</v>
      </c>
      <c r="G24" s="244">
        <v>32367.08</v>
      </c>
      <c r="H24" s="117">
        <f t="shared" si="4"/>
        <v>540</v>
      </c>
      <c r="I24" s="117">
        <f t="shared" si="1"/>
        <v>25.7142857142857</v>
      </c>
      <c r="J24" s="117">
        <f t="shared" si="2"/>
        <v>32881.3657142857</v>
      </c>
      <c r="K24" s="117">
        <f t="shared" si="3"/>
        <v>25.7142857142857</v>
      </c>
      <c r="L24" s="166"/>
      <c r="M24" s="169"/>
      <c r="N24" s="166"/>
      <c r="O24" s="113"/>
      <c r="P24" s="113"/>
      <c r="Q24" s="94"/>
      <c r="R24" s="176"/>
    </row>
    <row r="25" s="239" customFormat="1" ht="25" customHeight="1" spans="1:18">
      <c r="A25" s="113">
        <v>19</v>
      </c>
      <c r="B25" s="92"/>
      <c r="C25" s="93" t="s">
        <v>55</v>
      </c>
      <c r="D25" s="93"/>
      <c r="E25" s="122">
        <v>45154</v>
      </c>
      <c r="F25" s="244">
        <v>12240</v>
      </c>
      <c r="G25" s="244">
        <v>12090</v>
      </c>
      <c r="H25" s="117">
        <f t="shared" si="4"/>
        <v>150</v>
      </c>
      <c r="I25" s="117">
        <f t="shared" si="1"/>
        <v>7.14285714285714</v>
      </c>
      <c r="J25" s="117">
        <f t="shared" si="2"/>
        <v>12232.8571428571</v>
      </c>
      <c r="K25" s="117">
        <f t="shared" si="3"/>
        <v>7.14285714285714</v>
      </c>
      <c r="L25" s="265">
        <v>45167</v>
      </c>
      <c r="M25" s="256">
        <v>12240</v>
      </c>
      <c r="N25" s="265">
        <v>45170</v>
      </c>
      <c r="O25" s="113">
        <v>12000</v>
      </c>
      <c r="P25" s="113"/>
      <c r="Q25" s="94"/>
      <c r="R25" s="94"/>
    </row>
    <row r="26" s="239" customFormat="1" ht="25" customHeight="1" spans="1:18">
      <c r="A26" s="113">
        <v>20</v>
      </c>
      <c r="B26" s="92"/>
      <c r="C26" s="93" t="s">
        <v>56</v>
      </c>
      <c r="D26" s="93"/>
      <c r="E26" s="122">
        <v>45149</v>
      </c>
      <c r="F26" s="244">
        <v>25489.91</v>
      </c>
      <c r="G26" s="244">
        <v>25239.91</v>
      </c>
      <c r="H26" s="117">
        <f t="shared" si="4"/>
        <v>250</v>
      </c>
      <c r="I26" s="117">
        <f t="shared" si="1"/>
        <v>11.9047619047619</v>
      </c>
      <c r="J26" s="117">
        <f t="shared" si="2"/>
        <v>25478.0052380952</v>
      </c>
      <c r="K26" s="117">
        <f t="shared" si="3"/>
        <v>11.9047619047619</v>
      </c>
      <c r="L26" s="122">
        <v>45162</v>
      </c>
      <c r="M26" s="185">
        <v>25489.91</v>
      </c>
      <c r="N26" s="122">
        <v>45163</v>
      </c>
      <c r="O26" s="113">
        <v>21545.91</v>
      </c>
      <c r="P26" s="113"/>
      <c r="Q26" s="94"/>
      <c r="R26" s="94"/>
    </row>
    <row r="27" s="239" customFormat="1" ht="25" customHeight="1" spans="1:18">
      <c r="A27" s="113">
        <v>21</v>
      </c>
      <c r="B27" s="92"/>
      <c r="C27" s="125" t="s">
        <v>80</v>
      </c>
      <c r="D27" s="93"/>
      <c r="E27" s="122">
        <v>45145</v>
      </c>
      <c r="F27" s="125">
        <v>3566.83</v>
      </c>
      <c r="G27" s="148">
        <v>3516.83</v>
      </c>
      <c r="H27" s="117">
        <f t="shared" si="4"/>
        <v>50</v>
      </c>
      <c r="I27" s="117">
        <f t="shared" si="1"/>
        <v>2.38095238095238</v>
      </c>
      <c r="J27" s="117">
        <f t="shared" si="2"/>
        <v>3564.44904761905</v>
      </c>
      <c r="K27" s="117">
        <f t="shared" si="3"/>
        <v>2.38095238095238</v>
      </c>
      <c r="L27" s="266">
        <v>45149</v>
      </c>
      <c r="M27" s="186">
        <v>3566.83</v>
      </c>
      <c r="N27" s="122">
        <v>45153</v>
      </c>
      <c r="O27" s="186">
        <v>2286.36</v>
      </c>
      <c r="P27" s="113"/>
      <c r="Q27" s="94"/>
      <c r="R27" s="94"/>
    </row>
    <row r="28" s="239" customFormat="1" ht="25" customHeight="1" spans="1:18">
      <c r="A28" s="113">
        <v>22</v>
      </c>
      <c r="B28" s="92"/>
      <c r="C28" s="125" t="s">
        <v>81</v>
      </c>
      <c r="D28" s="93"/>
      <c r="E28" s="122">
        <v>45145</v>
      </c>
      <c r="F28" s="125">
        <v>7131.02</v>
      </c>
      <c r="G28" s="148">
        <v>7031.02</v>
      </c>
      <c r="H28" s="117">
        <f t="shared" si="4"/>
        <v>100</v>
      </c>
      <c r="I28" s="117">
        <f t="shared" si="1"/>
        <v>4.76190476190476</v>
      </c>
      <c r="J28" s="117">
        <f t="shared" si="2"/>
        <v>7126.2580952381</v>
      </c>
      <c r="K28" s="117">
        <f t="shared" si="3"/>
        <v>4.76190476190476</v>
      </c>
      <c r="L28" s="266">
        <v>45149</v>
      </c>
      <c r="M28" s="261">
        <v>7131.02</v>
      </c>
      <c r="N28" s="122">
        <v>45153</v>
      </c>
      <c r="O28" s="186">
        <v>4874.3</v>
      </c>
      <c r="P28" s="113"/>
      <c r="Q28" s="94"/>
      <c r="R28" s="94"/>
    </row>
    <row r="29" s="239" customFormat="1" ht="25" customHeight="1" spans="1:18">
      <c r="A29" s="113">
        <v>23</v>
      </c>
      <c r="B29" s="92"/>
      <c r="C29" s="93" t="s">
        <v>106</v>
      </c>
      <c r="D29" s="93" t="s">
        <v>60</v>
      </c>
      <c r="E29" s="122">
        <v>45166</v>
      </c>
      <c r="F29" s="138">
        <v>5329.3</v>
      </c>
      <c r="G29" s="113">
        <v>5279.3</v>
      </c>
      <c r="H29" s="117">
        <f t="shared" si="4"/>
        <v>50</v>
      </c>
      <c r="I29" s="117">
        <f t="shared" si="1"/>
        <v>2.38095238095238</v>
      </c>
      <c r="J29" s="117">
        <f t="shared" si="2"/>
        <v>5326.91904761905</v>
      </c>
      <c r="K29" s="117">
        <f t="shared" si="3"/>
        <v>2.38095238095238</v>
      </c>
      <c r="L29" s="267"/>
      <c r="M29" s="113"/>
      <c r="N29" s="113"/>
      <c r="O29" s="113"/>
      <c r="P29" s="113"/>
      <c r="Q29" s="94"/>
      <c r="R29" s="94"/>
    </row>
    <row r="30" s="239" customFormat="1" ht="25" customHeight="1" spans="1:18">
      <c r="A30" s="113"/>
      <c r="B30" s="92"/>
      <c r="C30" s="93"/>
      <c r="D30" s="93"/>
      <c r="E30" s="122">
        <v>45166</v>
      </c>
      <c r="F30" s="138">
        <v>5591.83</v>
      </c>
      <c r="G30" s="113">
        <v>5541.83</v>
      </c>
      <c r="H30" s="117">
        <f t="shared" si="4"/>
        <v>50</v>
      </c>
      <c r="I30" s="117">
        <f t="shared" si="1"/>
        <v>2.38095238095238</v>
      </c>
      <c r="J30" s="117">
        <f t="shared" si="2"/>
        <v>5589.44904761905</v>
      </c>
      <c r="K30" s="117">
        <f t="shared" si="3"/>
        <v>2.38095238095238</v>
      </c>
      <c r="L30" s="267"/>
      <c r="M30" s="113"/>
      <c r="N30" s="113"/>
      <c r="O30" s="113"/>
      <c r="P30" s="113"/>
      <c r="Q30" s="94"/>
      <c r="R30" s="94"/>
    </row>
    <row r="31" s="239" customFormat="1" ht="25" customHeight="1" spans="1:18">
      <c r="A31" s="113"/>
      <c r="B31" s="92"/>
      <c r="C31" s="93"/>
      <c r="D31" s="93"/>
      <c r="E31" s="122">
        <v>45166</v>
      </c>
      <c r="F31" s="138">
        <v>5591.83</v>
      </c>
      <c r="G31" s="113">
        <v>5541.83</v>
      </c>
      <c r="H31" s="117">
        <f t="shared" si="4"/>
        <v>50</v>
      </c>
      <c r="I31" s="117">
        <f t="shared" si="1"/>
        <v>2.38095238095238</v>
      </c>
      <c r="J31" s="117">
        <f t="shared" si="2"/>
        <v>5589.44904761905</v>
      </c>
      <c r="K31" s="117">
        <f t="shared" si="3"/>
        <v>2.38095238095238</v>
      </c>
      <c r="L31" s="267"/>
      <c r="M31" s="113"/>
      <c r="N31" s="113"/>
      <c r="O31" s="113"/>
      <c r="P31" s="113"/>
      <c r="Q31" s="94"/>
      <c r="R31" s="94"/>
    </row>
    <row r="32" s="239" customFormat="1" ht="25" customHeight="1" spans="1:18">
      <c r="A32" s="113"/>
      <c r="B32" s="92"/>
      <c r="C32" s="93" t="s">
        <v>83</v>
      </c>
      <c r="D32" s="93" t="s">
        <v>79</v>
      </c>
      <c r="E32" s="122">
        <v>45160</v>
      </c>
      <c r="F32" s="113">
        <v>12900</v>
      </c>
      <c r="G32" s="113">
        <v>12650</v>
      </c>
      <c r="H32" s="117">
        <f t="shared" si="4"/>
        <v>250</v>
      </c>
      <c r="I32" s="117">
        <f t="shared" si="1"/>
        <v>11.9047619047619</v>
      </c>
      <c r="J32" s="117">
        <f t="shared" si="2"/>
        <v>12888.0952380952</v>
      </c>
      <c r="K32" s="117">
        <f t="shared" si="3"/>
        <v>11.9047619047619</v>
      </c>
      <c r="L32" s="268">
        <v>45166</v>
      </c>
      <c r="M32" s="256">
        <v>12900</v>
      </c>
      <c r="N32" s="265">
        <v>45170</v>
      </c>
      <c r="O32" s="113">
        <v>12500</v>
      </c>
      <c r="P32" s="179"/>
      <c r="Q32" s="94"/>
      <c r="R32" s="94"/>
    </row>
    <row r="33" s="239" customFormat="1" ht="25" customHeight="1" spans="1:18">
      <c r="A33" s="113"/>
      <c r="B33" s="92"/>
      <c r="C33" s="93" t="s">
        <v>84</v>
      </c>
      <c r="D33" s="93"/>
      <c r="E33" s="148" t="s">
        <v>76</v>
      </c>
      <c r="F33" s="113">
        <v>2372.87</v>
      </c>
      <c r="G33" s="113">
        <v>2252.87</v>
      </c>
      <c r="H33" s="117">
        <v>120</v>
      </c>
      <c r="I33" s="117">
        <f t="shared" si="1"/>
        <v>5.71428571428571</v>
      </c>
      <c r="J33" s="117">
        <f t="shared" si="2"/>
        <v>2367.15571428571</v>
      </c>
      <c r="K33" s="117">
        <f t="shared" si="3"/>
        <v>5.71428571428571</v>
      </c>
      <c r="L33" s="262">
        <v>45147</v>
      </c>
      <c r="M33" s="186">
        <v>2652.87</v>
      </c>
      <c r="N33" s="122">
        <v>45149</v>
      </c>
      <c r="O33" s="113">
        <v>2252.87</v>
      </c>
      <c r="P33" s="179"/>
      <c r="Q33" s="94"/>
      <c r="R33" s="94"/>
    </row>
    <row r="34" s="239" customFormat="1" ht="25" customHeight="1" spans="1:18">
      <c r="A34" s="113"/>
      <c r="B34" s="92"/>
      <c r="C34" s="93" t="s">
        <v>85</v>
      </c>
      <c r="D34" s="93" t="s">
        <v>78</v>
      </c>
      <c r="E34" s="245">
        <v>45145</v>
      </c>
      <c r="F34" s="125">
        <v>7098.3</v>
      </c>
      <c r="G34" s="148">
        <v>6998.3</v>
      </c>
      <c r="H34" s="117">
        <f>F34-G34</f>
        <v>100</v>
      </c>
      <c r="I34" s="117">
        <f t="shared" si="1"/>
        <v>4.76190476190476</v>
      </c>
      <c r="J34" s="117">
        <f t="shared" si="2"/>
        <v>7093.5380952381</v>
      </c>
      <c r="K34" s="117">
        <f t="shared" si="3"/>
        <v>4.76190476190476</v>
      </c>
      <c r="L34" s="262">
        <v>45155</v>
      </c>
      <c r="M34" s="186">
        <v>7098.3</v>
      </c>
      <c r="N34" s="122">
        <v>45155</v>
      </c>
      <c r="O34" s="113">
        <v>2095.78</v>
      </c>
      <c r="P34" s="179"/>
      <c r="Q34" s="94"/>
      <c r="R34" s="94"/>
    </row>
    <row r="35" s="239" customFormat="1" ht="25" customHeight="1" spans="1:18">
      <c r="A35" s="113"/>
      <c r="B35" s="92"/>
      <c r="C35" s="93"/>
      <c r="D35" s="93"/>
      <c r="E35" s="115">
        <v>45156</v>
      </c>
      <c r="F35" s="125">
        <v>11157.3</v>
      </c>
      <c r="G35" s="148">
        <v>11057.3</v>
      </c>
      <c r="H35" s="117">
        <f>F35-G35</f>
        <v>100</v>
      </c>
      <c r="I35" s="117">
        <f t="shared" si="1"/>
        <v>4.76190476190476</v>
      </c>
      <c r="J35" s="117">
        <f t="shared" si="2"/>
        <v>11152.5380952381</v>
      </c>
      <c r="K35" s="117">
        <f t="shared" si="3"/>
        <v>4.76190476190476</v>
      </c>
      <c r="L35" s="166">
        <v>45162</v>
      </c>
      <c r="M35" s="185">
        <v>11157.3</v>
      </c>
      <c r="N35" s="122">
        <v>45163</v>
      </c>
      <c r="O35" s="269">
        <v>6049.8</v>
      </c>
      <c r="P35" s="179"/>
      <c r="Q35" s="94"/>
      <c r="R35" s="94"/>
    </row>
    <row r="36" s="239" customFormat="1" ht="25" customHeight="1" spans="1:18">
      <c r="A36" s="113"/>
      <c r="B36" s="92"/>
      <c r="C36" s="93" t="s">
        <v>86</v>
      </c>
      <c r="D36" s="93"/>
      <c r="E36" s="115">
        <v>45166</v>
      </c>
      <c r="F36" s="125">
        <v>29823</v>
      </c>
      <c r="G36" s="148">
        <v>26939</v>
      </c>
      <c r="H36" s="117">
        <f>F36-G36</f>
        <v>2884</v>
      </c>
      <c r="I36" s="117">
        <f t="shared" si="1"/>
        <v>137.333333333333</v>
      </c>
      <c r="J36" s="117">
        <f t="shared" si="2"/>
        <v>29685.6666666667</v>
      </c>
      <c r="K36" s="117">
        <f t="shared" si="3"/>
        <v>137.333333333333</v>
      </c>
      <c r="L36" s="166"/>
      <c r="M36" s="185"/>
      <c r="N36" s="122"/>
      <c r="O36" s="269"/>
      <c r="P36" s="179"/>
      <c r="Q36" s="94"/>
      <c r="R36" s="94"/>
    </row>
    <row r="37" s="239" customFormat="1" ht="25" customHeight="1" spans="1:18">
      <c r="A37" s="113"/>
      <c r="B37" s="92"/>
      <c r="C37" s="93" t="s">
        <v>87</v>
      </c>
      <c r="D37" s="93"/>
      <c r="E37" s="115">
        <v>45166</v>
      </c>
      <c r="F37" s="125">
        <v>29711</v>
      </c>
      <c r="G37" s="148">
        <v>26983</v>
      </c>
      <c r="H37" s="117">
        <f>F37-G37</f>
        <v>2728</v>
      </c>
      <c r="I37" s="117">
        <f t="shared" si="1"/>
        <v>129.904761904762</v>
      </c>
      <c r="J37" s="117">
        <f t="shared" si="2"/>
        <v>29581.0952380952</v>
      </c>
      <c r="K37" s="117">
        <f t="shared" si="3"/>
        <v>129.904761904762</v>
      </c>
      <c r="L37" s="166"/>
      <c r="M37" s="185"/>
      <c r="N37" s="122"/>
      <c r="O37" s="269"/>
      <c r="P37" s="179"/>
      <c r="Q37" s="94"/>
      <c r="R37" s="94"/>
    </row>
    <row r="38" s="239" customFormat="1" ht="25" customHeight="1" spans="1:18">
      <c r="A38" s="113"/>
      <c r="B38" s="92"/>
      <c r="C38" s="93" t="s">
        <v>88</v>
      </c>
      <c r="D38" s="93"/>
      <c r="E38" s="115" t="s">
        <v>89</v>
      </c>
      <c r="F38" s="125">
        <v>0</v>
      </c>
      <c r="G38" s="148">
        <v>224358.41</v>
      </c>
      <c r="H38" s="117">
        <v>0</v>
      </c>
      <c r="I38" s="117">
        <f t="shared" si="1"/>
        <v>0</v>
      </c>
      <c r="J38" s="117">
        <f t="shared" si="2"/>
        <v>0</v>
      </c>
      <c r="K38" s="117">
        <f t="shared" si="3"/>
        <v>0</v>
      </c>
      <c r="L38" s="166"/>
      <c r="M38" s="185"/>
      <c r="N38" s="122"/>
      <c r="O38" s="269"/>
      <c r="P38" s="179"/>
      <c r="Q38" s="94"/>
      <c r="R38" s="94"/>
    </row>
    <row r="39" s="239" customFormat="1" ht="25" customHeight="1" spans="1:18">
      <c r="A39" s="113"/>
      <c r="B39" s="92"/>
      <c r="C39" s="93"/>
      <c r="D39" s="93"/>
      <c r="E39" s="115"/>
      <c r="F39" s="125"/>
      <c r="G39" s="148"/>
      <c r="H39" s="117"/>
      <c r="I39" s="117"/>
      <c r="J39" s="117"/>
      <c r="K39" s="117"/>
      <c r="L39" s="166"/>
      <c r="M39" s="185"/>
      <c r="N39" s="122"/>
      <c r="O39" s="269"/>
      <c r="P39" s="179"/>
      <c r="Q39" s="94"/>
      <c r="R39" s="94"/>
    </row>
    <row r="40" s="239" customFormat="1" ht="25" customHeight="1" spans="1:18">
      <c r="A40" s="201" t="s">
        <v>90</v>
      </c>
      <c r="B40" s="201"/>
      <c r="C40" s="201"/>
      <c r="D40" s="201"/>
      <c r="E40" s="246"/>
      <c r="F40" s="128">
        <f>SUM(F3:F37)</f>
        <v>1070603.2</v>
      </c>
      <c r="G40" s="128">
        <f>SUM(G3:G38)</f>
        <v>1274018.55</v>
      </c>
      <c r="H40" s="247">
        <f>F40-G40</f>
        <v>-203415.35</v>
      </c>
      <c r="I40" s="117"/>
      <c r="J40" s="117">
        <f>F40-I40</f>
        <v>1070603.2</v>
      </c>
      <c r="K40" s="117"/>
      <c r="L40" s="250"/>
      <c r="M40" s="270"/>
      <c r="N40" s="250"/>
      <c r="O40" s="271"/>
      <c r="P40" s="272"/>
      <c r="Q40" s="201"/>
      <c r="R40" s="201"/>
    </row>
    <row r="41" s="239" customFormat="1" ht="25" customHeight="1" spans="1:18">
      <c r="A41" s="110" t="s">
        <v>1</v>
      </c>
      <c r="B41" s="110" t="s">
        <v>2</v>
      </c>
      <c r="C41" s="205" t="s">
        <v>3</v>
      </c>
      <c r="D41" s="205"/>
      <c r="E41" s="88" t="s">
        <v>5</v>
      </c>
      <c r="F41" s="88" t="s">
        <v>6</v>
      </c>
      <c r="G41" s="248" t="s">
        <v>107</v>
      </c>
      <c r="H41" s="249" t="s">
        <v>108</v>
      </c>
      <c r="I41" s="112" t="s">
        <v>103</v>
      </c>
      <c r="J41" s="273" t="s">
        <v>104</v>
      </c>
      <c r="K41" s="273" t="s">
        <v>105</v>
      </c>
      <c r="L41" s="274"/>
      <c r="M41" s="275"/>
      <c r="N41" s="274"/>
      <c r="O41" s="276"/>
      <c r="P41" s="277"/>
      <c r="Q41" s="205"/>
      <c r="R41" s="205"/>
    </row>
    <row r="42" s="239" customFormat="1" ht="25" customHeight="1" spans="1:18">
      <c r="A42" s="113"/>
      <c r="B42" s="207" t="s">
        <v>91</v>
      </c>
      <c r="C42" s="93" t="s">
        <v>92</v>
      </c>
      <c r="D42" s="93"/>
      <c r="E42" s="122">
        <v>45160</v>
      </c>
      <c r="F42" s="125">
        <v>25000</v>
      </c>
      <c r="G42" s="148">
        <v>2266</v>
      </c>
      <c r="H42" s="117">
        <f>F42-G42</f>
        <v>22734</v>
      </c>
      <c r="I42" s="117">
        <f>J42-G42</f>
        <v>21318.9056603774</v>
      </c>
      <c r="J42" s="117">
        <f>F42/1.06</f>
        <v>23584.9056603774</v>
      </c>
      <c r="K42" s="117">
        <f>F42/1.06*0.06</f>
        <v>1415.09433962264</v>
      </c>
      <c r="L42" s="122">
        <v>45162</v>
      </c>
      <c r="M42" s="186">
        <v>23500</v>
      </c>
      <c r="N42" s="262"/>
      <c r="O42" s="113"/>
      <c r="P42" s="179"/>
      <c r="Q42" s="94"/>
      <c r="R42" s="94"/>
    </row>
    <row r="43" s="239" customFormat="1" ht="25" customHeight="1" spans="1:18">
      <c r="A43" s="113"/>
      <c r="B43" s="208"/>
      <c r="C43" s="93" t="s">
        <v>93</v>
      </c>
      <c r="D43" s="93"/>
      <c r="E43" s="122">
        <v>45161</v>
      </c>
      <c r="F43" s="244">
        <v>13000</v>
      </c>
      <c r="G43" s="148">
        <v>9241</v>
      </c>
      <c r="H43" s="117">
        <f>F43-G43</f>
        <v>3759</v>
      </c>
      <c r="I43" s="117">
        <f>J43-G43</f>
        <v>3023.15094339623</v>
      </c>
      <c r="J43" s="117">
        <f>F43/1.06</f>
        <v>12264.1509433962</v>
      </c>
      <c r="K43" s="117">
        <f>F43/1.06*0.06</f>
        <v>735.849056603774</v>
      </c>
      <c r="L43" s="122">
        <v>45163</v>
      </c>
      <c r="M43" s="186">
        <v>13000</v>
      </c>
      <c r="N43" s="262"/>
      <c r="O43" s="113"/>
      <c r="P43" s="179"/>
      <c r="Q43" s="94"/>
      <c r="R43" s="94"/>
    </row>
    <row r="44" s="239" customFormat="1" ht="25" customHeight="1" spans="1:18">
      <c r="A44" s="113"/>
      <c r="B44" s="208"/>
      <c r="C44" s="93" t="s">
        <v>94</v>
      </c>
      <c r="D44" s="93"/>
      <c r="E44" s="122">
        <v>45161</v>
      </c>
      <c r="F44" s="244">
        <v>3000</v>
      </c>
      <c r="G44" s="148">
        <v>544</v>
      </c>
      <c r="H44" s="117">
        <f>F44-G44</f>
        <v>2456</v>
      </c>
      <c r="I44" s="117">
        <f>J44-G44</f>
        <v>2286.18867924528</v>
      </c>
      <c r="J44" s="117">
        <f>F44/1.06</f>
        <v>2830.18867924528</v>
      </c>
      <c r="K44" s="117">
        <f>F44/1.06*0.06</f>
        <v>169.811320754717</v>
      </c>
      <c r="L44" s="262"/>
      <c r="M44" s="186"/>
      <c r="N44" s="262"/>
      <c r="O44" s="113"/>
      <c r="P44" s="179"/>
      <c r="Q44" s="94"/>
      <c r="R44" s="94"/>
    </row>
    <row r="45" s="239" customFormat="1" ht="25" customHeight="1" spans="1:18">
      <c r="A45" s="113"/>
      <c r="B45" s="209"/>
      <c r="C45" s="93" t="s">
        <v>84</v>
      </c>
      <c r="D45" s="93"/>
      <c r="E45" s="148" t="s">
        <v>76</v>
      </c>
      <c r="F45" s="244">
        <v>280</v>
      </c>
      <c r="G45" s="148">
        <v>0</v>
      </c>
      <c r="H45" s="117">
        <f>F45-G45</f>
        <v>280</v>
      </c>
      <c r="I45" s="117">
        <f>J45-G45</f>
        <v>264.150943396226</v>
      </c>
      <c r="J45" s="117">
        <f>F45/1.06</f>
        <v>264.150943396226</v>
      </c>
      <c r="K45" s="117">
        <f>F45/1.06*0.06</f>
        <v>15.8490566037736</v>
      </c>
      <c r="L45" s="262"/>
      <c r="M45" s="186"/>
      <c r="N45" s="262"/>
      <c r="O45" s="113"/>
      <c r="P45" s="179"/>
      <c r="Q45" s="94"/>
      <c r="R45" s="94"/>
    </row>
    <row r="46" s="239" customFormat="1" ht="25" customHeight="1" spans="1:18">
      <c r="A46" s="201" t="s">
        <v>90</v>
      </c>
      <c r="B46" s="201"/>
      <c r="C46" s="201"/>
      <c r="D46" s="201"/>
      <c r="E46" s="250"/>
      <c r="F46" s="251">
        <f>F42+F43+F44+F45</f>
        <v>41280</v>
      </c>
      <c r="G46" s="251">
        <f t="shared" ref="G46:M46" si="5">G42+G43+G44+G45</f>
        <v>12051</v>
      </c>
      <c r="H46" s="251">
        <f t="shared" si="5"/>
        <v>29229</v>
      </c>
      <c r="I46" s="278">
        <f t="shared" si="5"/>
        <v>26892.3962264151</v>
      </c>
      <c r="J46" s="278">
        <f t="shared" si="5"/>
        <v>38943.3962264151</v>
      </c>
      <c r="K46" s="278">
        <f t="shared" si="5"/>
        <v>2336.60377358491</v>
      </c>
      <c r="L46" s="251">
        <f t="shared" si="5"/>
        <v>90325</v>
      </c>
      <c r="M46" s="251">
        <f t="shared" si="5"/>
        <v>36500</v>
      </c>
      <c r="N46" s="279"/>
      <c r="O46" s="201"/>
      <c r="P46" s="272"/>
      <c r="Q46" s="201"/>
      <c r="R46" s="201"/>
    </row>
    <row r="47" ht="42" customHeight="1" spans="1:18">
      <c r="A47" s="113"/>
      <c r="B47" s="113" t="s">
        <v>95</v>
      </c>
      <c r="C47" s="93" t="s">
        <v>66</v>
      </c>
      <c r="D47" s="93"/>
      <c r="E47" s="252"/>
      <c r="F47" s="113"/>
      <c r="G47" s="113"/>
      <c r="H47" s="117"/>
      <c r="I47" s="117">
        <f t="shared" ref="I47:I53" si="6">H47/1.05*0.05</f>
        <v>0</v>
      </c>
      <c r="J47" s="117">
        <f t="shared" ref="J47:J53" si="7">F47-I47</f>
        <v>0</v>
      </c>
      <c r="K47" s="117"/>
      <c r="L47" s="252"/>
      <c r="M47" s="113" t="s">
        <v>96</v>
      </c>
      <c r="N47" s="113"/>
      <c r="O47" s="113"/>
      <c r="P47" s="113"/>
      <c r="Q47" s="94"/>
      <c r="R47" s="94"/>
    </row>
    <row r="48" ht="25" customHeight="1" spans="1:18">
      <c r="A48" s="113"/>
      <c r="B48" s="113"/>
      <c r="C48" s="93" t="s">
        <v>67</v>
      </c>
      <c r="D48" s="93" t="s">
        <v>60</v>
      </c>
      <c r="E48" s="252"/>
      <c r="F48" s="113"/>
      <c r="G48" s="113"/>
      <c r="H48" s="117"/>
      <c r="I48" s="117">
        <f t="shared" si="6"/>
        <v>0</v>
      </c>
      <c r="J48" s="117">
        <f t="shared" si="7"/>
        <v>0</v>
      </c>
      <c r="K48" s="117"/>
      <c r="L48" s="113">
        <v>20230817</v>
      </c>
      <c r="M48" s="280">
        <v>92774</v>
      </c>
      <c r="N48" s="113"/>
      <c r="O48" s="113"/>
      <c r="P48" s="113"/>
      <c r="Q48" s="94"/>
      <c r="R48" s="94"/>
    </row>
    <row r="49" ht="25" customHeight="1" spans="1:18">
      <c r="A49" s="113"/>
      <c r="B49" s="113"/>
      <c r="C49" s="93" t="s">
        <v>68</v>
      </c>
      <c r="D49" s="93" t="s">
        <v>35</v>
      </c>
      <c r="E49" s="252"/>
      <c r="F49" s="113"/>
      <c r="G49" s="113"/>
      <c r="H49" s="117"/>
      <c r="I49" s="117">
        <f t="shared" si="6"/>
        <v>0</v>
      </c>
      <c r="J49" s="117">
        <f t="shared" si="7"/>
        <v>0</v>
      </c>
      <c r="K49" s="117"/>
      <c r="L49" s="113"/>
      <c r="M49" s="113"/>
      <c r="N49" s="113"/>
      <c r="O49" s="113"/>
      <c r="P49" s="113"/>
      <c r="Q49" s="94"/>
      <c r="R49" s="94"/>
    </row>
    <row r="50" ht="25" customHeight="1" spans="1:18">
      <c r="A50" s="113"/>
      <c r="B50" s="113"/>
      <c r="C50" s="93" t="s">
        <v>98</v>
      </c>
      <c r="D50" s="93"/>
      <c r="E50" s="252"/>
      <c r="F50" s="113"/>
      <c r="G50" s="113"/>
      <c r="H50" s="117"/>
      <c r="I50" s="117">
        <f t="shared" si="6"/>
        <v>0</v>
      </c>
      <c r="J50" s="117">
        <f t="shared" si="7"/>
        <v>0</v>
      </c>
      <c r="K50" s="117"/>
      <c r="L50" s="113">
        <v>20230808</v>
      </c>
      <c r="M50" s="113">
        <v>775</v>
      </c>
      <c r="N50" s="113"/>
      <c r="O50" s="113"/>
      <c r="P50" s="113"/>
      <c r="Q50" s="94"/>
      <c r="R50" s="94"/>
    </row>
    <row r="51" ht="25" customHeight="1" spans="1:18">
      <c r="A51" s="113"/>
      <c r="B51" s="113"/>
      <c r="C51" s="253" t="s">
        <v>100</v>
      </c>
      <c r="D51" s="93"/>
      <c r="E51" s="113" t="s">
        <v>109</v>
      </c>
      <c r="F51" s="113"/>
      <c r="G51" s="113"/>
      <c r="H51" s="117"/>
      <c r="I51" s="117">
        <f t="shared" si="6"/>
        <v>0</v>
      </c>
      <c r="J51" s="117">
        <f t="shared" si="7"/>
        <v>0</v>
      </c>
      <c r="K51" s="117"/>
      <c r="L51" s="113">
        <v>20230801</v>
      </c>
      <c r="M51" s="280">
        <v>35708</v>
      </c>
      <c r="N51" s="113"/>
      <c r="O51" s="113"/>
      <c r="P51" s="113"/>
      <c r="Q51" s="94"/>
      <c r="R51" s="94"/>
    </row>
    <row r="52" ht="25" customHeight="1" spans="1:18">
      <c r="A52" s="113"/>
      <c r="B52" s="113"/>
      <c r="C52" s="253" t="s">
        <v>101</v>
      </c>
      <c r="D52" s="93"/>
      <c r="E52" s="113" t="s">
        <v>99</v>
      </c>
      <c r="F52" s="113"/>
      <c r="G52" s="113"/>
      <c r="H52" s="117"/>
      <c r="I52" s="117">
        <f t="shared" si="6"/>
        <v>0</v>
      </c>
      <c r="J52" s="117">
        <f t="shared" si="7"/>
        <v>0</v>
      </c>
      <c r="K52" s="117"/>
      <c r="L52" s="113">
        <v>20230815</v>
      </c>
      <c r="M52" s="281">
        <v>28475</v>
      </c>
      <c r="N52" s="113"/>
      <c r="O52" s="113"/>
      <c r="P52" s="113"/>
      <c r="Q52" s="94"/>
      <c r="R52" s="94"/>
    </row>
    <row r="53" ht="25" customHeight="1" spans="1:18">
      <c r="A53" s="113"/>
      <c r="B53" s="113"/>
      <c r="C53" s="253" t="s">
        <v>102</v>
      </c>
      <c r="D53" s="93"/>
      <c r="E53" s="113" t="s">
        <v>99</v>
      </c>
      <c r="F53" s="113"/>
      <c r="G53" s="113"/>
      <c r="H53" s="117"/>
      <c r="I53" s="117">
        <f t="shared" si="6"/>
        <v>0</v>
      </c>
      <c r="J53" s="117">
        <f t="shared" si="7"/>
        <v>0</v>
      </c>
      <c r="K53" s="117"/>
      <c r="L53" s="113">
        <v>20230815</v>
      </c>
      <c r="M53" s="281">
        <v>34800</v>
      </c>
      <c r="N53" s="113"/>
      <c r="O53" s="113"/>
      <c r="P53" s="113"/>
      <c r="Q53" s="94"/>
      <c r="R53" s="94"/>
    </row>
    <row r="54" ht="25" customHeight="1" spans="1:18">
      <c r="A54" s="113"/>
      <c r="B54" s="113"/>
      <c r="C54" s="93"/>
      <c r="D54" s="93"/>
      <c r="E54" s="113"/>
      <c r="F54" s="113"/>
      <c r="G54" s="113"/>
      <c r="H54" s="117"/>
      <c r="I54" s="117"/>
      <c r="J54" s="117"/>
      <c r="K54" s="117"/>
      <c r="L54" s="113"/>
      <c r="M54" s="113"/>
      <c r="N54" s="113"/>
      <c r="O54" s="113"/>
      <c r="P54" s="113"/>
      <c r="Q54" s="94"/>
      <c r="R54" s="94"/>
    </row>
    <row r="55" ht="25" customHeight="1" spans="1:18">
      <c r="A55" s="113"/>
      <c r="B55" s="113"/>
      <c r="C55" s="253"/>
      <c r="D55" s="93"/>
      <c r="E55" s="113"/>
      <c r="F55" s="113"/>
      <c r="G55" s="113"/>
      <c r="H55" s="117"/>
      <c r="I55" s="117"/>
      <c r="J55" s="117"/>
      <c r="K55" s="117"/>
      <c r="L55" s="113"/>
      <c r="M55" s="113"/>
      <c r="N55" s="113"/>
      <c r="O55" s="113"/>
      <c r="P55" s="113"/>
      <c r="Q55" s="94"/>
      <c r="R55" s="94"/>
    </row>
    <row r="56" ht="25" customHeight="1" spans="1:18">
      <c r="A56" s="113"/>
      <c r="B56" s="113"/>
      <c r="C56" s="93"/>
      <c r="D56" s="93"/>
      <c r="E56" s="113"/>
      <c r="F56" s="113">
        <f>F40-G40</f>
        <v>-203415.35</v>
      </c>
      <c r="G56" s="113"/>
      <c r="H56" s="117"/>
      <c r="I56" s="117"/>
      <c r="J56" s="117"/>
      <c r="K56" s="117"/>
      <c r="L56" s="113"/>
      <c r="M56" s="113"/>
      <c r="N56" s="113"/>
      <c r="O56" s="113"/>
      <c r="P56" s="113"/>
      <c r="Q56" s="94"/>
      <c r="R56" s="94"/>
    </row>
    <row r="57" ht="25" customHeight="1" spans="1:18">
      <c r="A57" s="113"/>
      <c r="B57" s="113"/>
      <c r="C57" s="93"/>
      <c r="D57" s="93"/>
      <c r="E57" s="113"/>
      <c r="F57" s="113"/>
      <c r="G57" s="113"/>
      <c r="H57" s="117"/>
      <c r="I57" s="117"/>
      <c r="J57" s="117"/>
      <c r="K57" s="117"/>
      <c r="L57" s="113"/>
      <c r="M57" s="113"/>
      <c r="N57" s="113"/>
      <c r="O57" s="113"/>
      <c r="P57" s="113"/>
      <c r="Q57" s="94"/>
      <c r="R57" s="94"/>
    </row>
    <row r="58" ht="25" customHeight="1" spans="1:18">
      <c r="A58" s="113"/>
      <c r="B58" s="113"/>
      <c r="C58" s="93"/>
      <c r="D58" s="93"/>
      <c r="E58" s="113"/>
      <c r="F58" s="113"/>
      <c r="G58" s="113"/>
      <c r="H58" s="117"/>
      <c r="I58" s="117"/>
      <c r="J58" s="117"/>
      <c r="K58" s="117"/>
      <c r="L58" s="113"/>
      <c r="M58" s="113"/>
      <c r="N58" s="113"/>
      <c r="O58" s="113"/>
      <c r="P58" s="113"/>
      <c r="Q58" s="94"/>
      <c r="R58" s="94"/>
    </row>
    <row r="59" ht="25" customHeight="1" spans="1:18">
      <c r="A59" s="113"/>
      <c r="B59" s="113"/>
      <c r="C59" s="93"/>
      <c r="D59" s="93"/>
      <c r="E59" s="113"/>
      <c r="F59" s="113"/>
      <c r="G59" s="113"/>
      <c r="H59" s="117"/>
      <c r="I59" s="117"/>
      <c r="J59" s="117"/>
      <c r="K59" s="117"/>
      <c r="L59" s="113"/>
      <c r="M59" s="113"/>
      <c r="N59" s="113"/>
      <c r="O59" s="113"/>
      <c r="P59" s="113"/>
      <c r="Q59" s="94"/>
      <c r="R59" s="94"/>
    </row>
    <row r="60" ht="25" customHeight="1" spans="1:18">
      <c r="A60" s="113"/>
      <c r="B60" s="113"/>
      <c r="C60" s="93"/>
      <c r="D60" s="93"/>
      <c r="E60" s="113"/>
      <c r="F60" s="113"/>
      <c r="G60" s="113"/>
      <c r="H60" s="117"/>
      <c r="I60" s="117"/>
      <c r="J60" s="117"/>
      <c r="K60" s="117"/>
      <c r="L60" s="113"/>
      <c r="M60" s="113"/>
      <c r="N60" s="113"/>
      <c r="O60" s="113"/>
      <c r="P60" s="113"/>
      <c r="Q60" s="94"/>
      <c r="R60" s="94"/>
    </row>
    <row r="61" ht="25" customHeight="1" spans="1:18">
      <c r="A61" s="113"/>
      <c r="B61" s="113"/>
      <c r="C61" s="93"/>
      <c r="D61" s="93"/>
      <c r="E61" s="113"/>
      <c r="F61" s="113"/>
      <c r="G61" s="113"/>
      <c r="H61" s="117"/>
      <c r="I61" s="117"/>
      <c r="J61" s="117"/>
      <c r="K61" s="117"/>
      <c r="L61" s="113"/>
      <c r="M61" s="113"/>
      <c r="N61" s="113"/>
      <c r="O61" s="113"/>
      <c r="P61" s="113"/>
      <c r="Q61" s="94"/>
      <c r="R61" s="94"/>
    </row>
    <row r="62" ht="25" customHeight="1" spans="1:18">
      <c r="A62" s="113"/>
      <c r="B62" s="113"/>
      <c r="C62" s="93"/>
      <c r="D62" s="93"/>
      <c r="E62" s="113"/>
      <c r="F62" s="113"/>
      <c r="G62" s="113"/>
      <c r="H62" s="117"/>
      <c r="I62" s="117"/>
      <c r="J62" s="117"/>
      <c r="K62" s="117"/>
      <c r="L62" s="113"/>
      <c r="M62" s="113"/>
      <c r="N62" s="113"/>
      <c r="O62" s="113"/>
      <c r="P62" s="113"/>
      <c r="Q62" s="94"/>
      <c r="R62" s="94"/>
    </row>
    <row r="63" ht="25" customHeight="1" spans="1:18">
      <c r="A63" s="113"/>
      <c r="B63" s="113"/>
      <c r="C63" s="93"/>
      <c r="D63" s="93"/>
      <c r="E63" s="113"/>
      <c r="F63" s="113"/>
      <c r="G63" s="113"/>
      <c r="H63" s="117"/>
      <c r="I63" s="117"/>
      <c r="J63" s="117"/>
      <c r="K63" s="117"/>
      <c r="L63" s="113"/>
      <c r="M63" s="113"/>
      <c r="N63" s="113"/>
      <c r="O63" s="113"/>
      <c r="P63" s="113"/>
      <c r="Q63" s="94"/>
      <c r="R63" s="94"/>
    </row>
    <row r="64" ht="25" customHeight="1" spans="1:18">
      <c r="A64" s="113"/>
      <c r="B64" s="113"/>
      <c r="C64" s="93"/>
      <c r="D64" s="93"/>
      <c r="E64" s="113"/>
      <c r="F64" s="113"/>
      <c r="G64" s="113"/>
      <c r="H64" s="117"/>
      <c r="I64" s="117"/>
      <c r="J64" s="117"/>
      <c r="K64" s="117"/>
      <c r="L64" s="113"/>
      <c r="M64" s="113"/>
      <c r="N64" s="113"/>
      <c r="O64" s="113"/>
      <c r="P64" s="113"/>
      <c r="Q64" s="94"/>
      <c r="R64" s="94"/>
    </row>
    <row r="65" ht="25" customHeight="1" spans="1:18">
      <c r="A65" s="113"/>
      <c r="B65" s="113"/>
      <c r="C65" s="93"/>
      <c r="D65" s="93"/>
      <c r="E65" s="113"/>
      <c r="F65" s="113"/>
      <c r="G65" s="113"/>
      <c r="H65" s="117"/>
      <c r="I65" s="117"/>
      <c r="J65" s="117"/>
      <c r="K65" s="117"/>
      <c r="L65" s="113"/>
      <c r="M65" s="113"/>
      <c r="N65" s="113"/>
      <c r="O65" s="113"/>
      <c r="P65" s="113"/>
      <c r="Q65" s="94"/>
      <c r="R65" s="94"/>
    </row>
    <row r="66" ht="25" customHeight="1" spans="1:18">
      <c r="A66" s="113"/>
      <c r="B66" s="113"/>
      <c r="C66" s="93"/>
      <c r="D66" s="93"/>
      <c r="E66" s="113"/>
      <c r="F66" s="113"/>
      <c r="G66" s="113"/>
      <c r="H66" s="117"/>
      <c r="I66" s="117"/>
      <c r="J66" s="117"/>
      <c r="K66" s="117"/>
      <c r="L66" s="113"/>
      <c r="M66" s="113"/>
      <c r="N66" s="113"/>
      <c r="O66" s="113"/>
      <c r="P66" s="113"/>
      <c r="Q66" s="94"/>
      <c r="R66" s="94"/>
    </row>
    <row r="67" ht="25" customHeight="1" spans="1:18">
      <c r="A67" s="113"/>
      <c r="B67" s="113"/>
      <c r="C67" s="93"/>
      <c r="D67" s="93"/>
      <c r="E67" s="113"/>
      <c r="F67" s="113"/>
      <c r="G67" s="113"/>
      <c r="H67" s="117"/>
      <c r="I67" s="117"/>
      <c r="J67" s="117"/>
      <c r="K67" s="117"/>
      <c r="L67" s="113"/>
      <c r="M67" s="113"/>
      <c r="N67" s="113"/>
      <c r="O67" s="113"/>
      <c r="P67" s="113"/>
      <c r="Q67" s="94"/>
      <c r="R67" s="94"/>
    </row>
    <row r="68" ht="25" customHeight="1" spans="1:18">
      <c r="A68" s="113"/>
      <c r="B68" s="113"/>
      <c r="C68" s="93"/>
      <c r="D68" s="93"/>
      <c r="E68" s="113"/>
      <c r="F68" s="113"/>
      <c r="G68" s="113"/>
      <c r="H68" s="117"/>
      <c r="I68" s="117"/>
      <c r="J68" s="117"/>
      <c r="K68" s="117"/>
      <c r="L68" s="113"/>
      <c r="M68" s="113"/>
      <c r="N68" s="113"/>
      <c r="O68" s="113"/>
      <c r="P68" s="113"/>
      <c r="Q68" s="94"/>
      <c r="R68" s="94"/>
    </row>
  </sheetData>
  <autoFilter ref="A1:R53">
    <extLst/>
  </autoFilter>
  <mergeCells count="22">
    <mergeCell ref="A1:R1"/>
    <mergeCell ref="L2:M2"/>
    <mergeCell ref="N2:O2"/>
    <mergeCell ref="A40:D40"/>
    <mergeCell ref="A46:D46"/>
    <mergeCell ref="E51:H51"/>
    <mergeCell ref="B3:B37"/>
    <mergeCell ref="B42:B45"/>
    <mergeCell ref="B47:B53"/>
    <mergeCell ref="C11:C12"/>
    <mergeCell ref="C22:C24"/>
    <mergeCell ref="C29:C31"/>
    <mergeCell ref="C34:C35"/>
    <mergeCell ref="E11:E12"/>
    <mergeCell ref="F11:F12"/>
    <mergeCell ref="G11:G12"/>
    <mergeCell ref="H11:H12"/>
    <mergeCell ref="L22:L24"/>
    <mergeCell ref="M22:M24"/>
    <mergeCell ref="N11:N12"/>
    <mergeCell ref="N22:N24"/>
    <mergeCell ref="O11:O12"/>
  </mergeCells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"/>
  <sheetViews>
    <sheetView workbookViewId="0">
      <pane xSplit="3" ySplit="2" topLeftCell="D16" activePane="bottomRight" state="frozen"/>
      <selection/>
      <selection pane="topRight"/>
      <selection pane="bottomLeft"/>
      <selection pane="bottomRight" activeCell="F38" sqref="F38"/>
    </sheetView>
  </sheetViews>
  <sheetFormatPr defaultColWidth="9" defaultRowHeight="14.25"/>
  <cols>
    <col min="3" max="3" width="35.625" customWidth="1"/>
    <col min="4" max="4" width="16" customWidth="1"/>
    <col min="5" max="5" width="13.625" style="189" customWidth="1"/>
    <col min="6" max="6" width="15.375" customWidth="1"/>
    <col min="7" max="7" width="17.5" style="190" customWidth="1"/>
    <col min="8" max="8" width="19.75" style="189" customWidth="1"/>
    <col min="9" max="9" width="16.25" style="191" customWidth="1"/>
    <col min="10" max="10" width="13.125" customWidth="1"/>
    <col min="11" max="11" width="12.625" style="189"/>
    <col min="12" max="12" width="16.5" customWidth="1"/>
    <col min="13" max="13" width="13.75"/>
  </cols>
  <sheetData>
    <row r="1" ht="23" customHeight="1" spans="1:12">
      <c r="A1" s="192" t="s">
        <v>110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</row>
    <row r="2" ht="24" customHeight="1" spans="1:12">
      <c r="A2" s="194" t="s">
        <v>1</v>
      </c>
      <c r="B2" s="194" t="s">
        <v>2</v>
      </c>
      <c r="C2" s="195" t="s">
        <v>3</v>
      </c>
      <c r="D2" s="196" t="s">
        <v>111</v>
      </c>
      <c r="E2" s="196" t="s">
        <v>112</v>
      </c>
      <c r="F2" s="195" t="s">
        <v>113</v>
      </c>
      <c r="G2" s="197" t="s">
        <v>104</v>
      </c>
      <c r="H2" s="197" t="s">
        <v>107</v>
      </c>
      <c r="I2" s="197" t="s">
        <v>114</v>
      </c>
      <c r="J2" s="225" t="s">
        <v>115</v>
      </c>
      <c r="K2" s="226" t="s">
        <v>116</v>
      </c>
      <c r="L2" s="194" t="s">
        <v>117</v>
      </c>
    </row>
    <row r="3" ht="16.5" spans="1:12">
      <c r="A3" s="113">
        <v>1</v>
      </c>
      <c r="B3" s="140" t="s">
        <v>69</v>
      </c>
      <c r="C3" s="93" t="s">
        <v>12</v>
      </c>
      <c r="D3" s="148" t="s">
        <v>79</v>
      </c>
      <c r="E3" s="148" t="s">
        <v>79</v>
      </c>
      <c r="F3" s="198">
        <v>98880</v>
      </c>
      <c r="G3" s="199">
        <v>98811.4285714286</v>
      </c>
      <c r="H3" s="199">
        <v>97440</v>
      </c>
      <c r="I3" s="227">
        <v>1440</v>
      </c>
      <c r="J3" s="117">
        <f t="shared" ref="J3:J36" si="0">I3/1.05</f>
        <v>1371.42857142857</v>
      </c>
      <c r="K3" s="228">
        <v>68.5714285714286</v>
      </c>
      <c r="L3" s="229"/>
    </row>
    <row r="4" ht="21" customHeight="1" spans="1:12">
      <c r="A4" s="113">
        <v>2</v>
      </c>
      <c r="B4" s="141"/>
      <c r="C4" s="93" t="s">
        <v>15</v>
      </c>
      <c r="D4" s="148" t="s">
        <v>79</v>
      </c>
      <c r="E4" s="148" t="s">
        <v>79</v>
      </c>
      <c r="F4" s="198">
        <v>21500</v>
      </c>
      <c r="G4" s="199">
        <v>21485.7142857143</v>
      </c>
      <c r="H4" s="199">
        <v>21200</v>
      </c>
      <c r="I4" s="227">
        <v>300</v>
      </c>
      <c r="J4" s="117">
        <f t="shared" si="0"/>
        <v>285.714285714286</v>
      </c>
      <c r="K4" s="228">
        <v>14.2857142857143</v>
      </c>
      <c r="L4" s="229"/>
    </row>
    <row r="5" ht="16.5" spans="1:12">
      <c r="A5" s="113">
        <v>3</v>
      </c>
      <c r="B5" s="141"/>
      <c r="C5" s="93" t="s">
        <v>16</v>
      </c>
      <c r="D5" s="148" t="s">
        <v>79</v>
      </c>
      <c r="E5" s="148" t="s">
        <v>79</v>
      </c>
      <c r="F5" s="198">
        <v>22400</v>
      </c>
      <c r="G5" s="199">
        <v>22383.2828571429</v>
      </c>
      <c r="H5" s="199">
        <v>22048.94</v>
      </c>
      <c r="I5" s="227">
        <v>351.060000000001</v>
      </c>
      <c r="J5" s="117">
        <f t="shared" si="0"/>
        <v>334.342857142858</v>
      </c>
      <c r="K5" s="228">
        <v>16.7171428571429</v>
      </c>
      <c r="L5" s="229"/>
    </row>
    <row r="6" ht="20" customHeight="1" spans="1:12">
      <c r="A6" s="113">
        <v>4</v>
      </c>
      <c r="B6" s="141"/>
      <c r="C6" s="93" t="s">
        <v>17</v>
      </c>
      <c r="D6" s="148" t="s">
        <v>79</v>
      </c>
      <c r="E6" s="148" t="s">
        <v>79</v>
      </c>
      <c r="F6" s="198">
        <v>12199.56</v>
      </c>
      <c r="G6" s="199">
        <v>12188.1314285714</v>
      </c>
      <c r="H6" s="117">
        <v>11959.56</v>
      </c>
      <c r="I6" s="227">
        <v>240</v>
      </c>
      <c r="J6" s="117">
        <f t="shared" si="0"/>
        <v>228.571428571429</v>
      </c>
      <c r="K6" s="228">
        <v>11.4285714285714</v>
      </c>
      <c r="L6" s="229"/>
    </row>
    <row r="7" ht="16.5" spans="1:12">
      <c r="A7" s="113">
        <v>5</v>
      </c>
      <c r="B7" s="141"/>
      <c r="C7" s="93" t="s">
        <v>19</v>
      </c>
      <c r="D7" s="148" t="s">
        <v>79</v>
      </c>
      <c r="E7" s="148" t="s">
        <v>79</v>
      </c>
      <c r="F7" s="198">
        <v>115360</v>
      </c>
      <c r="G7" s="199">
        <v>115280</v>
      </c>
      <c r="H7" s="199">
        <v>113680</v>
      </c>
      <c r="I7" s="227">
        <v>1680</v>
      </c>
      <c r="J7" s="117">
        <f t="shared" si="0"/>
        <v>1600</v>
      </c>
      <c r="K7" s="228">
        <v>80</v>
      </c>
      <c r="L7" s="229"/>
    </row>
    <row r="8" ht="24" customHeight="1" spans="1:12">
      <c r="A8" s="113">
        <v>6</v>
      </c>
      <c r="B8" s="141"/>
      <c r="C8" s="93" t="s">
        <v>22</v>
      </c>
      <c r="D8" s="148" t="s">
        <v>79</v>
      </c>
      <c r="E8" s="148" t="s">
        <v>79</v>
      </c>
      <c r="F8" s="198">
        <v>10951.41</v>
      </c>
      <c r="G8" s="199">
        <v>10942.8385714286</v>
      </c>
      <c r="H8" s="199">
        <v>10771.41</v>
      </c>
      <c r="I8" s="227">
        <v>180</v>
      </c>
      <c r="J8" s="117">
        <f t="shared" si="0"/>
        <v>171.428571428571</v>
      </c>
      <c r="K8" s="228">
        <v>8.57142857142857</v>
      </c>
      <c r="L8" s="229"/>
    </row>
    <row r="9" ht="16.5" spans="1:12">
      <c r="A9" s="113">
        <v>7</v>
      </c>
      <c r="B9" s="141"/>
      <c r="C9" s="93" t="s">
        <v>24</v>
      </c>
      <c r="D9" s="148" t="s">
        <v>79</v>
      </c>
      <c r="E9" s="148" t="s">
        <v>79</v>
      </c>
      <c r="F9" s="198">
        <v>28800</v>
      </c>
      <c r="G9" s="199">
        <v>28774.2857142857</v>
      </c>
      <c r="H9" s="199">
        <v>28260</v>
      </c>
      <c r="I9" s="227">
        <v>540</v>
      </c>
      <c r="J9" s="117">
        <f t="shared" si="0"/>
        <v>514.285714285714</v>
      </c>
      <c r="K9" s="228">
        <v>25.7142857142857</v>
      </c>
      <c r="L9" s="229"/>
    </row>
    <row r="10" ht="16.5" spans="1:12">
      <c r="A10" s="113">
        <v>8</v>
      </c>
      <c r="B10" s="141"/>
      <c r="C10" s="93" t="s">
        <v>30</v>
      </c>
      <c r="D10" s="148" t="s">
        <v>79</v>
      </c>
      <c r="E10" s="148" t="s">
        <v>79</v>
      </c>
      <c r="F10" s="198">
        <v>32000</v>
      </c>
      <c r="G10" s="199">
        <v>31977.1428571429</v>
      </c>
      <c r="H10" s="199">
        <v>31520</v>
      </c>
      <c r="I10" s="227">
        <v>480</v>
      </c>
      <c r="J10" s="117">
        <f t="shared" si="0"/>
        <v>457.142857142857</v>
      </c>
      <c r="K10" s="228">
        <v>22.8571428571429</v>
      </c>
      <c r="L10" s="229"/>
    </row>
    <row r="11" ht="16.5" spans="1:12">
      <c r="A11" s="113">
        <v>9</v>
      </c>
      <c r="B11" s="141"/>
      <c r="C11" s="93" t="s">
        <v>33</v>
      </c>
      <c r="D11" s="148" t="s">
        <v>79</v>
      </c>
      <c r="E11" s="148" t="s">
        <v>79</v>
      </c>
      <c r="F11" s="198">
        <v>352696.86</v>
      </c>
      <c r="G11" s="199">
        <v>352434.002857143</v>
      </c>
      <c r="H11" s="117">
        <v>347176.86</v>
      </c>
      <c r="I11" s="227">
        <v>5520</v>
      </c>
      <c r="J11" s="117">
        <f t="shared" si="0"/>
        <v>5257.14285714286</v>
      </c>
      <c r="K11" s="228">
        <v>262.857142857143</v>
      </c>
      <c r="L11" s="229"/>
    </row>
    <row r="12" ht="16.5" spans="1:12">
      <c r="A12" s="113">
        <v>10</v>
      </c>
      <c r="B12" s="141"/>
      <c r="C12" s="97" t="s">
        <v>34</v>
      </c>
      <c r="D12" s="148" t="s">
        <v>79</v>
      </c>
      <c r="E12" s="102" t="s">
        <v>118</v>
      </c>
      <c r="F12" s="198">
        <v>14119.6</v>
      </c>
      <c r="G12" s="199">
        <v>14114.8380952381</v>
      </c>
      <c r="H12" s="117">
        <v>14019.6</v>
      </c>
      <c r="I12" s="227">
        <v>100</v>
      </c>
      <c r="J12" s="117">
        <f t="shared" si="0"/>
        <v>95.2380952380952</v>
      </c>
      <c r="K12" s="228">
        <v>4.76190476190476</v>
      </c>
      <c r="L12" s="229"/>
    </row>
    <row r="13" ht="16.5" spans="1:12">
      <c r="A13" s="113">
        <v>11</v>
      </c>
      <c r="B13" s="141"/>
      <c r="C13" s="95" t="s">
        <v>37</v>
      </c>
      <c r="D13" s="148" t="s">
        <v>79</v>
      </c>
      <c r="E13" s="148" t="s">
        <v>79</v>
      </c>
      <c r="F13" s="200">
        <v>7029.8</v>
      </c>
      <c r="G13" s="199">
        <v>7027.41904761905</v>
      </c>
      <c r="H13" s="199">
        <v>6979.8</v>
      </c>
      <c r="I13" s="227">
        <v>50</v>
      </c>
      <c r="J13" s="117">
        <f t="shared" si="0"/>
        <v>47.6190476190476</v>
      </c>
      <c r="K13" s="228">
        <v>2.38095238095238</v>
      </c>
      <c r="L13" s="229"/>
    </row>
    <row r="14" ht="16.5" spans="1:12">
      <c r="A14" s="113">
        <v>12</v>
      </c>
      <c r="B14" s="141"/>
      <c r="C14" s="95" t="s">
        <v>73</v>
      </c>
      <c r="D14" s="148" t="s">
        <v>79</v>
      </c>
      <c r="E14" s="148" t="s">
        <v>79</v>
      </c>
      <c r="F14" s="200">
        <v>14946</v>
      </c>
      <c r="G14" s="199">
        <v>14931.7142857143</v>
      </c>
      <c r="H14" s="117">
        <v>14646</v>
      </c>
      <c r="I14" s="227">
        <v>300</v>
      </c>
      <c r="J14" s="117">
        <f t="shared" si="0"/>
        <v>285.714285714286</v>
      </c>
      <c r="K14" s="228">
        <v>14.2857142857143</v>
      </c>
      <c r="L14" s="229"/>
    </row>
    <row r="15" ht="16.5" spans="1:12">
      <c r="A15" s="113">
        <v>13</v>
      </c>
      <c r="B15" s="141"/>
      <c r="C15" s="95" t="s">
        <v>75</v>
      </c>
      <c r="D15" s="148" t="s">
        <v>79</v>
      </c>
      <c r="E15" s="148" t="s">
        <v>79</v>
      </c>
      <c r="F15" s="200">
        <v>8200</v>
      </c>
      <c r="G15" s="199">
        <v>8190.47619047619</v>
      </c>
      <c r="H15" s="199">
        <v>8000</v>
      </c>
      <c r="I15" s="227">
        <v>200</v>
      </c>
      <c r="J15" s="117">
        <f t="shared" si="0"/>
        <v>190.47619047619</v>
      </c>
      <c r="K15" s="228">
        <v>9.52380952380952</v>
      </c>
      <c r="L15" s="229"/>
    </row>
    <row r="16" ht="21" customHeight="1" spans="1:12">
      <c r="A16" s="113">
        <v>14</v>
      </c>
      <c r="B16" s="141"/>
      <c r="C16" s="93" t="s">
        <v>45</v>
      </c>
      <c r="D16" s="148" t="s">
        <v>79</v>
      </c>
      <c r="E16" s="148" t="s">
        <v>79</v>
      </c>
      <c r="F16" s="198">
        <v>10543.44</v>
      </c>
      <c r="G16" s="199">
        <v>10536.2971428571</v>
      </c>
      <c r="H16" s="117">
        <v>10393.44</v>
      </c>
      <c r="I16" s="227">
        <v>150</v>
      </c>
      <c r="J16" s="117">
        <f t="shared" si="0"/>
        <v>142.857142857143</v>
      </c>
      <c r="K16" s="228">
        <v>7.14285714285714</v>
      </c>
      <c r="L16" s="229"/>
    </row>
    <row r="17" ht="16.5" spans="1:12">
      <c r="A17" s="113">
        <v>15</v>
      </c>
      <c r="B17" s="141"/>
      <c r="C17" s="95" t="s">
        <v>49</v>
      </c>
      <c r="D17" s="148" t="s">
        <v>79</v>
      </c>
      <c r="E17" s="148" t="s">
        <v>79</v>
      </c>
      <c r="F17" s="200">
        <v>36503.95</v>
      </c>
      <c r="G17" s="199">
        <v>36480.1404761905</v>
      </c>
      <c r="H17" s="199">
        <v>36003.95</v>
      </c>
      <c r="I17" s="227">
        <v>500</v>
      </c>
      <c r="J17" s="117">
        <f t="shared" si="0"/>
        <v>476.190476190476</v>
      </c>
      <c r="K17" s="228">
        <v>23.8095238095238</v>
      </c>
      <c r="L17" s="229"/>
    </row>
    <row r="18" ht="16.5" spans="1:12">
      <c r="A18" s="113">
        <v>16</v>
      </c>
      <c r="B18" s="141"/>
      <c r="C18" s="95" t="s">
        <v>50</v>
      </c>
      <c r="D18" s="148" t="s">
        <v>79</v>
      </c>
      <c r="E18" s="148" t="s">
        <v>79</v>
      </c>
      <c r="F18" s="200">
        <v>15051.56</v>
      </c>
      <c r="G18" s="199">
        <v>15042.0361904762</v>
      </c>
      <c r="H18" s="199">
        <v>14851.56</v>
      </c>
      <c r="I18" s="227">
        <v>200</v>
      </c>
      <c r="J18" s="117">
        <f t="shared" si="0"/>
        <v>190.47619047619</v>
      </c>
      <c r="K18" s="228">
        <v>9.52380952380952</v>
      </c>
      <c r="L18" s="229"/>
    </row>
    <row r="19" ht="16.5" spans="1:12">
      <c r="A19" s="113">
        <v>17</v>
      </c>
      <c r="B19" s="141"/>
      <c r="C19" s="93" t="s">
        <v>51</v>
      </c>
      <c r="D19" s="148" t="s">
        <v>79</v>
      </c>
      <c r="E19" s="148" t="s">
        <v>79</v>
      </c>
      <c r="F19" s="198">
        <v>8528.83</v>
      </c>
      <c r="G19" s="199">
        <v>8521.68714285714</v>
      </c>
      <c r="H19" s="199">
        <v>8378.83</v>
      </c>
      <c r="I19" s="227">
        <v>150</v>
      </c>
      <c r="J19" s="117">
        <f t="shared" si="0"/>
        <v>142.857142857143</v>
      </c>
      <c r="K19" s="228">
        <v>7.14285714285714</v>
      </c>
      <c r="L19" s="229"/>
    </row>
    <row r="20" ht="16.5" spans="1:12">
      <c r="A20" s="113">
        <v>18</v>
      </c>
      <c r="B20" s="141"/>
      <c r="C20" s="93" t="s">
        <v>53</v>
      </c>
      <c r="D20" s="148" t="s">
        <v>79</v>
      </c>
      <c r="E20" s="148" t="s">
        <v>79</v>
      </c>
      <c r="F20" s="198">
        <v>57341</v>
      </c>
      <c r="G20" s="199">
        <v>57298.1428571429</v>
      </c>
      <c r="H20" s="199">
        <v>56441</v>
      </c>
      <c r="I20" s="227">
        <v>900</v>
      </c>
      <c r="J20" s="117">
        <f t="shared" si="0"/>
        <v>857.142857142857</v>
      </c>
      <c r="K20" s="228">
        <v>42.8571428571429</v>
      </c>
      <c r="L20" s="229"/>
    </row>
    <row r="21" ht="16.5" spans="1:12">
      <c r="A21" s="113">
        <v>19</v>
      </c>
      <c r="B21" s="141"/>
      <c r="C21" s="93" t="s">
        <v>54</v>
      </c>
      <c r="D21" s="148" t="s">
        <v>79</v>
      </c>
      <c r="E21" s="148" t="s">
        <v>79</v>
      </c>
      <c r="F21" s="198">
        <v>4220.46</v>
      </c>
      <c r="G21" s="199">
        <v>4217.60285714286</v>
      </c>
      <c r="H21" s="199">
        <v>4160.46</v>
      </c>
      <c r="I21" s="227">
        <v>60</v>
      </c>
      <c r="J21" s="117">
        <f t="shared" si="0"/>
        <v>57.1428571428571</v>
      </c>
      <c r="K21" s="228">
        <v>2.85714285714286</v>
      </c>
      <c r="L21" s="229"/>
    </row>
    <row r="22" ht="16.5" spans="1:12">
      <c r="A22" s="113">
        <v>20</v>
      </c>
      <c r="B22" s="141"/>
      <c r="C22" s="93"/>
      <c r="D22" s="148" t="s">
        <v>79</v>
      </c>
      <c r="E22" s="148" t="s">
        <v>79</v>
      </c>
      <c r="F22" s="198">
        <v>8420.46</v>
      </c>
      <c r="G22" s="199">
        <v>8411.88857142857</v>
      </c>
      <c r="H22" s="199">
        <v>8240.46</v>
      </c>
      <c r="I22" s="227">
        <v>180</v>
      </c>
      <c r="J22" s="117">
        <f t="shared" si="0"/>
        <v>171.428571428571</v>
      </c>
      <c r="K22" s="228">
        <v>8.57142857142857</v>
      </c>
      <c r="L22" s="229"/>
    </row>
    <row r="23" ht="16.5" spans="1:12">
      <c r="A23" s="113">
        <v>21</v>
      </c>
      <c r="B23" s="141"/>
      <c r="C23" s="93"/>
      <c r="D23" s="148" t="s">
        <v>79</v>
      </c>
      <c r="E23" s="148" t="s">
        <v>79</v>
      </c>
      <c r="F23" s="198">
        <v>32907.08</v>
      </c>
      <c r="G23" s="199">
        <v>32881.3657142857</v>
      </c>
      <c r="H23" s="199">
        <v>32367.08</v>
      </c>
      <c r="I23" s="227">
        <v>540</v>
      </c>
      <c r="J23" s="117">
        <f t="shared" si="0"/>
        <v>514.285714285714</v>
      </c>
      <c r="K23" s="228">
        <v>25.7142857142857</v>
      </c>
      <c r="L23" s="229"/>
    </row>
    <row r="24" ht="16.5" spans="1:12">
      <c r="A24" s="113">
        <v>22</v>
      </c>
      <c r="B24" s="141"/>
      <c r="C24" s="93" t="s">
        <v>55</v>
      </c>
      <c r="D24" s="148" t="s">
        <v>79</v>
      </c>
      <c r="E24" s="148" t="s">
        <v>79</v>
      </c>
      <c r="F24" s="198">
        <v>12240</v>
      </c>
      <c r="G24" s="199">
        <v>12232.8571428571</v>
      </c>
      <c r="H24" s="117">
        <v>12090</v>
      </c>
      <c r="I24" s="227">
        <v>150</v>
      </c>
      <c r="J24" s="117">
        <f t="shared" si="0"/>
        <v>142.857142857143</v>
      </c>
      <c r="K24" s="228">
        <v>7.14285714285714</v>
      </c>
      <c r="L24" s="229"/>
    </row>
    <row r="25" ht="16.5" spans="1:12">
      <c r="A25" s="113">
        <v>23</v>
      </c>
      <c r="B25" s="141"/>
      <c r="C25" s="93" t="s">
        <v>56</v>
      </c>
      <c r="D25" s="148" t="s">
        <v>79</v>
      </c>
      <c r="E25" s="148" t="s">
        <v>79</v>
      </c>
      <c r="F25" s="198">
        <v>25489.91</v>
      </c>
      <c r="G25" s="199">
        <v>25478.0052380952</v>
      </c>
      <c r="H25" s="199">
        <v>25239.91</v>
      </c>
      <c r="I25" s="227">
        <v>250</v>
      </c>
      <c r="J25" s="117">
        <f t="shared" si="0"/>
        <v>238.095238095238</v>
      </c>
      <c r="K25" s="228">
        <v>11.9047619047619</v>
      </c>
      <c r="L25" s="229"/>
    </row>
    <row r="26" ht="16.5" spans="1:12">
      <c r="A26" s="113">
        <v>24</v>
      </c>
      <c r="B26" s="141"/>
      <c r="C26" s="95" t="s">
        <v>80</v>
      </c>
      <c r="D26" s="148" t="s">
        <v>79</v>
      </c>
      <c r="E26" s="148" t="s">
        <v>79</v>
      </c>
      <c r="F26" s="200">
        <v>3566.83</v>
      </c>
      <c r="G26" s="199">
        <v>3564.44904761905</v>
      </c>
      <c r="H26" s="199">
        <v>3516.83</v>
      </c>
      <c r="I26" s="227">
        <v>50</v>
      </c>
      <c r="J26" s="117">
        <f t="shared" si="0"/>
        <v>47.6190476190476</v>
      </c>
      <c r="K26" s="228">
        <v>2.38095238095238</v>
      </c>
      <c r="L26" s="229"/>
    </row>
    <row r="27" ht="16.5" spans="1:12">
      <c r="A27" s="113">
        <v>25</v>
      </c>
      <c r="B27" s="141"/>
      <c r="C27" s="95" t="s">
        <v>81</v>
      </c>
      <c r="D27" s="148" t="s">
        <v>79</v>
      </c>
      <c r="E27" s="148" t="s">
        <v>79</v>
      </c>
      <c r="F27" s="200">
        <v>7131.02</v>
      </c>
      <c r="G27" s="199">
        <v>7126.2580952381</v>
      </c>
      <c r="H27" s="199">
        <v>7031.02</v>
      </c>
      <c r="I27" s="227">
        <v>100</v>
      </c>
      <c r="J27" s="117">
        <f t="shared" si="0"/>
        <v>95.2380952380952</v>
      </c>
      <c r="K27" s="228">
        <v>4.76190476190476</v>
      </c>
      <c r="L27" s="229"/>
    </row>
    <row r="28" ht="16.5" spans="1:12">
      <c r="A28" s="113">
        <v>26</v>
      </c>
      <c r="B28" s="141"/>
      <c r="C28" s="97" t="s">
        <v>106</v>
      </c>
      <c r="D28" s="148" t="s">
        <v>79</v>
      </c>
      <c r="E28" s="102" t="s">
        <v>118</v>
      </c>
      <c r="F28" s="198">
        <v>5329.3</v>
      </c>
      <c r="G28" s="117">
        <v>5326.91904761905</v>
      </c>
      <c r="H28" s="117">
        <v>5279.3</v>
      </c>
      <c r="I28" s="227">
        <v>50</v>
      </c>
      <c r="J28" s="117">
        <f t="shared" si="0"/>
        <v>47.6190476190476</v>
      </c>
      <c r="K28" s="228">
        <v>2.38095238095238</v>
      </c>
      <c r="L28" s="229"/>
    </row>
    <row r="29" ht="16.5" spans="1:12">
      <c r="A29" s="113">
        <v>27</v>
      </c>
      <c r="B29" s="141"/>
      <c r="C29" s="97"/>
      <c r="D29" s="148" t="s">
        <v>79</v>
      </c>
      <c r="E29" s="102" t="s">
        <v>118</v>
      </c>
      <c r="F29" s="198">
        <v>5591.83</v>
      </c>
      <c r="G29" s="117">
        <v>5589.44904761905</v>
      </c>
      <c r="H29" s="117">
        <v>5541.83</v>
      </c>
      <c r="I29" s="227">
        <v>50</v>
      </c>
      <c r="J29" s="117">
        <f t="shared" si="0"/>
        <v>47.6190476190476</v>
      </c>
      <c r="K29" s="228">
        <v>2.38095238095238</v>
      </c>
      <c r="L29" s="229"/>
    </row>
    <row r="30" ht="16.5" spans="1:12">
      <c r="A30" s="113">
        <v>28</v>
      </c>
      <c r="B30" s="141"/>
      <c r="C30" s="97"/>
      <c r="D30" s="148" t="s">
        <v>79</v>
      </c>
      <c r="E30" s="102" t="s">
        <v>118</v>
      </c>
      <c r="F30" s="198">
        <v>5591.83</v>
      </c>
      <c r="G30" s="117">
        <v>5589.44904761905</v>
      </c>
      <c r="H30" s="117">
        <v>5541.83</v>
      </c>
      <c r="I30" s="227">
        <v>50</v>
      </c>
      <c r="J30" s="117">
        <f t="shared" si="0"/>
        <v>47.6190476190476</v>
      </c>
      <c r="K30" s="228">
        <v>2.38095238095238</v>
      </c>
      <c r="L30" s="229"/>
    </row>
    <row r="31" ht="16.5" spans="1:12">
      <c r="A31" s="113">
        <v>29</v>
      </c>
      <c r="B31" s="141"/>
      <c r="C31" s="93" t="s">
        <v>83</v>
      </c>
      <c r="D31" s="148" t="s">
        <v>79</v>
      </c>
      <c r="E31" s="148" t="s">
        <v>79</v>
      </c>
      <c r="F31" s="198">
        <v>12900</v>
      </c>
      <c r="G31" s="199">
        <v>12888.0952380952</v>
      </c>
      <c r="H31" s="117">
        <v>12650</v>
      </c>
      <c r="I31" s="227">
        <v>250</v>
      </c>
      <c r="J31" s="117">
        <f t="shared" si="0"/>
        <v>238.095238095238</v>
      </c>
      <c r="K31" s="228">
        <v>11.9047619047619</v>
      </c>
      <c r="L31" s="229"/>
    </row>
    <row r="32" ht="16.5" spans="1:12">
      <c r="A32" s="113">
        <v>30</v>
      </c>
      <c r="B32" s="141"/>
      <c r="C32" s="93" t="s">
        <v>84</v>
      </c>
      <c r="D32" s="148" t="s">
        <v>79</v>
      </c>
      <c r="E32" s="148" t="s">
        <v>79</v>
      </c>
      <c r="F32" s="198">
        <v>2372.87</v>
      </c>
      <c r="G32" s="199">
        <f>F32-K32</f>
        <v>2367.15571428571</v>
      </c>
      <c r="H32" s="199">
        <v>2252.87</v>
      </c>
      <c r="I32" s="227">
        <v>120</v>
      </c>
      <c r="J32" s="117">
        <f t="shared" si="0"/>
        <v>114.285714285714</v>
      </c>
      <c r="K32" s="228">
        <v>5.71428571428571</v>
      </c>
      <c r="L32" s="229"/>
    </row>
    <row r="33" ht="16.5" spans="1:12">
      <c r="A33" s="113">
        <v>31</v>
      </c>
      <c r="B33" s="141"/>
      <c r="C33" s="93" t="s">
        <v>85</v>
      </c>
      <c r="D33" s="148" t="s">
        <v>79</v>
      </c>
      <c r="E33" s="148" t="s">
        <v>79</v>
      </c>
      <c r="F33" s="198">
        <v>7098.3</v>
      </c>
      <c r="G33" s="199">
        <v>7093.5380952381</v>
      </c>
      <c r="H33" s="199">
        <v>6998.3</v>
      </c>
      <c r="I33" s="227">
        <v>100</v>
      </c>
      <c r="J33" s="117">
        <f t="shared" si="0"/>
        <v>95.2380952380952</v>
      </c>
      <c r="K33" s="228">
        <v>4.76190476190476</v>
      </c>
      <c r="L33" s="229"/>
    </row>
    <row r="34" ht="16.5" spans="1:12">
      <c r="A34" s="113">
        <v>32</v>
      </c>
      <c r="B34" s="141"/>
      <c r="C34" s="93"/>
      <c r="D34" s="148" t="s">
        <v>79</v>
      </c>
      <c r="E34" s="148" t="s">
        <v>79</v>
      </c>
      <c r="F34" s="198">
        <v>11157.3</v>
      </c>
      <c r="G34" s="199">
        <v>11152.5380952381</v>
      </c>
      <c r="H34" s="199">
        <v>11057.3</v>
      </c>
      <c r="I34" s="227">
        <v>100</v>
      </c>
      <c r="J34" s="117">
        <f t="shared" si="0"/>
        <v>95.2380952380952</v>
      </c>
      <c r="K34" s="228">
        <v>4.76190476190476</v>
      </c>
      <c r="L34" s="229"/>
    </row>
    <row r="35" ht="16.5" spans="1:12">
      <c r="A35" s="113">
        <v>33</v>
      </c>
      <c r="B35" s="141"/>
      <c r="C35" s="97" t="s">
        <v>86</v>
      </c>
      <c r="D35" s="148" t="s">
        <v>79</v>
      </c>
      <c r="E35" s="102" t="s">
        <v>118</v>
      </c>
      <c r="F35" s="198">
        <v>29823</v>
      </c>
      <c r="G35" s="199">
        <v>29685.6666666667</v>
      </c>
      <c r="H35" s="117">
        <v>26939</v>
      </c>
      <c r="I35" s="227">
        <v>2884</v>
      </c>
      <c r="J35" s="117">
        <f t="shared" si="0"/>
        <v>2746.66666666667</v>
      </c>
      <c r="K35" s="228">
        <v>137.333333333333</v>
      </c>
      <c r="L35" s="229"/>
    </row>
    <row r="36" ht="16.5" spans="1:12">
      <c r="A36" s="113">
        <v>34</v>
      </c>
      <c r="B36" s="141"/>
      <c r="C36" s="97" t="s">
        <v>87</v>
      </c>
      <c r="D36" s="148" t="s">
        <v>79</v>
      </c>
      <c r="E36" s="102" t="s">
        <v>118</v>
      </c>
      <c r="F36" s="198">
        <v>29711</v>
      </c>
      <c r="G36" s="199">
        <v>29581.0952380952</v>
      </c>
      <c r="H36" s="117">
        <v>26983</v>
      </c>
      <c r="I36" s="227">
        <v>2728</v>
      </c>
      <c r="J36" s="117">
        <f t="shared" si="0"/>
        <v>2598.09523809524</v>
      </c>
      <c r="K36" s="228">
        <v>129.904761904762</v>
      </c>
      <c r="L36" s="229"/>
    </row>
    <row r="37" ht="16.5" spans="1:12">
      <c r="A37" s="113">
        <v>35</v>
      </c>
      <c r="B37" s="142"/>
      <c r="C37" s="93" t="s">
        <v>88</v>
      </c>
      <c r="D37" s="148" t="s">
        <v>78</v>
      </c>
      <c r="E37" s="148" t="s">
        <v>79</v>
      </c>
      <c r="F37" s="198">
        <v>0</v>
      </c>
      <c r="G37" s="117">
        <v>0</v>
      </c>
      <c r="H37" s="199">
        <v>224358.41</v>
      </c>
      <c r="I37" s="227"/>
      <c r="J37" s="117"/>
      <c r="K37" s="228"/>
      <c r="L37" s="229"/>
    </row>
    <row r="38" ht="16.5" spans="1:12">
      <c r="A38" s="201" t="s">
        <v>90</v>
      </c>
      <c r="B38" s="201"/>
      <c r="C38" s="201"/>
      <c r="D38" s="202"/>
      <c r="E38" s="203"/>
      <c r="F38" s="204">
        <f t="shared" ref="F38:K38" si="1">SUM(F3:F37)</f>
        <v>1070603.2</v>
      </c>
      <c r="G38" s="199">
        <f t="shared" si="1"/>
        <v>1069605.91142857</v>
      </c>
      <c r="H38" s="201">
        <f t="shared" si="1"/>
        <v>1274018.55</v>
      </c>
      <c r="I38" s="201">
        <f t="shared" si="1"/>
        <v>20943.06</v>
      </c>
      <c r="J38" s="199">
        <f t="shared" si="1"/>
        <v>19945.7714285714</v>
      </c>
      <c r="K38" s="230">
        <f t="shared" si="1"/>
        <v>997.288571428572</v>
      </c>
      <c r="L38" s="202"/>
    </row>
    <row r="39" ht="16.5" spans="1:12">
      <c r="A39" s="88" t="s">
        <v>1</v>
      </c>
      <c r="B39" s="88" t="s">
        <v>2</v>
      </c>
      <c r="C39" s="205" t="s">
        <v>3</v>
      </c>
      <c r="D39" s="89" t="s">
        <v>111</v>
      </c>
      <c r="E39" s="89" t="s">
        <v>112</v>
      </c>
      <c r="F39" s="206" t="s">
        <v>113</v>
      </c>
      <c r="G39" s="90" t="s">
        <v>104</v>
      </c>
      <c r="H39" s="90" t="s">
        <v>107</v>
      </c>
      <c r="I39" s="90" t="s">
        <v>119</v>
      </c>
      <c r="J39" s="231" t="s">
        <v>115</v>
      </c>
      <c r="K39" s="90" t="s">
        <v>116</v>
      </c>
      <c r="L39" s="232"/>
    </row>
    <row r="40" ht="16.5" spans="1:12">
      <c r="A40" s="113">
        <v>1</v>
      </c>
      <c r="B40" s="207" t="s">
        <v>91</v>
      </c>
      <c r="C40" s="93" t="s">
        <v>92</v>
      </c>
      <c r="D40" s="148" t="s">
        <v>79</v>
      </c>
      <c r="E40" s="148" t="s">
        <v>79</v>
      </c>
      <c r="F40" s="198">
        <v>25000</v>
      </c>
      <c r="G40" s="199">
        <v>23584.9056603774</v>
      </c>
      <c r="H40" s="148">
        <v>8244</v>
      </c>
      <c r="I40" s="148">
        <f t="shared" ref="I40:I43" si="2">F40-H40</f>
        <v>16756</v>
      </c>
      <c r="J40" s="124">
        <f t="shared" ref="J40:J43" si="3">G40-H40</f>
        <v>15340.9056603774</v>
      </c>
      <c r="K40" s="228">
        <f t="shared" ref="K40:K42" si="4">ROUND(F40/1.06*0.06,2)</f>
        <v>1415.09</v>
      </c>
      <c r="L40" s="229"/>
    </row>
    <row r="41" ht="16.5" spans="1:12">
      <c r="A41" s="113">
        <v>2</v>
      </c>
      <c r="B41" s="208"/>
      <c r="C41" s="93" t="s">
        <v>93</v>
      </c>
      <c r="D41" s="148" t="s">
        <v>79</v>
      </c>
      <c r="E41" s="148" t="s">
        <v>79</v>
      </c>
      <c r="F41" s="198">
        <v>13000</v>
      </c>
      <c r="G41" s="199">
        <v>12264.1509433962</v>
      </c>
      <c r="H41" s="201">
        <v>9241</v>
      </c>
      <c r="I41" s="148">
        <f t="shared" si="2"/>
        <v>3759</v>
      </c>
      <c r="J41" s="124">
        <f t="shared" si="3"/>
        <v>3023.1509433962</v>
      </c>
      <c r="K41" s="228">
        <f t="shared" si="4"/>
        <v>735.85</v>
      </c>
      <c r="L41" s="229"/>
    </row>
    <row r="42" ht="16.5" spans="1:12">
      <c r="A42" s="113">
        <v>3</v>
      </c>
      <c r="B42" s="208"/>
      <c r="C42" s="97" t="s">
        <v>94</v>
      </c>
      <c r="D42" s="148" t="s">
        <v>79</v>
      </c>
      <c r="E42" s="102" t="s">
        <v>118</v>
      </c>
      <c r="F42" s="198">
        <v>3000</v>
      </c>
      <c r="G42" s="199">
        <v>2830.18867924528</v>
      </c>
      <c r="H42" s="201">
        <v>544</v>
      </c>
      <c r="I42" s="148">
        <f t="shared" si="2"/>
        <v>2456</v>
      </c>
      <c r="J42" s="124">
        <f t="shared" si="3"/>
        <v>2286.18867924528</v>
      </c>
      <c r="K42" s="228">
        <f t="shared" si="4"/>
        <v>169.81</v>
      </c>
      <c r="L42" s="229"/>
    </row>
    <row r="43" ht="16.5" spans="1:12">
      <c r="A43" s="113">
        <v>4</v>
      </c>
      <c r="B43" s="209"/>
      <c r="C43" s="93" t="s">
        <v>84</v>
      </c>
      <c r="D43" s="148" t="s">
        <v>79</v>
      </c>
      <c r="E43" s="148" t="s">
        <v>79</v>
      </c>
      <c r="F43" s="198">
        <v>280</v>
      </c>
      <c r="G43" s="199">
        <f>F43-K43</f>
        <v>266.67</v>
      </c>
      <c r="H43" s="148">
        <v>0</v>
      </c>
      <c r="I43" s="148">
        <f t="shared" si="2"/>
        <v>280</v>
      </c>
      <c r="J43" s="124">
        <f t="shared" si="3"/>
        <v>266.67</v>
      </c>
      <c r="K43" s="228">
        <f>ROUND(F43/1.05*0.05,2)</f>
        <v>13.33</v>
      </c>
      <c r="L43" s="229"/>
    </row>
    <row r="44" ht="16.5" spans="1:12">
      <c r="A44" s="201" t="s">
        <v>90</v>
      </c>
      <c r="B44" s="201"/>
      <c r="C44" s="201"/>
      <c r="D44" s="202"/>
      <c r="E44" s="203"/>
      <c r="F44" s="210">
        <f t="shared" ref="F44:K44" si="5">SUM(F40:F43)</f>
        <v>41280</v>
      </c>
      <c r="G44" s="211">
        <f t="shared" si="5"/>
        <v>38945.9152830189</v>
      </c>
      <c r="H44" s="210">
        <f t="shared" si="5"/>
        <v>18029</v>
      </c>
      <c r="I44" s="210">
        <f t="shared" si="5"/>
        <v>23251</v>
      </c>
      <c r="J44" s="211">
        <f t="shared" si="5"/>
        <v>20916.9152830189</v>
      </c>
      <c r="K44" s="211">
        <f t="shared" si="5"/>
        <v>2334.08</v>
      </c>
      <c r="L44" s="233"/>
    </row>
    <row r="45" s="154" customFormat="1" ht="16.5" spans="1:12">
      <c r="A45" s="212" t="s">
        <v>1</v>
      </c>
      <c r="B45" s="212" t="s">
        <v>2</v>
      </c>
      <c r="C45" s="213" t="s">
        <v>3</v>
      </c>
      <c r="D45" s="89" t="s">
        <v>111</v>
      </c>
      <c r="E45" s="89" t="s">
        <v>112</v>
      </c>
      <c r="F45" s="214" t="s">
        <v>113</v>
      </c>
      <c r="G45" s="215" t="s">
        <v>104</v>
      </c>
      <c r="H45" s="216" t="s">
        <v>107</v>
      </c>
      <c r="I45" s="215" t="s">
        <v>119</v>
      </c>
      <c r="J45" s="215" t="s">
        <v>115</v>
      </c>
      <c r="K45" s="234" t="s">
        <v>116</v>
      </c>
      <c r="L45" s="235" t="s">
        <v>120</v>
      </c>
    </row>
    <row r="46" s="154" customFormat="1" ht="33" spans="1:12">
      <c r="A46" s="113">
        <v>1</v>
      </c>
      <c r="B46" s="175" t="s">
        <v>65</v>
      </c>
      <c r="C46" s="93" t="s">
        <v>67</v>
      </c>
      <c r="D46" s="93" t="s">
        <v>78</v>
      </c>
      <c r="E46" s="124" t="s">
        <v>79</v>
      </c>
      <c r="F46" s="217">
        <v>92774</v>
      </c>
      <c r="G46" s="124">
        <f t="shared" ref="G46:G51" si="6">F46/1.06</f>
        <v>87522.641509434</v>
      </c>
      <c r="H46" s="199">
        <v>81713.58</v>
      </c>
      <c r="I46" s="124">
        <f t="shared" ref="I46:I51" si="7">F46-H46</f>
        <v>11060.42</v>
      </c>
      <c r="J46" s="124">
        <f t="shared" ref="J46:J51" si="8">G46-H46</f>
        <v>5809.06150943396</v>
      </c>
      <c r="K46" s="124">
        <f t="shared" ref="K46:K51" si="9">F46/1.06*0.06</f>
        <v>5251.35849056604</v>
      </c>
      <c r="L46" s="144"/>
    </row>
    <row r="47" s="154" customFormat="1" ht="16.5" spans="1:13">
      <c r="A47" s="113">
        <v>2</v>
      </c>
      <c r="B47" s="175"/>
      <c r="C47" s="97" t="s">
        <v>68</v>
      </c>
      <c r="D47" s="93" t="s">
        <v>78</v>
      </c>
      <c r="E47" s="124" t="s">
        <v>79</v>
      </c>
      <c r="F47" s="217">
        <v>352429</v>
      </c>
      <c r="G47" s="124">
        <f t="shared" si="6"/>
        <v>332480.188679245</v>
      </c>
      <c r="H47" s="124">
        <v>216185</v>
      </c>
      <c r="I47" s="124">
        <f t="shared" si="7"/>
        <v>136244</v>
      </c>
      <c r="J47" s="124">
        <f t="shared" si="8"/>
        <v>116295.188679245</v>
      </c>
      <c r="K47" s="124">
        <f t="shared" si="9"/>
        <v>19948.8113207547</v>
      </c>
      <c r="L47" s="144" t="s">
        <v>121</v>
      </c>
      <c r="M47" s="236" t="s">
        <v>122</v>
      </c>
    </row>
    <row r="48" s="154" customFormat="1" ht="16.5" spans="1:13">
      <c r="A48" s="113">
        <v>3</v>
      </c>
      <c r="B48" s="175"/>
      <c r="C48" s="218" t="s">
        <v>98</v>
      </c>
      <c r="D48" s="218" t="s">
        <v>77</v>
      </c>
      <c r="E48" s="124" t="s">
        <v>79</v>
      </c>
      <c r="F48" s="217">
        <v>775</v>
      </c>
      <c r="G48" s="124">
        <f t="shared" si="6"/>
        <v>731.132075471698</v>
      </c>
      <c r="H48" s="124">
        <v>636</v>
      </c>
      <c r="I48" s="124">
        <f t="shared" si="7"/>
        <v>139</v>
      </c>
      <c r="J48" s="124">
        <f t="shared" si="8"/>
        <v>95.132075471698</v>
      </c>
      <c r="K48" s="124">
        <f t="shared" si="9"/>
        <v>43.8679245283019</v>
      </c>
      <c r="L48" s="144"/>
      <c r="M48" s="237" t="s">
        <v>123</v>
      </c>
    </row>
    <row r="49" s="154" customFormat="1" ht="16.5" spans="1:13">
      <c r="A49" s="113">
        <v>4</v>
      </c>
      <c r="B49" s="175"/>
      <c r="C49" s="176" t="s">
        <v>100</v>
      </c>
      <c r="D49" s="218" t="s">
        <v>77</v>
      </c>
      <c r="E49" s="124" t="s">
        <v>79</v>
      </c>
      <c r="F49" s="217">
        <v>35708</v>
      </c>
      <c r="G49" s="124">
        <f t="shared" si="6"/>
        <v>33686.7924528302</v>
      </c>
      <c r="H49" s="124">
        <v>33050</v>
      </c>
      <c r="I49" s="124">
        <f t="shared" si="7"/>
        <v>2658</v>
      </c>
      <c r="J49" s="124">
        <f t="shared" si="8"/>
        <v>636.792452830188</v>
      </c>
      <c r="K49" s="124">
        <f t="shared" si="9"/>
        <v>2021.20754716981</v>
      </c>
      <c r="L49" s="144"/>
      <c r="M49" s="237"/>
    </row>
    <row r="50" s="154" customFormat="1" ht="16.5" spans="1:13">
      <c r="A50" s="113">
        <v>5</v>
      </c>
      <c r="B50" s="175"/>
      <c r="C50" s="176" t="s">
        <v>101</v>
      </c>
      <c r="D50" s="218" t="s">
        <v>77</v>
      </c>
      <c r="E50" s="124" t="s">
        <v>79</v>
      </c>
      <c r="F50" s="217">
        <v>28475</v>
      </c>
      <c r="G50" s="124">
        <f t="shared" si="6"/>
        <v>26863.2075471698</v>
      </c>
      <c r="H50" s="124">
        <v>26854</v>
      </c>
      <c r="I50" s="124">
        <f t="shared" si="7"/>
        <v>1621</v>
      </c>
      <c r="J50" s="124">
        <f t="shared" si="8"/>
        <v>9.20754716981173</v>
      </c>
      <c r="K50" s="124">
        <f t="shared" si="9"/>
        <v>1611.79245283019</v>
      </c>
      <c r="L50" s="144"/>
      <c r="M50" s="237"/>
    </row>
    <row r="51" s="154" customFormat="1" ht="16.5" spans="1:13">
      <c r="A51" s="113">
        <v>6</v>
      </c>
      <c r="B51" s="175"/>
      <c r="C51" s="176" t="s">
        <v>102</v>
      </c>
      <c r="D51" s="218" t="s">
        <v>77</v>
      </c>
      <c r="E51" s="124" t="s">
        <v>79</v>
      </c>
      <c r="F51" s="217">
        <v>34800</v>
      </c>
      <c r="G51" s="124">
        <f t="shared" si="6"/>
        <v>32830.1886792453</v>
      </c>
      <c r="H51" s="124">
        <v>31401</v>
      </c>
      <c r="I51" s="124">
        <f t="shared" si="7"/>
        <v>3399</v>
      </c>
      <c r="J51" s="124">
        <f t="shared" si="8"/>
        <v>1429.18867924528</v>
      </c>
      <c r="K51" s="124">
        <f t="shared" si="9"/>
        <v>1969.81132075472</v>
      </c>
      <c r="L51" s="144"/>
      <c r="M51" s="237"/>
    </row>
    <row r="52" s="154" customFormat="1" ht="16.5" spans="1:12">
      <c r="A52" s="219" t="s">
        <v>90</v>
      </c>
      <c r="B52" s="220"/>
      <c r="C52" s="204"/>
      <c r="D52" s="221"/>
      <c r="E52" s="222"/>
      <c r="F52" s="199">
        <f t="shared" ref="F52:K52" si="10">SUM(F46:F51)</f>
        <v>544961</v>
      </c>
      <c r="G52" s="199">
        <f t="shared" si="10"/>
        <v>514114.150943396</v>
      </c>
      <c r="H52" s="199">
        <f t="shared" si="10"/>
        <v>389839.58</v>
      </c>
      <c r="I52" s="199">
        <f t="shared" si="10"/>
        <v>155121.42</v>
      </c>
      <c r="J52" s="199">
        <f t="shared" si="10"/>
        <v>124274.570943396</v>
      </c>
      <c r="K52" s="199">
        <f t="shared" si="10"/>
        <v>30846.8490566038</v>
      </c>
      <c r="L52" s="222"/>
    </row>
    <row r="53" s="154" customFormat="1" ht="16.5" spans="5:11">
      <c r="E53" s="223"/>
      <c r="G53" s="224"/>
      <c r="H53" s="223"/>
      <c r="I53" s="238"/>
      <c r="K53" s="223"/>
    </row>
  </sheetData>
  <mergeCells count="11">
    <mergeCell ref="A1:L1"/>
    <mergeCell ref="A38:C38"/>
    <mergeCell ref="A44:C44"/>
    <mergeCell ref="A52:C52"/>
    <mergeCell ref="B3:B37"/>
    <mergeCell ref="B40:B43"/>
    <mergeCell ref="B46:B51"/>
    <mergeCell ref="C21:C23"/>
    <mergeCell ref="C28:C30"/>
    <mergeCell ref="C33:C34"/>
    <mergeCell ref="M48:M51"/>
  </mergeCell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topLeftCell="A6" workbookViewId="0">
      <selection activeCell="C32" sqref="C32"/>
    </sheetView>
  </sheetViews>
  <sheetFormatPr defaultColWidth="9" defaultRowHeight="14.25"/>
  <cols>
    <col min="3" max="3" width="35.625" customWidth="1"/>
    <col min="4" max="4" width="16" customWidth="1"/>
    <col min="5" max="5" width="13.625" style="189" customWidth="1"/>
    <col min="6" max="6" width="15.375" customWidth="1"/>
    <col min="7" max="7" width="17.5" style="190" customWidth="1"/>
    <col min="8" max="8" width="19.75" style="189" customWidth="1"/>
    <col min="9" max="9" width="16.25" style="191" customWidth="1"/>
    <col min="10" max="10" width="13.125" customWidth="1"/>
    <col min="11" max="11" width="12.625" style="189"/>
    <col min="12" max="12" width="16.5" customWidth="1"/>
    <col min="13" max="13" width="13.75"/>
  </cols>
  <sheetData>
    <row r="1" ht="23" customHeight="1" spans="1:12">
      <c r="A1" s="192" t="s">
        <v>110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</row>
    <row r="2" ht="24" customHeight="1" spans="1:12">
      <c r="A2" s="194" t="s">
        <v>1</v>
      </c>
      <c r="B2" s="194" t="s">
        <v>2</v>
      </c>
      <c r="C2" s="195" t="s">
        <v>3</v>
      </c>
      <c r="D2" s="196" t="s">
        <v>111</v>
      </c>
      <c r="E2" s="196" t="s">
        <v>112</v>
      </c>
      <c r="F2" s="195" t="s">
        <v>113</v>
      </c>
      <c r="G2" s="197" t="s">
        <v>104</v>
      </c>
      <c r="H2" s="197" t="s">
        <v>107</v>
      </c>
      <c r="I2" s="197" t="s">
        <v>114</v>
      </c>
      <c r="J2" s="225" t="s">
        <v>115</v>
      </c>
      <c r="K2" s="226" t="s">
        <v>116</v>
      </c>
      <c r="L2" s="194" t="s">
        <v>117</v>
      </c>
    </row>
    <row r="3" ht="16.5" spans="1:12">
      <c r="A3" s="113">
        <v>1</v>
      </c>
      <c r="B3" s="140" t="s">
        <v>69</v>
      </c>
      <c r="C3" s="93" t="s">
        <v>12</v>
      </c>
      <c r="D3" s="148" t="s">
        <v>79</v>
      </c>
      <c r="E3" s="148" t="s">
        <v>79</v>
      </c>
      <c r="F3" s="198">
        <v>98880</v>
      </c>
      <c r="G3" s="199">
        <v>98811.4285714286</v>
      </c>
      <c r="H3" s="199">
        <v>97440</v>
      </c>
      <c r="I3" s="227">
        <v>1440</v>
      </c>
      <c r="J3" s="117">
        <f t="shared" ref="J3:J36" si="0">I3/1.05</f>
        <v>1371.42857142857</v>
      </c>
      <c r="K3" s="228">
        <v>68.5714285714286</v>
      </c>
      <c r="L3" s="229"/>
    </row>
    <row r="4" ht="21" customHeight="1" spans="1:12">
      <c r="A4" s="113">
        <v>2</v>
      </c>
      <c r="B4" s="141"/>
      <c r="C4" s="93" t="s">
        <v>15</v>
      </c>
      <c r="D4" s="148" t="s">
        <v>79</v>
      </c>
      <c r="E4" s="148" t="s">
        <v>79</v>
      </c>
      <c r="F4" s="198">
        <v>21500</v>
      </c>
      <c r="G4" s="199">
        <v>21485.7142857143</v>
      </c>
      <c r="H4" s="199">
        <v>21200</v>
      </c>
      <c r="I4" s="227">
        <v>300</v>
      </c>
      <c r="J4" s="117">
        <f t="shared" si="0"/>
        <v>285.714285714286</v>
      </c>
      <c r="K4" s="228">
        <v>14.2857142857143</v>
      </c>
      <c r="L4" s="229"/>
    </row>
    <row r="5" ht="16.5" spans="1:12">
      <c r="A5" s="113">
        <v>3</v>
      </c>
      <c r="B5" s="141"/>
      <c r="C5" s="93" t="s">
        <v>16</v>
      </c>
      <c r="D5" s="148" t="s">
        <v>79</v>
      </c>
      <c r="E5" s="148" t="s">
        <v>79</v>
      </c>
      <c r="F5" s="198">
        <v>22400</v>
      </c>
      <c r="G5" s="199">
        <v>22383.2828571429</v>
      </c>
      <c r="H5" s="199">
        <v>22048.94</v>
      </c>
      <c r="I5" s="227">
        <v>351.060000000001</v>
      </c>
      <c r="J5" s="117">
        <f t="shared" si="0"/>
        <v>334.342857142858</v>
      </c>
      <c r="K5" s="228">
        <v>16.7171428571429</v>
      </c>
      <c r="L5" s="229"/>
    </row>
    <row r="6" ht="20" customHeight="1" spans="1:12">
      <c r="A6" s="113">
        <v>4</v>
      </c>
      <c r="B6" s="141"/>
      <c r="C6" s="93" t="s">
        <v>17</v>
      </c>
      <c r="D6" s="148" t="s">
        <v>79</v>
      </c>
      <c r="E6" s="148" t="s">
        <v>79</v>
      </c>
      <c r="F6" s="198">
        <v>12199.56</v>
      </c>
      <c r="G6" s="199">
        <v>12188.1314285714</v>
      </c>
      <c r="H6" s="117">
        <v>11959.56</v>
      </c>
      <c r="I6" s="227">
        <v>240</v>
      </c>
      <c r="J6" s="117">
        <f t="shared" si="0"/>
        <v>228.571428571429</v>
      </c>
      <c r="K6" s="228">
        <v>11.4285714285714</v>
      </c>
      <c r="L6" s="229"/>
    </row>
    <row r="7" ht="16.5" spans="1:12">
      <c r="A7" s="113">
        <v>5</v>
      </c>
      <c r="B7" s="141"/>
      <c r="C7" s="93" t="s">
        <v>19</v>
      </c>
      <c r="D7" s="148" t="s">
        <v>79</v>
      </c>
      <c r="E7" s="148" t="s">
        <v>79</v>
      </c>
      <c r="F7" s="198">
        <v>115360</v>
      </c>
      <c r="G7" s="199">
        <v>115280</v>
      </c>
      <c r="H7" s="199">
        <v>113680</v>
      </c>
      <c r="I7" s="227">
        <v>1680</v>
      </c>
      <c r="J7" s="117">
        <f t="shared" si="0"/>
        <v>1600</v>
      </c>
      <c r="K7" s="228">
        <v>80</v>
      </c>
      <c r="L7" s="229"/>
    </row>
    <row r="8" ht="24" customHeight="1" spans="1:12">
      <c r="A8" s="113">
        <v>6</v>
      </c>
      <c r="B8" s="141"/>
      <c r="C8" s="93" t="s">
        <v>22</v>
      </c>
      <c r="D8" s="148" t="s">
        <v>79</v>
      </c>
      <c r="E8" s="148" t="s">
        <v>79</v>
      </c>
      <c r="F8" s="198">
        <v>10951.41</v>
      </c>
      <c r="G8" s="199">
        <v>10942.8385714286</v>
      </c>
      <c r="H8" s="199">
        <v>10771.41</v>
      </c>
      <c r="I8" s="227">
        <v>180</v>
      </c>
      <c r="J8" s="117">
        <f t="shared" si="0"/>
        <v>171.428571428571</v>
      </c>
      <c r="K8" s="228">
        <v>8.57142857142857</v>
      </c>
      <c r="L8" s="229"/>
    </row>
    <row r="9" ht="16.5" spans="1:12">
      <c r="A9" s="113">
        <v>7</v>
      </c>
      <c r="B9" s="141"/>
      <c r="C9" s="93" t="s">
        <v>24</v>
      </c>
      <c r="D9" s="148" t="s">
        <v>79</v>
      </c>
      <c r="E9" s="148" t="s">
        <v>79</v>
      </c>
      <c r="F9" s="198">
        <v>28800</v>
      </c>
      <c r="G9" s="199">
        <v>28774.2857142857</v>
      </c>
      <c r="H9" s="199">
        <v>28260</v>
      </c>
      <c r="I9" s="227">
        <v>540</v>
      </c>
      <c r="J9" s="117">
        <f t="shared" si="0"/>
        <v>514.285714285714</v>
      </c>
      <c r="K9" s="228">
        <v>25.7142857142857</v>
      </c>
      <c r="L9" s="229"/>
    </row>
    <row r="10" ht="16.5" spans="1:12">
      <c r="A10" s="113">
        <v>8</v>
      </c>
      <c r="B10" s="141"/>
      <c r="C10" s="93" t="s">
        <v>30</v>
      </c>
      <c r="D10" s="148" t="s">
        <v>79</v>
      </c>
      <c r="E10" s="148" t="s">
        <v>79</v>
      </c>
      <c r="F10" s="198">
        <v>32000</v>
      </c>
      <c r="G10" s="199">
        <v>31977.1428571429</v>
      </c>
      <c r="H10" s="199">
        <v>31520</v>
      </c>
      <c r="I10" s="227">
        <v>480</v>
      </c>
      <c r="J10" s="117">
        <f t="shared" si="0"/>
        <v>457.142857142857</v>
      </c>
      <c r="K10" s="228">
        <v>22.8571428571429</v>
      </c>
      <c r="L10" s="229"/>
    </row>
    <row r="11" ht="16.5" spans="1:12">
      <c r="A11" s="113">
        <v>9</v>
      </c>
      <c r="B11" s="141"/>
      <c r="C11" s="93" t="s">
        <v>33</v>
      </c>
      <c r="D11" s="148" t="s">
        <v>79</v>
      </c>
      <c r="E11" s="148" t="s">
        <v>79</v>
      </c>
      <c r="F11" s="198">
        <v>352696.86</v>
      </c>
      <c r="G11" s="199">
        <v>352434.002857143</v>
      </c>
      <c r="H11" s="117">
        <v>347176.86</v>
      </c>
      <c r="I11" s="227">
        <v>5520</v>
      </c>
      <c r="J11" s="117">
        <f t="shared" si="0"/>
        <v>5257.14285714286</v>
      </c>
      <c r="K11" s="228">
        <v>262.857142857143</v>
      </c>
      <c r="L11" s="229"/>
    </row>
    <row r="12" ht="16.5" spans="1:12">
      <c r="A12" s="113">
        <v>10</v>
      </c>
      <c r="B12" s="141"/>
      <c r="C12" s="97" t="s">
        <v>34</v>
      </c>
      <c r="D12" s="148" t="s">
        <v>79</v>
      </c>
      <c r="E12" s="94" t="s">
        <v>124</v>
      </c>
      <c r="F12" s="198">
        <v>14119.6</v>
      </c>
      <c r="G12" s="199">
        <v>14114.8380952381</v>
      </c>
      <c r="H12" s="117">
        <v>14019.6</v>
      </c>
      <c r="I12" s="227">
        <v>100</v>
      </c>
      <c r="J12" s="117">
        <f t="shared" si="0"/>
        <v>95.2380952380952</v>
      </c>
      <c r="K12" s="228">
        <v>4.76190476190476</v>
      </c>
      <c r="L12" s="229"/>
    </row>
    <row r="13" ht="16.5" spans="1:12">
      <c r="A13" s="113">
        <v>11</v>
      </c>
      <c r="B13" s="141"/>
      <c r="C13" s="95" t="s">
        <v>37</v>
      </c>
      <c r="D13" s="148" t="s">
        <v>79</v>
      </c>
      <c r="E13" s="148" t="s">
        <v>79</v>
      </c>
      <c r="F13" s="200">
        <v>7029.8</v>
      </c>
      <c r="G13" s="199">
        <v>7027.41904761905</v>
      </c>
      <c r="H13" s="199">
        <v>6979.8</v>
      </c>
      <c r="I13" s="227">
        <v>50</v>
      </c>
      <c r="J13" s="117">
        <f t="shared" si="0"/>
        <v>47.6190476190476</v>
      </c>
      <c r="K13" s="228">
        <v>2.38095238095238</v>
      </c>
      <c r="L13" s="229"/>
    </row>
    <row r="14" ht="16.5" spans="1:12">
      <c r="A14" s="113">
        <v>12</v>
      </c>
      <c r="B14" s="141"/>
      <c r="C14" s="95" t="s">
        <v>73</v>
      </c>
      <c r="D14" s="148" t="s">
        <v>79</v>
      </c>
      <c r="E14" s="148" t="s">
        <v>79</v>
      </c>
      <c r="F14" s="200">
        <v>14946</v>
      </c>
      <c r="G14" s="199">
        <v>14931.7142857143</v>
      </c>
      <c r="H14" s="117">
        <v>14646</v>
      </c>
      <c r="I14" s="227">
        <v>300</v>
      </c>
      <c r="J14" s="117">
        <f t="shared" si="0"/>
        <v>285.714285714286</v>
      </c>
      <c r="K14" s="228">
        <v>14.2857142857143</v>
      </c>
      <c r="L14" s="229"/>
    </row>
    <row r="15" ht="16.5" spans="1:12">
      <c r="A15" s="113">
        <v>13</v>
      </c>
      <c r="B15" s="141"/>
      <c r="C15" s="95" t="s">
        <v>75</v>
      </c>
      <c r="D15" s="148" t="s">
        <v>79</v>
      </c>
      <c r="E15" s="148" t="s">
        <v>79</v>
      </c>
      <c r="F15" s="200">
        <v>8200</v>
      </c>
      <c r="G15" s="199">
        <v>8190.47619047619</v>
      </c>
      <c r="H15" s="199">
        <v>8000</v>
      </c>
      <c r="I15" s="227">
        <v>200</v>
      </c>
      <c r="J15" s="117">
        <f t="shared" si="0"/>
        <v>190.47619047619</v>
      </c>
      <c r="K15" s="228">
        <v>9.52380952380952</v>
      </c>
      <c r="L15" s="229"/>
    </row>
    <row r="16" ht="21" customHeight="1" spans="1:12">
      <c r="A16" s="113">
        <v>14</v>
      </c>
      <c r="B16" s="141"/>
      <c r="C16" s="93" t="s">
        <v>45</v>
      </c>
      <c r="D16" s="148" t="s">
        <v>79</v>
      </c>
      <c r="E16" s="148" t="s">
        <v>79</v>
      </c>
      <c r="F16" s="198">
        <v>10543.44</v>
      </c>
      <c r="G16" s="199">
        <v>10536.2971428571</v>
      </c>
      <c r="H16" s="117">
        <v>10393.44</v>
      </c>
      <c r="I16" s="227">
        <v>150</v>
      </c>
      <c r="J16" s="117">
        <f t="shared" si="0"/>
        <v>142.857142857143</v>
      </c>
      <c r="K16" s="228">
        <v>7.14285714285714</v>
      </c>
      <c r="L16" s="229"/>
    </row>
    <row r="17" ht="16.5" spans="1:12">
      <c r="A17" s="113">
        <v>15</v>
      </c>
      <c r="B17" s="141"/>
      <c r="C17" s="95" t="s">
        <v>49</v>
      </c>
      <c r="D17" s="148" t="s">
        <v>79</v>
      </c>
      <c r="E17" s="148" t="s">
        <v>79</v>
      </c>
      <c r="F17" s="200">
        <v>36503.95</v>
      </c>
      <c r="G17" s="199">
        <v>36480.1404761905</v>
      </c>
      <c r="H17" s="199">
        <v>36003.95</v>
      </c>
      <c r="I17" s="227">
        <v>500</v>
      </c>
      <c r="J17" s="117">
        <f t="shared" si="0"/>
        <v>476.190476190476</v>
      </c>
      <c r="K17" s="228">
        <v>23.8095238095238</v>
      </c>
      <c r="L17" s="229"/>
    </row>
    <row r="18" ht="16.5" spans="1:12">
      <c r="A18" s="113">
        <v>16</v>
      </c>
      <c r="B18" s="141"/>
      <c r="C18" s="95" t="s">
        <v>50</v>
      </c>
      <c r="D18" s="148" t="s">
        <v>79</v>
      </c>
      <c r="E18" s="148" t="s">
        <v>79</v>
      </c>
      <c r="F18" s="200">
        <v>15051.56</v>
      </c>
      <c r="G18" s="199">
        <v>15042.0361904762</v>
      </c>
      <c r="H18" s="199">
        <v>14851.56</v>
      </c>
      <c r="I18" s="227">
        <v>200</v>
      </c>
      <c r="J18" s="117">
        <f t="shared" si="0"/>
        <v>190.47619047619</v>
      </c>
      <c r="K18" s="228">
        <v>9.52380952380952</v>
      </c>
      <c r="L18" s="229"/>
    </row>
    <row r="19" ht="16.5" spans="1:12">
      <c r="A19" s="113">
        <v>17</v>
      </c>
      <c r="B19" s="141"/>
      <c r="C19" s="93" t="s">
        <v>51</v>
      </c>
      <c r="D19" s="148" t="s">
        <v>79</v>
      </c>
      <c r="E19" s="148" t="s">
        <v>79</v>
      </c>
      <c r="F19" s="198">
        <v>8528.83</v>
      </c>
      <c r="G19" s="199">
        <v>8521.68714285714</v>
      </c>
      <c r="H19" s="199">
        <v>8378.83</v>
      </c>
      <c r="I19" s="227">
        <v>150</v>
      </c>
      <c r="J19" s="117">
        <f t="shared" si="0"/>
        <v>142.857142857143</v>
      </c>
      <c r="K19" s="228">
        <v>7.14285714285714</v>
      </c>
      <c r="L19" s="229"/>
    </row>
    <row r="20" ht="16.5" spans="1:12">
      <c r="A20" s="113">
        <v>18</v>
      </c>
      <c r="B20" s="141"/>
      <c r="C20" s="93" t="s">
        <v>53</v>
      </c>
      <c r="D20" s="148" t="s">
        <v>79</v>
      </c>
      <c r="E20" s="148" t="s">
        <v>79</v>
      </c>
      <c r="F20" s="198">
        <v>57341</v>
      </c>
      <c r="G20" s="199">
        <v>57298.1428571429</v>
      </c>
      <c r="H20" s="199">
        <v>56441</v>
      </c>
      <c r="I20" s="227">
        <v>900</v>
      </c>
      <c r="J20" s="117">
        <f t="shared" si="0"/>
        <v>857.142857142857</v>
      </c>
      <c r="K20" s="228">
        <v>42.8571428571429</v>
      </c>
      <c r="L20" s="229"/>
    </row>
    <row r="21" ht="16.5" spans="1:12">
      <c r="A21" s="113">
        <v>19</v>
      </c>
      <c r="B21" s="141"/>
      <c r="C21" s="93" t="s">
        <v>54</v>
      </c>
      <c r="D21" s="148" t="s">
        <v>79</v>
      </c>
      <c r="E21" s="148" t="s">
        <v>79</v>
      </c>
      <c r="F21" s="198">
        <v>4220.46</v>
      </c>
      <c r="G21" s="199">
        <v>4217.60285714286</v>
      </c>
      <c r="H21" s="199">
        <v>4160.46</v>
      </c>
      <c r="I21" s="227">
        <v>60</v>
      </c>
      <c r="J21" s="117">
        <f t="shared" si="0"/>
        <v>57.1428571428571</v>
      </c>
      <c r="K21" s="228">
        <v>2.85714285714286</v>
      </c>
      <c r="L21" s="229"/>
    </row>
    <row r="22" ht="16.5" spans="1:12">
      <c r="A22" s="113">
        <v>20</v>
      </c>
      <c r="B22" s="141"/>
      <c r="C22" s="93"/>
      <c r="D22" s="148" t="s">
        <v>79</v>
      </c>
      <c r="E22" s="148" t="s">
        <v>79</v>
      </c>
      <c r="F22" s="198">
        <v>8420.46</v>
      </c>
      <c r="G22" s="199">
        <v>8411.88857142857</v>
      </c>
      <c r="H22" s="199">
        <v>8240.46</v>
      </c>
      <c r="I22" s="227">
        <v>180</v>
      </c>
      <c r="J22" s="117">
        <f t="shared" si="0"/>
        <v>171.428571428571</v>
      </c>
      <c r="K22" s="228">
        <v>8.57142857142857</v>
      </c>
      <c r="L22" s="229"/>
    </row>
    <row r="23" ht="16.5" spans="1:12">
      <c r="A23" s="113">
        <v>21</v>
      </c>
      <c r="B23" s="141"/>
      <c r="C23" s="93"/>
      <c r="D23" s="148" t="s">
        <v>79</v>
      </c>
      <c r="E23" s="148" t="s">
        <v>79</v>
      </c>
      <c r="F23" s="198">
        <v>32907.08</v>
      </c>
      <c r="G23" s="199">
        <v>32881.3657142857</v>
      </c>
      <c r="H23" s="199">
        <v>32367.08</v>
      </c>
      <c r="I23" s="227">
        <v>540</v>
      </c>
      <c r="J23" s="117">
        <f t="shared" si="0"/>
        <v>514.285714285714</v>
      </c>
      <c r="K23" s="228">
        <v>25.7142857142857</v>
      </c>
      <c r="L23" s="229"/>
    </row>
    <row r="24" ht="16.5" spans="1:12">
      <c r="A24" s="113">
        <v>22</v>
      </c>
      <c r="B24" s="141"/>
      <c r="C24" s="93" t="s">
        <v>55</v>
      </c>
      <c r="D24" s="148" t="s">
        <v>79</v>
      </c>
      <c r="E24" s="148" t="s">
        <v>79</v>
      </c>
      <c r="F24" s="198">
        <v>12240</v>
      </c>
      <c r="G24" s="199">
        <v>12232.8571428571</v>
      </c>
      <c r="H24" s="117">
        <v>12090</v>
      </c>
      <c r="I24" s="227">
        <v>150</v>
      </c>
      <c r="J24" s="117">
        <f t="shared" si="0"/>
        <v>142.857142857143</v>
      </c>
      <c r="K24" s="228">
        <v>7.14285714285714</v>
      </c>
      <c r="L24" s="229"/>
    </row>
    <row r="25" ht="16.5" spans="1:12">
      <c r="A25" s="113">
        <v>23</v>
      </c>
      <c r="B25" s="141"/>
      <c r="C25" s="93" t="s">
        <v>56</v>
      </c>
      <c r="D25" s="148" t="s">
        <v>79</v>
      </c>
      <c r="E25" s="148" t="s">
        <v>79</v>
      </c>
      <c r="F25" s="198">
        <v>25489.91</v>
      </c>
      <c r="G25" s="199">
        <v>25478.0052380952</v>
      </c>
      <c r="H25" s="199">
        <v>25239.91</v>
      </c>
      <c r="I25" s="227">
        <v>250</v>
      </c>
      <c r="J25" s="117">
        <f t="shared" si="0"/>
        <v>238.095238095238</v>
      </c>
      <c r="K25" s="228">
        <v>11.9047619047619</v>
      </c>
      <c r="L25" s="229"/>
    </row>
    <row r="26" ht="16.5" spans="1:12">
      <c r="A26" s="113">
        <v>24</v>
      </c>
      <c r="B26" s="141"/>
      <c r="C26" s="95" t="s">
        <v>80</v>
      </c>
      <c r="D26" s="148" t="s">
        <v>79</v>
      </c>
      <c r="E26" s="148" t="s">
        <v>79</v>
      </c>
      <c r="F26" s="200">
        <v>3566.83</v>
      </c>
      <c r="G26" s="199">
        <v>3564.44904761905</v>
      </c>
      <c r="H26" s="199">
        <v>3516.83</v>
      </c>
      <c r="I26" s="227">
        <v>50</v>
      </c>
      <c r="J26" s="117">
        <f t="shared" si="0"/>
        <v>47.6190476190476</v>
      </c>
      <c r="K26" s="228">
        <v>2.38095238095238</v>
      </c>
      <c r="L26" s="229"/>
    </row>
    <row r="27" ht="16.5" spans="1:12">
      <c r="A27" s="113">
        <v>25</v>
      </c>
      <c r="B27" s="141"/>
      <c r="C27" s="95" t="s">
        <v>81</v>
      </c>
      <c r="D27" s="148" t="s">
        <v>79</v>
      </c>
      <c r="E27" s="148" t="s">
        <v>79</v>
      </c>
      <c r="F27" s="200">
        <v>7131.02</v>
      </c>
      <c r="G27" s="199">
        <v>7126.2580952381</v>
      </c>
      <c r="H27" s="199">
        <v>7031.02</v>
      </c>
      <c r="I27" s="227">
        <v>100</v>
      </c>
      <c r="J27" s="117">
        <f t="shared" si="0"/>
        <v>95.2380952380952</v>
      </c>
      <c r="K27" s="228">
        <v>4.76190476190476</v>
      </c>
      <c r="L27" s="229"/>
    </row>
    <row r="28" ht="16.5" spans="1:12">
      <c r="A28" s="113">
        <v>29</v>
      </c>
      <c r="B28" s="141"/>
      <c r="C28" s="93" t="s">
        <v>83</v>
      </c>
      <c r="D28" s="148" t="s">
        <v>79</v>
      </c>
      <c r="E28" s="148" t="s">
        <v>79</v>
      </c>
      <c r="F28" s="198">
        <v>12900</v>
      </c>
      <c r="G28" s="199">
        <v>12888.0952380952</v>
      </c>
      <c r="H28" s="117">
        <v>12650</v>
      </c>
      <c r="I28" s="227">
        <v>250</v>
      </c>
      <c r="J28" s="117">
        <f t="shared" si="0"/>
        <v>238.095238095238</v>
      </c>
      <c r="K28" s="228">
        <v>11.9047619047619</v>
      </c>
      <c r="L28" s="229"/>
    </row>
    <row r="29" ht="16.5" spans="1:12">
      <c r="A29" s="113">
        <v>30</v>
      </c>
      <c r="B29" s="141"/>
      <c r="C29" s="93" t="s">
        <v>84</v>
      </c>
      <c r="D29" s="148" t="s">
        <v>79</v>
      </c>
      <c r="E29" s="148" t="s">
        <v>79</v>
      </c>
      <c r="F29" s="198">
        <v>2372.87</v>
      </c>
      <c r="G29" s="199">
        <v>2367.15571428571</v>
      </c>
      <c r="H29" s="199">
        <v>2252.87</v>
      </c>
      <c r="I29" s="227">
        <v>120</v>
      </c>
      <c r="J29" s="117">
        <f t="shared" si="0"/>
        <v>114.285714285714</v>
      </c>
      <c r="K29" s="228">
        <v>5.71428571428571</v>
      </c>
      <c r="L29" s="229"/>
    </row>
    <row r="30" ht="16.5" spans="1:12">
      <c r="A30" s="113">
        <v>31</v>
      </c>
      <c r="B30" s="141"/>
      <c r="C30" s="93" t="s">
        <v>85</v>
      </c>
      <c r="D30" s="148" t="s">
        <v>79</v>
      </c>
      <c r="E30" s="148" t="s">
        <v>79</v>
      </c>
      <c r="F30" s="198">
        <v>7098.3</v>
      </c>
      <c r="G30" s="199">
        <v>7093.5380952381</v>
      </c>
      <c r="H30" s="199">
        <v>6998.3</v>
      </c>
      <c r="I30" s="227">
        <v>100</v>
      </c>
      <c r="J30" s="117">
        <f t="shared" si="0"/>
        <v>95.2380952380952</v>
      </c>
      <c r="K30" s="228">
        <v>4.76190476190476</v>
      </c>
      <c r="L30" s="229"/>
    </row>
    <row r="31" ht="16.5" spans="1:12">
      <c r="A31" s="113">
        <v>32</v>
      </c>
      <c r="B31" s="141"/>
      <c r="C31" s="93"/>
      <c r="D31" s="148" t="s">
        <v>79</v>
      </c>
      <c r="E31" s="148" t="s">
        <v>79</v>
      </c>
      <c r="F31" s="198">
        <v>11157.3</v>
      </c>
      <c r="G31" s="199">
        <v>11152.5380952381</v>
      </c>
      <c r="H31" s="199">
        <v>11057.3</v>
      </c>
      <c r="I31" s="227">
        <v>100</v>
      </c>
      <c r="J31" s="117">
        <f t="shared" si="0"/>
        <v>95.2380952380952</v>
      </c>
      <c r="K31" s="228">
        <v>4.76190476190476</v>
      </c>
      <c r="L31" s="229"/>
    </row>
    <row r="32" ht="16.5" spans="1:12">
      <c r="A32" s="113">
        <v>33</v>
      </c>
      <c r="B32" s="141"/>
      <c r="C32" s="97" t="s">
        <v>86</v>
      </c>
      <c r="D32" s="148" t="s">
        <v>79</v>
      </c>
      <c r="E32" s="102" t="s">
        <v>118</v>
      </c>
      <c r="F32" s="198">
        <v>29823</v>
      </c>
      <c r="G32" s="199">
        <v>29685.6666666667</v>
      </c>
      <c r="H32" s="117">
        <v>26939</v>
      </c>
      <c r="I32" s="227">
        <v>2884</v>
      </c>
      <c r="J32" s="117">
        <f t="shared" si="0"/>
        <v>2746.66666666667</v>
      </c>
      <c r="K32" s="228">
        <v>137.333333333333</v>
      </c>
      <c r="L32" s="229"/>
    </row>
    <row r="33" ht="16.5" spans="1:12">
      <c r="A33" s="113">
        <v>34</v>
      </c>
      <c r="B33" s="141"/>
      <c r="C33" s="97" t="s">
        <v>87</v>
      </c>
      <c r="D33" s="148" t="s">
        <v>79</v>
      </c>
      <c r="E33" s="102" t="s">
        <v>118</v>
      </c>
      <c r="F33" s="198">
        <v>29711</v>
      </c>
      <c r="G33" s="199">
        <v>29581.0952380952</v>
      </c>
      <c r="H33" s="117">
        <v>26983</v>
      </c>
      <c r="I33" s="227">
        <v>2728</v>
      </c>
      <c r="J33" s="117">
        <f t="shared" si="0"/>
        <v>2598.09523809524</v>
      </c>
      <c r="K33" s="228">
        <v>129.904761904762</v>
      </c>
      <c r="L33" s="229"/>
    </row>
    <row r="34" ht="16.5" spans="1:12">
      <c r="A34" s="113">
        <v>35</v>
      </c>
      <c r="B34" s="142"/>
      <c r="C34" s="93" t="s">
        <v>88</v>
      </c>
      <c r="D34" s="148" t="s">
        <v>78</v>
      </c>
      <c r="E34" s="148" t="s">
        <v>79</v>
      </c>
      <c r="F34" s="198">
        <v>0</v>
      </c>
      <c r="G34" s="117">
        <v>0</v>
      </c>
      <c r="H34" s="199">
        <v>224358.41</v>
      </c>
      <c r="I34" s="227"/>
      <c r="J34" s="117"/>
      <c r="K34" s="228"/>
      <c r="L34" s="229"/>
    </row>
    <row r="35" ht="16.5" spans="1:12">
      <c r="A35" s="201" t="s">
        <v>90</v>
      </c>
      <c r="B35" s="201"/>
      <c r="C35" s="201"/>
      <c r="D35" s="202"/>
      <c r="E35" s="203"/>
      <c r="F35" s="204">
        <f t="shared" ref="F35:K35" si="1">SUM(F3:F34)</f>
        <v>1054090.24</v>
      </c>
      <c r="G35" s="199">
        <f t="shared" si="1"/>
        <v>1053100.09428571</v>
      </c>
      <c r="H35" s="201">
        <f t="shared" si="1"/>
        <v>1257655.59</v>
      </c>
      <c r="I35" s="201">
        <f t="shared" si="1"/>
        <v>20793.06</v>
      </c>
      <c r="J35" s="199">
        <f t="shared" si="1"/>
        <v>19802.9142857143</v>
      </c>
      <c r="K35" s="230">
        <f t="shared" si="1"/>
        <v>990.145714285715</v>
      </c>
      <c r="L35" s="202"/>
    </row>
    <row r="36" ht="16.5" spans="1:12">
      <c r="A36" s="88" t="s">
        <v>1</v>
      </c>
      <c r="B36" s="88" t="s">
        <v>2</v>
      </c>
      <c r="C36" s="205" t="s">
        <v>3</v>
      </c>
      <c r="D36" s="89" t="s">
        <v>111</v>
      </c>
      <c r="E36" s="89" t="s">
        <v>112</v>
      </c>
      <c r="F36" s="206" t="s">
        <v>113</v>
      </c>
      <c r="G36" s="90" t="s">
        <v>104</v>
      </c>
      <c r="H36" s="90" t="s">
        <v>107</v>
      </c>
      <c r="I36" s="90" t="s">
        <v>119</v>
      </c>
      <c r="J36" s="231" t="s">
        <v>115</v>
      </c>
      <c r="K36" s="90" t="s">
        <v>116</v>
      </c>
      <c r="L36" s="232"/>
    </row>
    <row r="37" ht="16.5" spans="1:12">
      <c r="A37" s="113">
        <v>1</v>
      </c>
      <c r="B37" s="207" t="s">
        <v>91</v>
      </c>
      <c r="C37" s="93" t="s">
        <v>92</v>
      </c>
      <c r="D37" s="148" t="s">
        <v>79</v>
      </c>
      <c r="E37" s="148" t="s">
        <v>79</v>
      </c>
      <c r="F37" s="198">
        <v>25000</v>
      </c>
      <c r="G37" s="199">
        <v>23584.9056603774</v>
      </c>
      <c r="H37" s="148">
        <v>8244</v>
      </c>
      <c r="I37" s="148">
        <f t="shared" ref="I37:I40" si="2">F37-H37</f>
        <v>16756</v>
      </c>
      <c r="J37" s="124">
        <f t="shared" ref="J37:J40" si="3">G37-H37</f>
        <v>15340.9056603774</v>
      </c>
      <c r="K37" s="228">
        <f t="shared" ref="K37:K39" si="4">ROUND(F37/1.06*0.06,2)</f>
        <v>1415.09</v>
      </c>
      <c r="L37" s="229"/>
    </row>
    <row r="38" ht="16.5" spans="1:12">
      <c r="A38" s="113">
        <v>2</v>
      </c>
      <c r="B38" s="208"/>
      <c r="C38" s="93" t="s">
        <v>93</v>
      </c>
      <c r="D38" s="148" t="s">
        <v>79</v>
      </c>
      <c r="E38" s="148" t="s">
        <v>79</v>
      </c>
      <c r="F38" s="198">
        <v>13000</v>
      </c>
      <c r="G38" s="199">
        <v>12264.1509433962</v>
      </c>
      <c r="H38" s="201">
        <v>9241</v>
      </c>
      <c r="I38" s="148">
        <f t="shared" si="2"/>
        <v>3759</v>
      </c>
      <c r="J38" s="124">
        <f t="shared" si="3"/>
        <v>3023.1509433962</v>
      </c>
      <c r="K38" s="228">
        <f t="shared" si="4"/>
        <v>735.85</v>
      </c>
      <c r="L38" s="229"/>
    </row>
    <row r="39" ht="16.5" spans="1:12">
      <c r="A39" s="113">
        <v>3</v>
      </c>
      <c r="B39" s="208"/>
      <c r="C39" s="97" t="s">
        <v>94</v>
      </c>
      <c r="D39" s="148" t="s">
        <v>79</v>
      </c>
      <c r="E39" s="102" t="s">
        <v>124</v>
      </c>
      <c r="F39" s="198">
        <v>3000</v>
      </c>
      <c r="G39" s="199">
        <v>2830.18867924528</v>
      </c>
      <c r="H39" s="201">
        <v>544</v>
      </c>
      <c r="I39" s="148">
        <f t="shared" si="2"/>
        <v>2456</v>
      </c>
      <c r="J39" s="124">
        <f t="shared" si="3"/>
        <v>2286.18867924528</v>
      </c>
      <c r="K39" s="228">
        <f t="shared" si="4"/>
        <v>169.81</v>
      </c>
      <c r="L39" s="229"/>
    </row>
    <row r="40" ht="16.5" spans="1:12">
      <c r="A40" s="113">
        <v>4</v>
      </c>
      <c r="B40" s="209"/>
      <c r="C40" s="93" t="s">
        <v>84</v>
      </c>
      <c r="D40" s="148" t="s">
        <v>79</v>
      </c>
      <c r="E40" s="148" t="s">
        <v>79</v>
      </c>
      <c r="F40" s="198">
        <v>280</v>
      </c>
      <c r="G40" s="199">
        <v>264.150943396226</v>
      </c>
      <c r="H40" s="148">
        <v>0</v>
      </c>
      <c r="I40" s="148">
        <f t="shared" si="2"/>
        <v>280</v>
      </c>
      <c r="J40" s="124">
        <f t="shared" si="3"/>
        <v>264.150943396226</v>
      </c>
      <c r="K40" s="228">
        <f>ROUND(F40/1.05*0.05,2)</f>
        <v>13.33</v>
      </c>
      <c r="L40" s="229"/>
    </row>
    <row r="41" ht="16.5" spans="1:12">
      <c r="A41" s="201" t="s">
        <v>90</v>
      </c>
      <c r="B41" s="201"/>
      <c r="C41" s="201"/>
      <c r="D41" s="202"/>
      <c r="E41" s="203"/>
      <c r="F41" s="210">
        <f t="shared" ref="F41:K41" si="5">SUM(F37:F40)</f>
        <v>41280</v>
      </c>
      <c r="G41" s="211">
        <f t="shared" si="5"/>
        <v>38943.3962264151</v>
      </c>
      <c r="H41" s="210">
        <f t="shared" si="5"/>
        <v>18029</v>
      </c>
      <c r="I41" s="210">
        <f t="shared" si="5"/>
        <v>23251</v>
      </c>
      <c r="J41" s="211">
        <f t="shared" si="5"/>
        <v>20914.3962264151</v>
      </c>
      <c r="K41" s="211">
        <f t="shared" si="5"/>
        <v>2334.08</v>
      </c>
      <c r="L41" s="233"/>
    </row>
    <row r="42" s="154" customFormat="1" ht="16.5" spans="1:12">
      <c r="A42" s="212" t="s">
        <v>1</v>
      </c>
      <c r="B42" s="212" t="s">
        <v>2</v>
      </c>
      <c r="C42" s="213" t="s">
        <v>3</v>
      </c>
      <c r="D42" s="89" t="s">
        <v>111</v>
      </c>
      <c r="E42" s="89" t="s">
        <v>112</v>
      </c>
      <c r="F42" s="214" t="s">
        <v>113</v>
      </c>
      <c r="G42" s="215" t="s">
        <v>104</v>
      </c>
      <c r="H42" s="216" t="s">
        <v>107</v>
      </c>
      <c r="I42" s="215" t="s">
        <v>119</v>
      </c>
      <c r="J42" s="215" t="s">
        <v>115</v>
      </c>
      <c r="K42" s="234" t="s">
        <v>116</v>
      </c>
      <c r="L42" s="235" t="s">
        <v>120</v>
      </c>
    </row>
    <row r="43" s="154" customFormat="1" ht="33" spans="1:12">
      <c r="A43" s="113">
        <v>1</v>
      </c>
      <c r="B43" s="175" t="s">
        <v>65</v>
      </c>
      <c r="C43" s="93" t="s">
        <v>67</v>
      </c>
      <c r="D43" s="93" t="s">
        <v>78</v>
      </c>
      <c r="E43" s="124" t="s">
        <v>79</v>
      </c>
      <c r="F43" s="217">
        <v>92774</v>
      </c>
      <c r="G43" s="124">
        <f t="shared" ref="G43:G48" si="6">F43/1.06</f>
        <v>87522.641509434</v>
      </c>
      <c r="H43" s="199">
        <v>81713.58</v>
      </c>
      <c r="I43" s="124">
        <f t="shared" ref="I43:I48" si="7">F43-H43</f>
        <v>11060.42</v>
      </c>
      <c r="J43" s="124">
        <f t="shared" ref="J43:J48" si="8">G43-H43</f>
        <v>5809.06150943396</v>
      </c>
      <c r="K43" s="124">
        <f t="shared" ref="K43:K48" si="9">F43/1.06*0.06</f>
        <v>5251.35849056604</v>
      </c>
      <c r="L43" s="144"/>
    </row>
    <row r="44" s="154" customFormat="1" ht="16.5" spans="1:13">
      <c r="A44" s="113">
        <v>2</v>
      </c>
      <c r="B44" s="175"/>
      <c r="C44" s="97" t="s">
        <v>68</v>
      </c>
      <c r="D44" s="93" t="s">
        <v>78</v>
      </c>
      <c r="E44" s="124" t="s">
        <v>79</v>
      </c>
      <c r="F44" s="217">
        <v>352429</v>
      </c>
      <c r="G44" s="124">
        <f t="shared" si="6"/>
        <v>332480.188679245</v>
      </c>
      <c r="H44" s="124">
        <v>216185</v>
      </c>
      <c r="I44" s="124">
        <f t="shared" si="7"/>
        <v>136244</v>
      </c>
      <c r="J44" s="124">
        <f t="shared" si="8"/>
        <v>116295.188679245</v>
      </c>
      <c r="K44" s="124">
        <f t="shared" si="9"/>
        <v>19948.8113207547</v>
      </c>
      <c r="L44" s="144" t="s">
        <v>121</v>
      </c>
      <c r="M44" s="236" t="s">
        <v>122</v>
      </c>
    </row>
    <row r="45" s="154" customFormat="1" ht="16.5" spans="1:13">
      <c r="A45" s="113">
        <v>3</v>
      </c>
      <c r="B45" s="175"/>
      <c r="C45" s="218" t="s">
        <v>98</v>
      </c>
      <c r="D45" s="218" t="s">
        <v>77</v>
      </c>
      <c r="E45" s="124" t="s">
        <v>79</v>
      </c>
      <c r="F45" s="217">
        <v>775</v>
      </c>
      <c r="G45" s="124">
        <f t="shared" si="6"/>
        <v>731.132075471698</v>
      </c>
      <c r="H45" s="124">
        <v>636</v>
      </c>
      <c r="I45" s="124">
        <f t="shared" si="7"/>
        <v>139</v>
      </c>
      <c r="J45" s="124">
        <f t="shared" si="8"/>
        <v>95.132075471698</v>
      </c>
      <c r="K45" s="124">
        <f t="shared" si="9"/>
        <v>43.8679245283019</v>
      </c>
      <c r="L45" s="144"/>
      <c r="M45" s="237" t="s">
        <v>123</v>
      </c>
    </row>
    <row r="46" s="154" customFormat="1" ht="16.5" spans="1:13">
      <c r="A46" s="113">
        <v>4</v>
      </c>
      <c r="B46" s="175"/>
      <c r="C46" s="176" t="s">
        <v>100</v>
      </c>
      <c r="D46" s="218" t="s">
        <v>77</v>
      </c>
      <c r="E46" s="124" t="s">
        <v>79</v>
      </c>
      <c r="F46" s="217">
        <v>35708</v>
      </c>
      <c r="G46" s="124">
        <f t="shared" si="6"/>
        <v>33686.7924528302</v>
      </c>
      <c r="H46" s="124">
        <v>33050</v>
      </c>
      <c r="I46" s="124">
        <f t="shared" si="7"/>
        <v>2658</v>
      </c>
      <c r="J46" s="124">
        <f t="shared" si="8"/>
        <v>636.792452830188</v>
      </c>
      <c r="K46" s="124">
        <f t="shared" si="9"/>
        <v>2021.20754716981</v>
      </c>
      <c r="L46" s="144"/>
      <c r="M46" s="237"/>
    </row>
    <row r="47" s="154" customFormat="1" ht="16.5" spans="1:13">
      <c r="A47" s="113">
        <v>5</v>
      </c>
      <c r="B47" s="175"/>
      <c r="C47" s="176" t="s">
        <v>101</v>
      </c>
      <c r="D47" s="218" t="s">
        <v>77</v>
      </c>
      <c r="E47" s="124" t="s">
        <v>79</v>
      </c>
      <c r="F47" s="217">
        <v>28475</v>
      </c>
      <c r="G47" s="124">
        <f t="shared" si="6"/>
        <v>26863.2075471698</v>
      </c>
      <c r="H47" s="124">
        <v>26854</v>
      </c>
      <c r="I47" s="124">
        <f t="shared" si="7"/>
        <v>1621</v>
      </c>
      <c r="J47" s="124">
        <f t="shared" si="8"/>
        <v>9.20754716981173</v>
      </c>
      <c r="K47" s="124">
        <f t="shared" si="9"/>
        <v>1611.79245283019</v>
      </c>
      <c r="L47" s="144"/>
      <c r="M47" s="237"/>
    </row>
    <row r="48" s="154" customFormat="1" ht="16.5" spans="1:13">
      <c r="A48" s="113">
        <v>6</v>
      </c>
      <c r="B48" s="175"/>
      <c r="C48" s="176" t="s">
        <v>102</v>
      </c>
      <c r="D48" s="218" t="s">
        <v>77</v>
      </c>
      <c r="E48" s="124" t="s">
        <v>79</v>
      </c>
      <c r="F48" s="217">
        <v>34800</v>
      </c>
      <c r="G48" s="124">
        <f t="shared" si="6"/>
        <v>32830.1886792453</v>
      </c>
      <c r="H48" s="124">
        <v>31401</v>
      </c>
      <c r="I48" s="124">
        <f t="shared" si="7"/>
        <v>3399</v>
      </c>
      <c r="J48" s="124">
        <f t="shared" si="8"/>
        <v>1429.18867924528</v>
      </c>
      <c r="K48" s="124">
        <f t="shared" si="9"/>
        <v>1969.81132075472</v>
      </c>
      <c r="L48" s="144"/>
      <c r="M48" s="237"/>
    </row>
    <row r="49" s="154" customFormat="1" ht="16.5" spans="1:12">
      <c r="A49" s="219" t="s">
        <v>90</v>
      </c>
      <c r="B49" s="220"/>
      <c r="C49" s="204"/>
      <c r="D49" s="221"/>
      <c r="E49" s="222"/>
      <c r="F49" s="199">
        <f t="shared" ref="F49:K49" si="10">SUM(F43:F48)</f>
        <v>544961</v>
      </c>
      <c r="G49" s="199">
        <f t="shared" si="10"/>
        <v>514114.150943396</v>
      </c>
      <c r="H49" s="199">
        <f t="shared" si="10"/>
        <v>389839.58</v>
      </c>
      <c r="I49" s="199">
        <f t="shared" si="10"/>
        <v>155121.42</v>
      </c>
      <c r="J49" s="199">
        <f t="shared" si="10"/>
        <v>124274.570943396</v>
      </c>
      <c r="K49" s="199">
        <f t="shared" si="10"/>
        <v>30846.8490566038</v>
      </c>
      <c r="L49" s="222"/>
    </row>
    <row r="50" s="154" customFormat="1" ht="16.5" spans="5:11">
      <c r="E50" s="223"/>
      <c r="G50" s="224"/>
      <c r="H50" s="223"/>
      <c r="I50" s="238"/>
      <c r="K50" s="223"/>
    </row>
  </sheetData>
  <mergeCells count="10">
    <mergeCell ref="A1:L1"/>
    <mergeCell ref="A35:C35"/>
    <mergeCell ref="A41:C41"/>
    <mergeCell ref="A49:C49"/>
    <mergeCell ref="B3:B34"/>
    <mergeCell ref="B37:B40"/>
    <mergeCell ref="B43:B48"/>
    <mergeCell ref="C21:C23"/>
    <mergeCell ref="C30:C31"/>
    <mergeCell ref="M45:M48"/>
  </mergeCell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4"/>
  <sheetViews>
    <sheetView topLeftCell="A6" workbookViewId="0">
      <selection activeCell="F44" sqref="F3:F44"/>
    </sheetView>
  </sheetViews>
  <sheetFormatPr defaultColWidth="9" defaultRowHeight="13.5"/>
  <cols>
    <col min="1" max="2" width="8.725"/>
    <col min="3" max="3" width="37.625" customWidth="1"/>
    <col min="4" max="4" width="8.725"/>
    <col min="5" max="5" width="13.625" customWidth="1"/>
    <col min="6" max="6" width="11.875" customWidth="1"/>
    <col min="7" max="7" width="10.25"/>
    <col min="8" max="10" width="8.725"/>
    <col min="11" max="11" width="10.375"/>
    <col min="12" max="12" width="14.875" customWidth="1"/>
    <col min="13" max="16384" width="8.725"/>
  </cols>
  <sheetData>
    <row r="1" customFormat="1" ht="16.5" spans="1:14">
      <c r="A1" s="110" t="s">
        <v>0</v>
      </c>
      <c r="B1" s="110"/>
      <c r="C1" s="111"/>
      <c r="D1" s="111"/>
      <c r="E1" s="110"/>
      <c r="F1" s="112"/>
      <c r="G1" s="112"/>
      <c r="H1" s="112"/>
      <c r="I1" s="112"/>
      <c r="J1" s="110"/>
      <c r="K1" s="110"/>
      <c r="L1" s="110"/>
      <c r="M1" s="156"/>
      <c r="N1" s="156"/>
    </row>
    <row r="2" customFormat="1" ht="16.5" spans="1:14">
      <c r="A2" s="110" t="s">
        <v>1</v>
      </c>
      <c r="B2" s="110" t="s">
        <v>2</v>
      </c>
      <c r="C2" s="111" t="s">
        <v>3</v>
      </c>
      <c r="D2" s="93" t="s">
        <v>4</v>
      </c>
      <c r="E2" s="110" t="s">
        <v>5</v>
      </c>
      <c r="F2" s="112" t="s">
        <v>6</v>
      </c>
      <c r="G2" s="112" t="s">
        <v>7</v>
      </c>
      <c r="H2" s="112" t="s">
        <v>8</v>
      </c>
      <c r="I2" s="112" t="s">
        <v>116</v>
      </c>
      <c r="J2" s="110" t="s">
        <v>9</v>
      </c>
      <c r="K2" s="110"/>
      <c r="L2" s="110" t="s">
        <v>11</v>
      </c>
      <c r="M2" s="156"/>
      <c r="N2" s="156"/>
    </row>
    <row r="3" customFormat="1" ht="16.5" spans="1:14">
      <c r="A3" s="113">
        <v>2</v>
      </c>
      <c r="B3" s="114" t="s">
        <v>69</v>
      </c>
      <c r="C3" s="93" t="s">
        <v>12</v>
      </c>
      <c r="D3" s="93"/>
      <c r="E3" s="115" t="s">
        <v>125</v>
      </c>
      <c r="F3" s="116">
        <v>98880</v>
      </c>
      <c r="G3" s="117">
        <v>97440</v>
      </c>
      <c r="H3" s="117">
        <v>1440</v>
      </c>
      <c r="I3" s="117"/>
      <c r="J3" s="157" t="s">
        <v>126</v>
      </c>
      <c r="K3" s="157">
        <v>98880</v>
      </c>
      <c r="L3" s="113"/>
      <c r="M3" s="94"/>
      <c r="N3" s="94"/>
    </row>
    <row r="4" customFormat="1" ht="16.5" spans="1:14">
      <c r="A4" s="113">
        <v>3</v>
      </c>
      <c r="B4" s="118"/>
      <c r="C4" s="93" t="s">
        <v>15</v>
      </c>
      <c r="D4" s="93"/>
      <c r="E4" s="115" t="s">
        <v>127</v>
      </c>
      <c r="F4" s="119">
        <v>21500</v>
      </c>
      <c r="G4" s="117">
        <v>21200</v>
      </c>
      <c r="H4" s="117">
        <v>300</v>
      </c>
      <c r="I4" s="117"/>
      <c r="J4" s="158" t="s">
        <v>128</v>
      </c>
      <c r="K4" s="159">
        <v>21500</v>
      </c>
      <c r="L4" s="113"/>
      <c r="M4" s="94"/>
      <c r="N4" s="94"/>
    </row>
    <row r="5" customFormat="1" ht="17.25" spans="1:14">
      <c r="A5" s="113">
        <v>4</v>
      </c>
      <c r="B5" s="118"/>
      <c r="C5" s="93" t="s">
        <v>16</v>
      </c>
      <c r="D5" s="93" t="s">
        <v>129</v>
      </c>
      <c r="E5" s="115" t="s">
        <v>127</v>
      </c>
      <c r="F5" s="120">
        <v>22400</v>
      </c>
      <c r="G5" s="120">
        <v>22048.94</v>
      </c>
      <c r="H5" s="117">
        <v>351.060000000001</v>
      </c>
      <c r="I5" s="117"/>
      <c r="J5" s="157" t="s">
        <v>130</v>
      </c>
      <c r="K5" s="157">
        <v>22400</v>
      </c>
      <c r="L5" s="113"/>
      <c r="M5" s="94"/>
      <c r="N5" s="94"/>
    </row>
    <row r="6" customFormat="1" ht="17.25" spans="1:14">
      <c r="A6" s="113">
        <v>5</v>
      </c>
      <c r="B6" s="118"/>
      <c r="C6" s="93" t="s">
        <v>17</v>
      </c>
      <c r="D6" s="93"/>
      <c r="E6" s="115" t="s">
        <v>131</v>
      </c>
      <c r="F6" s="121">
        <v>12199.56</v>
      </c>
      <c r="G6" s="117">
        <v>11959.56</v>
      </c>
      <c r="H6" s="117">
        <v>240</v>
      </c>
      <c r="I6" s="117"/>
      <c r="J6" s="157" t="s">
        <v>132</v>
      </c>
      <c r="K6" s="160">
        <v>12199.56</v>
      </c>
      <c r="L6" s="113"/>
      <c r="M6" s="94"/>
      <c r="N6" s="94"/>
    </row>
    <row r="7" customFormat="1" ht="16.5" spans="1:14">
      <c r="A7" s="113">
        <v>6</v>
      </c>
      <c r="B7" s="118"/>
      <c r="C7" s="93" t="s">
        <v>19</v>
      </c>
      <c r="D7" s="93"/>
      <c r="E7" s="122" t="s">
        <v>133</v>
      </c>
      <c r="F7" s="123">
        <v>115360</v>
      </c>
      <c r="G7" s="117">
        <v>113680</v>
      </c>
      <c r="H7" s="117">
        <v>1680</v>
      </c>
      <c r="I7" s="117"/>
      <c r="J7" s="158" t="s">
        <v>134</v>
      </c>
      <c r="K7" s="123">
        <v>115360</v>
      </c>
      <c r="L7" s="113"/>
      <c r="M7" s="94"/>
      <c r="N7" s="94"/>
    </row>
    <row r="8" customFormat="1" ht="16.5" spans="1:14">
      <c r="A8" s="113"/>
      <c r="B8" s="118"/>
      <c r="C8" s="93" t="s">
        <v>22</v>
      </c>
      <c r="D8" s="93"/>
      <c r="E8" s="122" t="s">
        <v>133</v>
      </c>
      <c r="F8" s="124">
        <v>10951.41</v>
      </c>
      <c r="G8" s="117">
        <v>10771.41</v>
      </c>
      <c r="H8" s="117">
        <v>180</v>
      </c>
      <c r="I8" s="117"/>
      <c r="J8" s="158" t="s">
        <v>125</v>
      </c>
      <c r="K8" s="161">
        <v>10951.41</v>
      </c>
      <c r="L8" s="113"/>
      <c r="M8" s="94"/>
      <c r="N8" s="94"/>
    </row>
    <row r="9" customFormat="1" ht="16.5" spans="1:14">
      <c r="A9" s="113"/>
      <c r="B9" s="118"/>
      <c r="C9" s="93" t="s">
        <v>24</v>
      </c>
      <c r="D9" s="93"/>
      <c r="E9" s="115" t="s">
        <v>131</v>
      </c>
      <c r="F9" s="119">
        <v>28800</v>
      </c>
      <c r="G9" s="117">
        <v>28260</v>
      </c>
      <c r="H9" s="117">
        <v>540</v>
      </c>
      <c r="I9" s="117"/>
      <c r="J9" s="162" t="s">
        <v>128</v>
      </c>
      <c r="K9" s="163">
        <v>60800</v>
      </c>
      <c r="L9" s="113"/>
      <c r="M9" s="94"/>
      <c r="N9" s="94"/>
    </row>
    <row r="10" customFormat="1" ht="16.5" spans="1:14">
      <c r="A10" s="113"/>
      <c r="B10" s="118"/>
      <c r="C10" s="93" t="s">
        <v>30</v>
      </c>
      <c r="D10" s="93"/>
      <c r="E10" s="115" t="s">
        <v>131</v>
      </c>
      <c r="F10" s="119">
        <v>32000</v>
      </c>
      <c r="G10" s="117">
        <v>31520</v>
      </c>
      <c r="H10" s="117">
        <v>480</v>
      </c>
      <c r="I10" s="117">
        <v>22.86</v>
      </c>
      <c r="J10" s="164"/>
      <c r="K10" s="165"/>
      <c r="L10" s="113"/>
      <c r="M10" s="94"/>
      <c r="N10" s="94"/>
    </row>
    <row r="11" customFormat="1" ht="16.5" spans="1:14">
      <c r="A11" s="113">
        <v>9</v>
      </c>
      <c r="B11" s="118"/>
      <c r="C11" s="93" t="s">
        <v>33</v>
      </c>
      <c r="D11" s="93"/>
      <c r="E11" s="115" t="s">
        <v>134</v>
      </c>
      <c r="F11" s="37">
        <v>350597.02</v>
      </c>
      <c r="G11" s="117">
        <v>344957.02</v>
      </c>
      <c r="H11" s="123">
        <v>5640</v>
      </c>
      <c r="I11" s="123"/>
      <c r="J11" s="166" t="s">
        <v>135</v>
      </c>
      <c r="K11" s="167">
        <v>350597.02</v>
      </c>
      <c r="L11" s="113"/>
      <c r="M11" s="94"/>
      <c r="N11" s="94"/>
    </row>
    <row r="12" customFormat="1" ht="16.5" spans="1:14">
      <c r="A12" s="113">
        <v>10</v>
      </c>
      <c r="B12" s="118"/>
      <c r="C12" s="93" t="s">
        <v>34</v>
      </c>
      <c r="D12" s="93" t="s">
        <v>129</v>
      </c>
      <c r="E12" s="115" t="s">
        <v>125</v>
      </c>
      <c r="F12" s="119">
        <v>19779.23</v>
      </c>
      <c r="G12" s="117">
        <v>19539.23</v>
      </c>
      <c r="H12" s="117">
        <v>240</v>
      </c>
      <c r="I12" s="117"/>
      <c r="J12" s="94" t="s">
        <v>135</v>
      </c>
      <c r="K12" s="168">
        <v>19779.23</v>
      </c>
      <c r="L12" s="113"/>
      <c r="M12" s="94"/>
      <c r="N12" s="94"/>
    </row>
    <row r="13" customFormat="1" ht="16.5" spans="1:14">
      <c r="A13" s="113">
        <v>11</v>
      </c>
      <c r="B13" s="118"/>
      <c r="C13" s="125" t="s">
        <v>37</v>
      </c>
      <c r="D13" s="93" t="s">
        <v>70</v>
      </c>
      <c r="E13" s="115" t="s">
        <v>131</v>
      </c>
      <c r="F13" s="126">
        <v>7134</v>
      </c>
      <c r="G13" s="117">
        <v>7084</v>
      </c>
      <c r="H13" s="117">
        <v>50</v>
      </c>
      <c r="I13" s="117"/>
      <c r="J13" s="169" t="s">
        <v>127</v>
      </c>
      <c r="K13" s="169">
        <v>7134</v>
      </c>
      <c r="L13" s="113"/>
      <c r="M13" s="113"/>
      <c r="N13" s="93"/>
    </row>
    <row r="14" customFormat="1" ht="16.5" spans="1:14">
      <c r="A14" s="113">
        <v>12</v>
      </c>
      <c r="B14" s="118"/>
      <c r="C14" s="125" t="s">
        <v>73</v>
      </c>
      <c r="D14" s="113" t="s">
        <v>136</v>
      </c>
      <c r="E14" s="115" t="s">
        <v>137</v>
      </c>
      <c r="F14" s="126">
        <v>14733</v>
      </c>
      <c r="G14" s="117">
        <v>14553</v>
      </c>
      <c r="H14" s="117">
        <v>180</v>
      </c>
      <c r="I14" s="117"/>
      <c r="J14" s="169" t="s">
        <v>138</v>
      </c>
      <c r="K14" s="170">
        <v>14733</v>
      </c>
      <c r="L14" s="113"/>
      <c r="M14" s="94"/>
      <c r="N14" s="94"/>
    </row>
    <row r="15" customFormat="1" ht="16.5" spans="1:14">
      <c r="A15" s="113"/>
      <c r="B15" s="118"/>
      <c r="C15" s="96" t="s">
        <v>73</v>
      </c>
      <c r="D15" s="113" t="s">
        <v>136</v>
      </c>
      <c r="E15" s="115" t="s">
        <v>126</v>
      </c>
      <c r="F15" s="126">
        <v>14733</v>
      </c>
      <c r="G15" s="117">
        <v>14433</v>
      </c>
      <c r="H15" s="117">
        <v>300</v>
      </c>
      <c r="I15" s="117"/>
      <c r="J15" s="171" t="s">
        <v>118</v>
      </c>
      <c r="K15" s="170"/>
      <c r="L15" s="113" t="s">
        <v>139</v>
      </c>
      <c r="M15" s="94"/>
      <c r="N15" s="94"/>
    </row>
    <row r="16" customFormat="1" ht="16.5" spans="1:14">
      <c r="A16" s="113"/>
      <c r="B16" s="118"/>
      <c r="C16" s="125" t="s">
        <v>75</v>
      </c>
      <c r="D16" s="93" t="s">
        <v>136</v>
      </c>
      <c r="E16" s="115" t="s">
        <v>137</v>
      </c>
      <c r="F16" s="126">
        <v>8200</v>
      </c>
      <c r="G16" s="117">
        <v>8080</v>
      </c>
      <c r="H16" s="117">
        <v>120</v>
      </c>
      <c r="I16" s="117"/>
      <c r="J16" s="169" t="s">
        <v>138</v>
      </c>
      <c r="K16" s="172">
        <v>8200</v>
      </c>
      <c r="L16" s="113"/>
      <c r="M16" s="113"/>
      <c r="N16" s="94"/>
    </row>
    <row r="17" customFormat="1" ht="16.5" spans="1:14">
      <c r="A17" s="113"/>
      <c r="B17" s="118"/>
      <c r="C17" s="96" t="s">
        <v>75</v>
      </c>
      <c r="D17" s="93" t="s">
        <v>136</v>
      </c>
      <c r="E17" s="115" t="s">
        <v>135</v>
      </c>
      <c r="F17" s="126">
        <v>8200</v>
      </c>
      <c r="G17" s="127">
        <v>8000</v>
      </c>
      <c r="H17" s="127">
        <v>200</v>
      </c>
      <c r="I17" s="117"/>
      <c r="J17" s="171" t="s">
        <v>118</v>
      </c>
      <c r="K17" s="172"/>
      <c r="L17" s="113"/>
      <c r="M17" s="113"/>
      <c r="N17" s="94"/>
    </row>
    <row r="18" customFormat="1" ht="16.5" spans="1:14">
      <c r="A18" s="113">
        <v>13</v>
      </c>
      <c r="B18" s="118"/>
      <c r="C18" s="93" t="s">
        <v>45</v>
      </c>
      <c r="D18" s="93"/>
      <c r="E18" s="115" t="s">
        <v>131</v>
      </c>
      <c r="F18" s="119">
        <v>11135.49</v>
      </c>
      <c r="G18" s="117">
        <v>10985.49</v>
      </c>
      <c r="H18" s="117">
        <v>150</v>
      </c>
      <c r="I18" s="117"/>
      <c r="J18" s="173" t="s">
        <v>140</v>
      </c>
      <c r="K18" s="157">
        <v>11135.49</v>
      </c>
      <c r="L18" s="113"/>
      <c r="M18" s="94"/>
      <c r="N18" s="94"/>
    </row>
    <row r="19" customFormat="1" ht="16.5" spans="1:14">
      <c r="A19" s="113">
        <v>14</v>
      </c>
      <c r="B19" s="118"/>
      <c r="C19" s="128" t="s">
        <v>49</v>
      </c>
      <c r="D19" s="93" t="s">
        <v>136</v>
      </c>
      <c r="E19" s="115" t="s">
        <v>141</v>
      </c>
      <c r="F19" s="123">
        <v>37073.26</v>
      </c>
      <c r="G19" s="117">
        <v>36473.26</v>
      </c>
      <c r="H19" s="117">
        <v>600</v>
      </c>
      <c r="I19" s="117"/>
      <c r="J19" s="173" t="s">
        <v>140</v>
      </c>
      <c r="K19" s="174">
        <v>37073.26</v>
      </c>
      <c r="L19" s="175"/>
      <c r="M19" s="94"/>
      <c r="N19" s="94"/>
    </row>
    <row r="20" customFormat="1" ht="16.5" spans="1:14">
      <c r="A20" s="113">
        <v>15</v>
      </c>
      <c r="B20" s="118"/>
      <c r="C20" s="125" t="s">
        <v>50</v>
      </c>
      <c r="D20" s="93"/>
      <c r="E20" s="115" t="s">
        <v>131</v>
      </c>
      <c r="F20" s="126">
        <v>14643.32</v>
      </c>
      <c r="G20" s="120">
        <v>14443.32</v>
      </c>
      <c r="H20" s="117">
        <v>200</v>
      </c>
      <c r="I20" s="117"/>
      <c r="J20" s="171" t="s">
        <v>142</v>
      </c>
      <c r="K20" s="161">
        <v>14643.32</v>
      </c>
      <c r="L20" s="175"/>
      <c r="M20" s="94"/>
      <c r="N20" s="94"/>
    </row>
    <row r="21" customFormat="1" ht="16.5" spans="1:14">
      <c r="A21" s="113">
        <v>16</v>
      </c>
      <c r="B21" s="118"/>
      <c r="C21" s="93" t="s">
        <v>51</v>
      </c>
      <c r="D21" s="93"/>
      <c r="E21" s="115" t="s">
        <v>131</v>
      </c>
      <c r="F21" s="124">
        <v>11144.22</v>
      </c>
      <c r="G21" s="117">
        <v>10994.22</v>
      </c>
      <c r="H21" s="117">
        <v>150</v>
      </c>
      <c r="I21" s="117"/>
      <c r="J21" s="171" t="s">
        <v>132</v>
      </c>
      <c r="K21" s="157">
        <v>11144.22</v>
      </c>
      <c r="L21" s="113"/>
      <c r="M21" s="94"/>
      <c r="N21" s="94"/>
    </row>
    <row r="22" customFormat="1" ht="16.5" spans="1:14">
      <c r="A22" s="113"/>
      <c r="B22" s="118"/>
      <c r="C22" s="97" t="s">
        <v>51</v>
      </c>
      <c r="D22" s="93"/>
      <c r="E22" s="115" t="s">
        <v>130</v>
      </c>
      <c r="F22" s="124">
        <v>10742.38</v>
      </c>
      <c r="G22" s="117">
        <v>10592.38</v>
      </c>
      <c r="H22" s="117">
        <v>150</v>
      </c>
      <c r="I22" s="117"/>
      <c r="J22" s="171" t="s">
        <v>118</v>
      </c>
      <c r="K22" s="157"/>
      <c r="L22" s="113"/>
      <c r="M22" s="94"/>
      <c r="N22" s="94"/>
    </row>
    <row r="23" customFormat="1" ht="16.5" spans="1:14">
      <c r="A23" s="113">
        <v>17</v>
      </c>
      <c r="B23" s="118"/>
      <c r="C23" s="93" t="s">
        <v>53</v>
      </c>
      <c r="D23" s="93" t="s">
        <v>70</v>
      </c>
      <c r="E23" s="115" t="s">
        <v>137</v>
      </c>
      <c r="F23" s="126">
        <v>53571.6</v>
      </c>
      <c r="G23" s="117">
        <v>52731.6</v>
      </c>
      <c r="H23" s="117">
        <v>840</v>
      </c>
      <c r="I23" s="117"/>
      <c r="J23" s="171" t="s">
        <v>142</v>
      </c>
      <c r="K23" s="157">
        <v>53571.6</v>
      </c>
      <c r="L23" s="113"/>
      <c r="M23" s="94"/>
      <c r="N23" s="94"/>
    </row>
    <row r="24" customFormat="1" ht="16.5" spans="1:14">
      <c r="A24" s="113">
        <v>18</v>
      </c>
      <c r="B24" s="118"/>
      <c r="C24" s="93" t="s">
        <v>54</v>
      </c>
      <c r="D24" s="93"/>
      <c r="E24" s="129" t="s">
        <v>131</v>
      </c>
      <c r="F24" s="130">
        <v>32907.08</v>
      </c>
      <c r="G24" s="131">
        <v>32367.08</v>
      </c>
      <c r="H24" s="132">
        <v>540</v>
      </c>
      <c r="I24" s="117"/>
      <c r="J24" s="171" t="s">
        <v>142</v>
      </c>
      <c r="K24" s="157">
        <v>26607.08</v>
      </c>
      <c r="L24" s="113"/>
      <c r="M24" s="94"/>
      <c r="N24" s="176"/>
    </row>
    <row r="25" customFormat="1" ht="16.5" spans="1:14">
      <c r="A25" s="113"/>
      <c r="B25" s="118"/>
      <c r="C25" s="93"/>
      <c r="D25" s="93"/>
      <c r="E25" s="133"/>
      <c r="F25" s="134"/>
      <c r="G25" s="135"/>
      <c r="H25" s="136"/>
      <c r="I25" s="117"/>
      <c r="J25" s="171" t="s">
        <v>142</v>
      </c>
      <c r="K25" s="157">
        <v>6300</v>
      </c>
      <c r="L25" s="113"/>
      <c r="M25" s="94"/>
      <c r="N25" s="176"/>
    </row>
    <row r="26" customFormat="1" ht="16.5" spans="1:14">
      <c r="A26" s="113">
        <v>19</v>
      </c>
      <c r="B26" s="118"/>
      <c r="C26" s="93" t="s">
        <v>55</v>
      </c>
      <c r="D26" s="93"/>
      <c r="E26" s="115" t="s">
        <v>125</v>
      </c>
      <c r="F26" s="119">
        <v>12240</v>
      </c>
      <c r="G26" s="117">
        <v>12000</v>
      </c>
      <c r="H26" s="123">
        <v>240</v>
      </c>
      <c r="I26" s="123"/>
      <c r="J26" s="171" t="s">
        <v>126</v>
      </c>
      <c r="K26" s="167">
        <v>12240</v>
      </c>
      <c r="L26" s="113"/>
      <c r="M26" s="94"/>
      <c r="N26" s="94"/>
    </row>
    <row r="27" customFormat="1" ht="16.5" spans="1:14">
      <c r="A27" s="113">
        <v>20</v>
      </c>
      <c r="B27" s="118"/>
      <c r="C27" s="93" t="s">
        <v>56</v>
      </c>
      <c r="D27" s="93"/>
      <c r="E27" s="115" t="s">
        <v>125</v>
      </c>
      <c r="F27" s="137">
        <v>27929</v>
      </c>
      <c r="G27" s="117">
        <v>27679</v>
      </c>
      <c r="H27" s="123">
        <v>250</v>
      </c>
      <c r="I27" s="123"/>
      <c r="J27" s="171" t="s">
        <v>126</v>
      </c>
      <c r="K27" s="167">
        <v>27929</v>
      </c>
      <c r="L27" s="113"/>
      <c r="M27" s="94"/>
      <c r="N27" s="94"/>
    </row>
    <row r="28" customFormat="1" ht="16.5" spans="1:14">
      <c r="A28" s="113">
        <v>21</v>
      </c>
      <c r="B28" s="118"/>
      <c r="C28" s="125" t="s">
        <v>80</v>
      </c>
      <c r="D28" s="93" t="s">
        <v>46</v>
      </c>
      <c r="E28" s="115" t="s">
        <v>131</v>
      </c>
      <c r="F28" s="126">
        <v>3651.83</v>
      </c>
      <c r="G28" s="117">
        <v>3601.83</v>
      </c>
      <c r="H28" s="123">
        <v>50</v>
      </c>
      <c r="I28" s="123"/>
      <c r="J28" s="171" t="s">
        <v>142</v>
      </c>
      <c r="K28" s="177">
        <v>3651.83</v>
      </c>
      <c r="L28" s="113"/>
      <c r="M28" s="94"/>
      <c r="N28" s="94"/>
    </row>
    <row r="29" customFormat="1" ht="16.5" spans="1:14">
      <c r="A29" s="113">
        <v>22</v>
      </c>
      <c r="B29" s="118"/>
      <c r="C29" s="125" t="s">
        <v>81</v>
      </c>
      <c r="D29" s="93" t="s">
        <v>46</v>
      </c>
      <c r="E29" s="115" t="s">
        <v>137</v>
      </c>
      <c r="F29" s="126">
        <v>7131.02</v>
      </c>
      <c r="G29" s="117">
        <v>7031.02</v>
      </c>
      <c r="H29" s="123">
        <v>100</v>
      </c>
      <c r="I29" s="123"/>
      <c r="J29" s="171" t="s">
        <v>143</v>
      </c>
      <c r="K29" s="168">
        <v>7131.02</v>
      </c>
      <c r="L29" s="113"/>
      <c r="M29" s="94"/>
      <c r="N29" s="94"/>
    </row>
    <row r="30" customFormat="1" ht="16.5" spans="1:14">
      <c r="A30" s="113">
        <v>23</v>
      </c>
      <c r="B30" s="118"/>
      <c r="C30" s="93" t="s">
        <v>59</v>
      </c>
      <c r="D30" s="93"/>
      <c r="E30" s="115" t="s">
        <v>127</v>
      </c>
      <c r="F30" s="138">
        <v>48090.66</v>
      </c>
      <c r="G30" s="117">
        <v>47190.66</v>
      </c>
      <c r="H30" s="123">
        <v>900</v>
      </c>
      <c r="I30" s="123"/>
      <c r="J30" s="169" t="s">
        <v>140</v>
      </c>
      <c r="K30" s="168">
        <v>105494.77</v>
      </c>
      <c r="L30" s="113" t="s">
        <v>144</v>
      </c>
      <c r="M30" s="94"/>
      <c r="N30" s="94"/>
    </row>
    <row r="31" customFormat="1" ht="16.5" spans="1:14">
      <c r="A31" s="113"/>
      <c r="B31" s="118"/>
      <c r="C31" s="93" t="s">
        <v>59</v>
      </c>
      <c r="D31" s="93"/>
      <c r="E31" s="115" t="s">
        <v>130</v>
      </c>
      <c r="F31" s="37">
        <v>14255.35</v>
      </c>
      <c r="G31" s="38">
        <v>14105.35</v>
      </c>
      <c r="H31" s="123">
        <v>150</v>
      </c>
      <c r="I31" s="123">
        <v>7.14</v>
      </c>
      <c r="J31" s="169"/>
      <c r="K31" s="168"/>
      <c r="L31" s="113"/>
      <c r="M31" s="94"/>
      <c r="N31" s="94"/>
    </row>
    <row r="32" customFormat="1" ht="16.5" spans="1:14">
      <c r="A32" s="113"/>
      <c r="B32" s="118"/>
      <c r="C32" s="93" t="s">
        <v>83</v>
      </c>
      <c r="D32" s="93"/>
      <c r="E32" s="115" t="s">
        <v>134</v>
      </c>
      <c r="F32" s="139">
        <v>16450</v>
      </c>
      <c r="G32" s="117">
        <v>15970</v>
      </c>
      <c r="H32" s="123">
        <v>480</v>
      </c>
      <c r="I32" s="123"/>
      <c r="J32" s="178" t="s">
        <v>135</v>
      </c>
      <c r="K32" s="167">
        <v>16450</v>
      </c>
      <c r="L32" s="179"/>
      <c r="M32" s="94"/>
      <c r="N32" s="94"/>
    </row>
    <row r="33" customFormat="1" ht="16.5" spans="1:14">
      <c r="A33" s="113"/>
      <c r="B33" s="118"/>
      <c r="C33" s="93" t="s">
        <v>84</v>
      </c>
      <c r="D33" s="93"/>
      <c r="E33" s="115" t="s">
        <v>127</v>
      </c>
      <c r="F33" s="117">
        <v>23047.76</v>
      </c>
      <c r="G33" s="117">
        <v>22047.76</v>
      </c>
      <c r="H33" s="123">
        <v>1000</v>
      </c>
      <c r="I33" s="123"/>
      <c r="J33" s="169" t="s">
        <v>127</v>
      </c>
      <c r="K33" s="180">
        <v>23047.76</v>
      </c>
      <c r="L33" s="179"/>
      <c r="M33" s="94"/>
      <c r="N33" s="94"/>
    </row>
    <row r="34" customFormat="1" ht="16.5" spans="1:14">
      <c r="A34" s="113"/>
      <c r="B34" s="118"/>
      <c r="C34" s="93" t="s">
        <v>85</v>
      </c>
      <c r="D34" s="93"/>
      <c r="E34" s="115" t="s">
        <v>125</v>
      </c>
      <c r="F34" s="126">
        <v>11157.3</v>
      </c>
      <c r="G34" s="117">
        <v>11057.3</v>
      </c>
      <c r="H34" s="123">
        <v>100</v>
      </c>
      <c r="I34" s="123"/>
      <c r="J34" s="178" t="s">
        <v>135</v>
      </c>
      <c r="K34" s="167">
        <v>11157.3</v>
      </c>
      <c r="L34" s="179"/>
      <c r="M34" s="94"/>
      <c r="N34" s="94"/>
    </row>
    <row r="35" customFormat="1" ht="16.5" spans="1:14">
      <c r="A35" s="113"/>
      <c r="B35" s="118"/>
      <c r="C35" s="140" t="s">
        <v>145</v>
      </c>
      <c r="D35" s="93" t="s">
        <v>77</v>
      </c>
      <c r="E35" s="115" t="s">
        <v>142</v>
      </c>
      <c r="F35" s="126">
        <v>4691.38</v>
      </c>
      <c r="G35" s="117">
        <v>4441.38</v>
      </c>
      <c r="H35" s="117">
        <v>250</v>
      </c>
      <c r="I35" s="117"/>
      <c r="J35" s="163" t="s">
        <v>146</v>
      </c>
      <c r="K35" s="181">
        <v>39083.28</v>
      </c>
      <c r="L35" s="179"/>
      <c r="M35" s="94"/>
      <c r="N35" s="94"/>
    </row>
    <row r="36" customFormat="1" ht="16.5" spans="1:14">
      <c r="A36" s="113"/>
      <c r="B36" s="118"/>
      <c r="C36" s="141"/>
      <c r="D36" s="93" t="s">
        <v>78</v>
      </c>
      <c r="E36" s="115" t="s">
        <v>142</v>
      </c>
      <c r="F36" s="126">
        <v>17195.95</v>
      </c>
      <c r="G36" s="117">
        <v>16945.95</v>
      </c>
      <c r="H36" s="117">
        <v>250</v>
      </c>
      <c r="I36" s="117"/>
      <c r="J36" s="182"/>
      <c r="K36" s="183"/>
      <c r="L36" s="179"/>
      <c r="M36" s="94"/>
      <c r="N36" s="94"/>
    </row>
    <row r="37" customFormat="1" ht="16.5" spans="1:14">
      <c r="A37" s="113"/>
      <c r="B37" s="118"/>
      <c r="C37" s="142"/>
      <c r="D37" s="93" t="s">
        <v>79</v>
      </c>
      <c r="E37" s="115" t="s">
        <v>142</v>
      </c>
      <c r="F37" s="126">
        <v>17195.95</v>
      </c>
      <c r="G37" s="117">
        <v>16945.95</v>
      </c>
      <c r="H37" s="117">
        <v>250</v>
      </c>
      <c r="I37" s="117"/>
      <c r="J37" s="165"/>
      <c r="K37" s="184"/>
      <c r="L37" s="179"/>
      <c r="M37" s="94"/>
      <c r="N37" s="94"/>
    </row>
    <row r="38" customFormat="1" ht="16.5" spans="1:14">
      <c r="A38" s="113"/>
      <c r="B38" s="118"/>
      <c r="C38" s="142" t="s">
        <v>147</v>
      </c>
      <c r="D38" s="93" t="s">
        <v>129</v>
      </c>
      <c r="E38" s="115" t="s">
        <v>126</v>
      </c>
      <c r="F38" s="143">
        <v>10160</v>
      </c>
      <c r="G38" s="117">
        <v>10060</v>
      </c>
      <c r="H38" s="117">
        <v>100</v>
      </c>
      <c r="I38" s="117"/>
      <c r="J38" s="178" t="s">
        <v>135</v>
      </c>
      <c r="K38" s="167">
        <v>10160</v>
      </c>
      <c r="L38" s="179"/>
      <c r="M38" s="94"/>
      <c r="N38" s="94"/>
    </row>
    <row r="39" customFormat="1" ht="16.5" spans="1:14">
      <c r="A39" s="113"/>
      <c r="B39" s="118"/>
      <c r="C39" s="127" t="s">
        <v>148</v>
      </c>
      <c r="D39" s="93"/>
      <c r="E39" s="115" t="s">
        <v>126</v>
      </c>
      <c r="F39" s="126">
        <v>2118.97</v>
      </c>
      <c r="G39" s="117">
        <v>2068.97</v>
      </c>
      <c r="H39" s="117">
        <v>50</v>
      </c>
      <c r="I39" s="117"/>
      <c r="J39" s="178" t="s">
        <v>128</v>
      </c>
      <c r="K39" s="126">
        <v>2118.97</v>
      </c>
      <c r="L39" s="179"/>
      <c r="M39" s="94"/>
      <c r="N39" s="94"/>
    </row>
    <row r="40" customFormat="1" ht="16.5" spans="1:14">
      <c r="A40" s="113"/>
      <c r="B40" s="118"/>
      <c r="C40" s="127" t="s">
        <v>149</v>
      </c>
      <c r="D40" s="144" t="s">
        <v>124</v>
      </c>
      <c r="E40" s="115" t="s">
        <v>135</v>
      </c>
      <c r="F40" s="14">
        <v>126</v>
      </c>
      <c r="G40" s="124">
        <v>0</v>
      </c>
      <c r="H40" s="117"/>
      <c r="I40" s="117"/>
      <c r="J40" s="171" t="s">
        <v>118</v>
      </c>
      <c r="K40" s="185"/>
      <c r="L40" s="179"/>
      <c r="M40" s="94"/>
      <c r="N40" s="94"/>
    </row>
    <row r="41" customFormat="1" ht="16.5" spans="1:14">
      <c r="A41" s="113"/>
      <c r="B41" s="118"/>
      <c r="C41" s="127" t="s">
        <v>149</v>
      </c>
      <c r="D41" s="144" t="s">
        <v>124</v>
      </c>
      <c r="E41" s="115" t="s">
        <v>135</v>
      </c>
      <c r="F41" s="124">
        <v>1084</v>
      </c>
      <c r="G41" s="124">
        <v>0</v>
      </c>
      <c r="H41" s="117"/>
      <c r="I41" s="117"/>
      <c r="J41" s="171" t="s">
        <v>118</v>
      </c>
      <c r="K41" s="185"/>
      <c r="L41" s="179"/>
      <c r="M41" s="94"/>
      <c r="N41" s="94"/>
    </row>
    <row r="42" customFormat="1" ht="16.5" spans="1:14">
      <c r="A42" s="113"/>
      <c r="B42" s="118"/>
      <c r="C42" s="142" t="s">
        <v>150</v>
      </c>
      <c r="D42" s="144" t="s">
        <v>124</v>
      </c>
      <c r="E42" s="115" t="s">
        <v>130</v>
      </c>
      <c r="F42" s="126">
        <v>4050</v>
      </c>
      <c r="G42" s="117">
        <v>4000</v>
      </c>
      <c r="H42" s="117">
        <v>50</v>
      </c>
      <c r="I42" s="117"/>
      <c r="J42" s="178" t="s">
        <v>128</v>
      </c>
      <c r="K42" s="186">
        <v>4050</v>
      </c>
      <c r="L42" s="179"/>
      <c r="M42" s="94"/>
      <c r="N42" s="94"/>
    </row>
    <row r="43" customFormat="1" ht="16.5" spans="1:14">
      <c r="A43" s="144"/>
      <c r="B43" s="118"/>
      <c r="C43" s="38" t="s">
        <v>151</v>
      </c>
      <c r="D43" s="144" t="s">
        <v>124</v>
      </c>
      <c r="E43" s="115" t="s">
        <v>130</v>
      </c>
      <c r="F43" s="37">
        <v>90335.31</v>
      </c>
      <c r="G43" s="38">
        <v>89685.31</v>
      </c>
      <c r="H43" s="145">
        <v>650</v>
      </c>
      <c r="I43" s="144"/>
      <c r="J43" s="178" t="s">
        <v>130</v>
      </c>
      <c r="K43" s="187">
        <v>90335.31</v>
      </c>
      <c r="L43" s="144"/>
      <c r="M43" s="144"/>
      <c r="N43" s="144"/>
    </row>
    <row r="44" customFormat="1" ht="16.5" spans="1:14">
      <c r="A44" s="144"/>
      <c r="B44" s="146"/>
      <c r="C44" s="38" t="s">
        <v>152</v>
      </c>
      <c r="D44" s="144"/>
      <c r="E44" s="115" t="s">
        <v>126</v>
      </c>
      <c r="F44" s="37">
        <v>2118.97</v>
      </c>
      <c r="G44" s="38">
        <v>2068.97</v>
      </c>
      <c r="H44" s="145">
        <v>50</v>
      </c>
      <c r="I44" s="144"/>
      <c r="J44" s="178" t="s">
        <v>128</v>
      </c>
      <c r="K44" s="188">
        <v>2118.97</v>
      </c>
      <c r="L44" s="144"/>
      <c r="M44" s="144"/>
      <c r="N44" s="144"/>
    </row>
    <row r="45" customFormat="1" ht="33" customHeight="1" spans="1:14">
      <c r="A45" s="144"/>
      <c r="B45" s="147" t="s">
        <v>65</v>
      </c>
      <c r="C45" s="148" t="s">
        <v>153</v>
      </c>
      <c r="D45" s="144"/>
      <c r="E45" s="115" t="s">
        <v>131</v>
      </c>
      <c r="F45" s="145">
        <v>170750</v>
      </c>
      <c r="G45" s="145">
        <v>0</v>
      </c>
      <c r="H45" s="145">
        <v>0</v>
      </c>
      <c r="I45" s="144">
        <v>9665.09</v>
      </c>
      <c r="J45" s="144"/>
      <c r="K45" s="144"/>
      <c r="L45" s="144"/>
      <c r="M45" s="144"/>
      <c r="N45" s="144"/>
    </row>
    <row r="46" customFormat="1" ht="33" spans="1:14">
      <c r="A46" s="144"/>
      <c r="B46" s="147" t="s">
        <v>65</v>
      </c>
      <c r="C46" s="148" t="s">
        <v>154</v>
      </c>
      <c r="D46" s="144"/>
      <c r="E46" s="149" t="s">
        <v>155</v>
      </c>
      <c r="F46" s="150">
        <v>154760</v>
      </c>
      <c r="G46" s="145">
        <v>0</v>
      </c>
      <c r="H46" s="145">
        <v>0</v>
      </c>
      <c r="I46" s="144">
        <v>8760</v>
      </c>
      <c r="J46" s="149" t="s">
        <v>130</v>
      </c>
      <c r="K46" s="187">
        <v>154760</v>
      </c>
      <c r="L46" s="144"/>
      <c r="M46" s="144"/>
      <c r="N46" s="144"/>
    </row>
    <row r="47" customFormat="1" ht="16.5" spans="1:14">
      <c r="A47" s="144"/>
      <c r="B47" s="144" t="s">
        <v>91</v>
      </c>
      <c r="C47" s="144" t="s">
        <v>156</v>
      </c>
      <c r="D47" s="151"/>
      <c r="E47" s="115" t="s">
        <v>155</v>
      </c>
      <c r="F47" s="152">
        <v>19477.5</v>
      </c>
      <c r="G47" s="153"/>
      <c r="H47" s="145"/>
      <c r="I47" s="144"/>
      <c r="J47" s="144"/>
      <c r="K47" s="144"/>
      <c r="L47" s="144"/>
      <c r="M47" s="144"/>
      <c r="N47" s="144"/>
    </row>
    <row r="48" customFormat="1" ht="16.5" spans="1:14">
      <c r="A48" s="144"/>
      <c r="B48" s="144"/>
      <c r="C48" s="154" t="s">
        <v>157</v>
      </c>
      <c r="E48" s="115"/>
      <c r="F48" s="155">
        <v>115545</v>
      </c>
      <c r="H48" s="145"/>
      <c r="I48" s="144"/>
      <c r="J48" s="144"/>
      <c r="K48" s="144"/>
      <c r="L48" s="144"/>
      <c r="M48" s="144"/>
      <c r="N48" s="144"/>
    </row>
    <row r="49" customFormat="1" ht="16.5" spans="1:14">
      <c r="A49" s="144"/>
      <c r="B49" s="144"/>
      <c r="C49" s="154" t="s">
        <v>158</v>
      </c>
      <c r="E49" s="148"/>
      <c r="F49" s="124">
        <v>1200000</v>
      </c>
      <c r="H49" s="145"/>
      <c r="I49" s="144"/>
      <c r="J49" s="144"/>
      <c r="K49" s="144"/>
      <c r="L49" s="144"/>
      <c r="M49" s="144"/>
      <c r="N49" s="144"/>
    </row>
    <row r="50" customFormat="1" ht="16.5" spans="1:14">
      <c r="A50" s="144"/>
      <c r="B50" s="144"/>
      <c r="C50" s="144"/>
      <c r="D50" s="144"/>
      <c r="E50" s="144"/>
      <c r="F50" s="145"/>
      <c r="G50" s="145"/>
      <c r="H50" s="145"/>
      <c r="I50" s="144"/>
      <c r="J50" s="144"/>
      <c r="K50" s="144"/>
      <c r="L50" s="144"/>
      <c r="M50" s="144"/>
      <c r="N50" s="144"/>
    </row>
    <row r="51" customFormat="1" ht="16.5" spans="1:14">
      <c r="A51" s="144"/>
      <c r="B51" s="144"/>
      <c r="C51" s="144"/>
      <c r="D51" s="144"/>
      <c r="E51" s="144"/>
      <c r="F51" s="145"/>
      <c r="G51" s="145"/>
      <c r="H51" s="145"/>
      <c r="I51" s="144"/>
      <c r="J51" s="144"/>
      <c r="K51" s="144"/>
      <c r="L51" s="144"/>
      <c r="M51" s="144"/>
      <c r="N51" s="144"/>
    </row>
    <row r="52" customFormat="1" ht="16.5" spans="1:14">
      <c r="A52" s="144"/>
      <c r="B52" s="144"/>
      <c r="C52" s="144"/>
      <c r="D52" s="144"/>
      <c r="E52" s="144"/>
      <c r="F52" s="145"/>
      <c r="G52" s="145"/>
      <c r="H52" s="145"/>
      <c r="I52" s="144"/>
      <c r="J52" s="144"/>
      <c r="K52" s="144"/>
      <c r="L52" s="144"/>
      <c r="M52" s="144"/>
      <c r="N52" s="144"/>
    </row>
    <row r="53" customFormat="1" ht="16.5" spans="1:14">
      <c r="A53" s="144"/>
      <c r="B53" s="144"/>
      <c r="C53" s="144"/>
      <c r="D53" s="144"/>
      <c r="E53" s="144"/>
      <c r="F53" s="145"/>
      <c r="G53" s="145"/>
      <c r="H53" s="145"/>
      <c r="I53" s="144"/>
      <c r="J53" s="144"/>
      <c r="K53" s="144"/>
      <c r="L53" s="144"/>
      <c r="M53" s="144"/>
      <c r="N53" s="144"/>
    </row>
    <row r="54" customFormat="1" ht="16.5" spans="1:14">
      <c r="A54" s="144"/>
      <c r="B54" s="144"/>
      <c r="C54" s="144"/>
      <c r="D54" s="144"/>
      <c r="E54" s="144"/>
      <c r="F54" s="145"/>
      <c r="G54" s="145"/>
      <c r="H54" s="145"/>
      <c r="I54" s="144"/>
      <c r="J54" s="144"/>
      <c r="K54" s="144"/>
      <c r="L54" s="144"/>
      <c r="M54" s="144"/>
      <c r="N54" s="144"/>
    </row>
  </sheetData>
  <mergeCells count="13">
    <mergeCell ref="A1:N1"/>
    <mergeCell ref="J2:K2"/>
    <mergeCell ref="B3:B44"/>
    <mergeCell ref="C24:C25"/>
    <mergeCell ref="C35:C37"/>
    <mergeCell ref="E24:E25"/>
    <mergeCell ref="F24:F25"/>
    <mergeCell ref="G24:G25"/>
    <mergeCell ref="H24:H25"/>
    <mergeCell ref="J9:J10"/>
    <mergeCell ref="J35:J37"/>
    <mergeCell ref="K9:K10"/>
    <mergeCell ref="K35:K37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topLeftCell="A15" workbookViewId="0">
      <selection activeCell="G47" sqref="G47"/>
    </sheetView>
  </sheetViews>
  <sheetFormatPr defaultColWidth="9" defaultRowHeight="13.5"/>
  <cols>
    <col min="1" max="1" width="9" style="83"/>
    <col min="2" max="2" width="8" style="84" customWidth="1"/>
    <col min="3" max="3" width="24.125" style="83" customWidth="1"/>
    <col min="4" max="5" width="9" style="85"/>
    <col min="6" max="8" width="11.625" style="85"/>
    <col min="9" max="9" width="10.375" style="85"/>
    <col min="10" max="10" width="14.875" style="85" customWidth="1"/>
    <col min="11" max="11" width="9.25" style="85"/>
    <col min="12" max="12" width="9" style="85"/>
    <col min="13" max="13" width="9" style="83"/>
    <col min="14" max="14" width="9.375" style="83"/>
    <col min="15" max="16384" width="9" style="83"/>
  </cols>
  <sheetData>
    <row r="1" s="83" customFormat="1" ht="18" customHeight="1" spans="1:12">
      <c r="A1" s="86" t="s">
        <v>159</v>
      </c>
      <c r="B1" s="87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="83" customFormat="1" ht="18" customHeight="1" spans="1:12">
      <c r="A2" s="88" t="s">
        <v>1</v>
      </c>
      <c r="B2" s="89" t="s">
        <v>160</v>
      </c>
      <c r="C2" s="89" t="s">
        <v>3</v>
      </c>
      <c r="D2" s="89" t="s">
        <v>111</v>
      </c>
      <c r="E2" s="89" t="s">
        <v>112</v>
      </c>
      <c r="F2" s="89" t="s">
        <v>113</v>
      </c>
      <c r="G2" s="90" t="s">
        <v>104</v>
      </c>
      <c r="H2" s="90" t="s">
        <v>107</v>
      </c>
      <c r="I2" s="90" t="s">
        <v>114</v>
      </c>
      <c r="J2" s="90" t="s">
        <v>115</v>
      </c>
      <c r="K2" s="90" t="s">
        <v>116</v>
      </c>
      <c r="L2" s="88" t="s">
        <v>117</v>
      </c>
    </row>
    <row r="3" s="83" customFormat="1" ht="18" customHeight="1" spans="1:12">
      <c r="A3" s="91">
        <v>1</v>
      </c>
      <c r="B3" s="92" t="s">
        <v>69</v>
      </c>
      <c r="C3" s="93" t="s">
        <v>12</v>
      </c>
      <c r="D3" s="94" t="s">
        <v>124</v>
      </c>
      <c r="E3" s="94" t="s">
        <v>124</v>
      </c>
      <c r="F3" s="94">
        <v>98880</v>
      </c>
      <c r="G3" s="94">
        <v>98811.43</v>
      </c>
      <c r="H3" s="94">
        <v>97440</v>
      </c>
      <c r="I3" s="94">
        <v>1440</v>
      </c>
      <c r="J3" s="94">
        <v>1371.43</v>
      </c>
      <c r="K3" s="94">
        <v>68.57</v>
      </c>
      <c r="L3" s="94"/>
    </row>
    <row r="4" s="83" customFormat="1" ht="18" customHeight="1" spans="1:12">
      <c r="A4" s="91">
        <v>2</v>
      </c>
      <c r="B4" s="92"/>
      <c r="C4" s="93" t="s">
        <v>15</v>
      </c>
      <c r="D4" s="94" t="s">
        <v>124</v>
      </c>
      <c r="E4" s="94" t="s">
        <v>124</v>
      </c>
      <c r="F4" s="94">
        <v>21500</v>
      </c>
      <c r="G4" s="94">
        <v>21485.71</v>
      </c>
      <c r="H4" s="94">
        <v>21200</v>
      </c>
      <c r="I4" s="94">
        <v>300</v>
      </c>
      <c r="J4" s="94">
        <v>285.71</v>
      </c>
      <c r="K4" s="94">
        <v>14.29</v>
      </c>
      <c r="L4" s="94"/>
    </row>
    <row r="5" s="83" customFormat="1" ht="18" customHeight="1" spans="1:12">
      <c r="A5" s="91">
        <v>3</v>
      </c>
      <c r="B5" s="92"/>
      <c r="C5" s="93" t="s">
        <v>16</v>
      </c>
      <c r="D5" s="94" t="s">
        <v>124</v>
      </c>
      <c r="E5" s="94" t="s">
        <v>124</v>
      </c>
      <c r="F5" s="94">
        <v>22400</v>
      </c>
      <c r="G5" s="94">
        <v>22383.28</v>
      </c>
      <c r="H5" s="94">
        <v>22048.94</v>
      </c>
      <c r="I5" s="94">
        <v>351.060000000001</v>
      </c>
      <c r="J5" s="94">
        <v>334.340000000001</v>
      </c>
      <c r="K5" s="94">
        <v>16.72</v>
      </c>
      <c r="L5" s="94"/>
    </row>
    <row r="6" s="83" customFormat="1" ht="18" customHeight="1" spans="1:12">
      <c r="A6" s="91">
        <v>4</v>
      </c>
      <c r="B6" s="92"/>
      <c r="C6" s="93" t="s">
        <v>17</v>
      </c>
      <c r="D6" s="94" t="s">
        <v>124</v>
      </c>
      <c r="E6" s="94" t="s">
        <v>124</v>
      </c>
      <c r="F6" s="94">
        <v>12199.56</v>
      </c>
      <c r="G6" s="94">
        <v>12188.13</v>
      </c>
      <c r="H6" s="94">
        <v>11959.56</v>
      </c>
      <c r="I6" s="94">
        <v>240</v>
      </c>
      <c r="J6" s="94">
        <v>228.57</v>
      </c>
      <c r="K6" s="94">
        <v>11.43</v>
      </c>
      <c r="L6" s="94"/>
    </row>
    <row r="7" s="83" customFormat="1" ht="18" customHeight="1" spans="1:12">
      <c r="A7" s="91">
        <v>5</v>
      </c>
      <c r="B7" s="92"/>
      <c r="C7" s="93" t="s">
        <v>19</v>
      </c>
      <c r="D7" s="94" t="s">
        <v>124</v>
      </c>
      <c r="E7" s="94" t="s">
        <v>124</v>
      </c>
      <c r="F7" s="94">
        <v>115360</v>
      </c>
      <c r="G7" s="94">
        <v>115280</v>
      </c>
      <c r="H7" s="94">
        <v>113680</v>
      </c>
      <c r="I7" s="94">
        <v>1680</v>
      </c>
      <c r="J7" s="94">
        <v>1600</v>
      </c>
      <c r="K7" s="94">
        <v>80</v>
      </c>
      <c r="L7" s="94"/>
    </row>
    <row r="8" s="83" customFormat="1" ht="18" customHeight="1" spans="1:12">
      <c r="A8" s="91">
        <v>6</v>
      </c>
      <c r="B8" s="92"/>
      <c r="C8" s="93" t="s">
        <v>22</v>
      </c>
      <c r="D8" s="94" t="s">
        <v>124</v>
      </c>
      <c r="E8" s="94" t="s">
        <v>124</v>
      </c>
      <c r="F8" s="94">
        <v>10951.41</v>
      </c>
      <c r="G8" s="94">
        <v>10942.84</v>
      </c>
      <c r="H8" s="94">
        <v>10771.41</v>
      </c>
      <c r="I8" s="94">
        <v>180</v>
      </c>
      <c r="J8" s="94">
        <v>171.43</v>
      </c>
      <c r="K8" s="94">
        <v>8.57</v>
      </c>
      <c r="L8" s="94"/>
    </row>
    <row r="9" s="83" customFormat="1" ht="18" customHeight="1" spans="1:12">
      <c r="A9" s="91">
        <v>7</v>
      </c>
      <c r="B9" s="92"/>
      <c r="C9" s="93" t="s">
        <v>24</v>
      </c>
      <c r="D9" s="94" t="s">
        <v>124</v>
      </c>
      <c r="E9" s="94" t="s">
        <v>124</v>
      </c>
      <c r="F9" s="94">
        <v>28800</v>
      </c>
      <c r="G9" s="94">
        <v>28774.29</v>
      </c>
      <c r="H9" s="94">
        <v>28260</v>
      </c>
      <c r="I9" s="94">
        <v>540</v>
      </c>
      <c r="J9" s="94">
        <v>514.29</v>
      </c>
      <c r="K9" s="94">
        <v>25.71</v>
      </c>
      <c r="L9" s="94"/>
    </row>
    <row r="10" s="83" customFormat="1" ht="18" customHeight="1" spans="1:12">
      <c r="A10" s="91">
        <v>8</v>
      </c>
      <c r="B10" s="92"/>
      <c r="C10" s="93" t="s">
        <v>30</v>
      </c>
      <c r="D10" s="94" t="s">
        <v>124</v>
      </c>
      <c r="E10" s="94" t="s">
        <v>124</v>
      </c>
      <c r="F10" s="94">
        <v>32000</v>
      </c>
      <c r="G10" s="94">
        <v>31977.14</v>
      </c>
      <c r="H10" s="94">
        <v>31520</v>
      </c>
      <c r="I10" s="94">
        <v>480</v>
      </c>
      <c r="J10" s="94">
        <v>457.14</v>
      </c>
      <c r="K10" s="94">
        <v>22.86</v>
      </c>
      <c r="L10" s="94"/>
    </row>
    <row r="11" s="83" customFormat="1" ht="18" customHeight="1" spans="1:12">
      <c r="A11" s="91">
        <v>9</v>
      </c>
      <c r="B11" s="92"/>
      <c r="C11" s="93" t="s">
        <v>33</v>
      </c>
      <c r="D11" s="94" t="s">
        <v>124</v>
      </c>
      <c r="E11" s="94" t="s">
        <v>124</v>
      </c>
      <c r="F11" s="94">
        <v>350597.02</v>
      </c>
      <c r="G11" s="94">
        <v>350328.45</v>
      </c>
      <c r="H11" s="94">
        <v>344957.02</v>
      </c>
      <c r="I11" s="94">
        <v>5640</v>
      </c>
      <c r="J11" s="94">
        <v>5371.43</v>
      </c>
      <c r="K11" s="94">
        <v>268.57</v>
      </c>
      <c r="L11" s="94"/>
    </row>
    <row r="12" s="83" customFormat="1" ht="18" customHeight="1" spans="1:12">
      <c r="A12" s="91">
        <v>10</v>
      </c>
      <c r="B12" s="92"/>
      <c r="C12" s="93" t="s">
        <v>34</v>
      </c>
      <c r="D12" s="94" t="s">
        <v>124</v>
      </c>
      <c r="E12" s="94" t="s">
        <v>124</v>
      </c>
      <c r="F12" s="94">
        <v>19779.23</v>
      </c>
      <c r="G12" s="94">
        <v>19767.8</v>
      </c>
      <c r="H12" s="94">
        <v>19539.23</v>
      </c>
      <c r="I12" s="94">
        <v>240</v>
      </c>
      <c r="J12" s="94">
        <v>228.57</v>
      </c>
      <c r="K12" s="94">
        <v>11.43</v>
      </c>
      <c r="L12" s="94"/>
    </row>
    <row r="13" s="83" customFormat="1" ht="18" customHeight="1" spans="1:12">
      <c r="A13" s="91">
        <v>11</v>
      </c>
      <c r="B13" s="92"/>
      <c r="C13" s="95" t="s">
        <v>37</v>
      </c>
      <c r="D13" s="94" t="s">
        <v>124</v>
      </c>
      <c r="E13" s="94" t="s">
        <v>124</v>
      </c>
      <c r="F13" s="94">
        <v>7134</v>
      </c>
      <c r="G13" s="94">
        <v>7131.62</v>
      </c>
      <c r="H13" s="94">
        <v>7084</v>
      </c>
      <c r="I13" s="94">
        <v>50</v>
      </c>
      <c r="J13" s="94">
        <v>47.62</v>
      </c>
      <c r="K13" s="94">
        <v>2.38</v>
      </c>
      <c r="L13" s="94"/>
    </row>
    <row r="14" s="83" customFormat="1" ht="18" customHeight="1" spans="1:12">
      <c r="A14" s="91">
        <v>12</v>
      </c>
      <c r="B14" s="92"/>
      <c r="C14" s="95" t="s">
        <v>73</v>
      </c>
      <c r="D14" s="94" t="s">
        <v>124</v>
      </c>
      <c r="E14" s="94" t="s">
        <v>124</v>
      </c>
      <c r="F14" s="94">
        <v>14733</v>
      </c>
      <c r="G14" s="94">
        <v>14724.43</v>
      </c>
      <c r="H14" s="94">
        <v>14553</v>
      </c>
      <c r="I14" s="94">
        <v>180</v>
      </c>
      <c r="J14" s="94">
        <v>171.43</v>
      </c>
      <c r="K14" s="94">
        <v>8.57</v>
      </c>
      <c r="L14" s="94"/>
    </row>
    <row r="15" s="83" customFormat="1" ht="18" customHeight="1" spans="1:12">
      <c r="A15" s="91">
        <v>13</v>
      </c>
      <c r="B15" s="92"/>
      <c r="C15" s="96" t="s">
        <v>73</v>
      </c>
      <c r="D15" s="94" t="s">
        <v>124</v>
      </c>
      <c r="E15" s="94" t="s">
        <v>118</v>
      </c>
      <c r="F15" s="94">
        <v>14733</v>
      </c>
      <c r="G15" s="94">
        <v>14718.71</v>
      </c>
      <c r="H15" s="94">
        <v>14433</v>
      </c>
      <c r="I15" s="94">
        <v>300</v>
      </c>
      <c r="J15" s="94">
        <v>285.71</v>
      </c>
      <c r="K15" s="94">
        <v>14.29</v>
      </c>
      <c r="L15" s="94"/>
    </row>
    <row r="16" s="83" customFormat="1" ht="18" customHeight="1" spans="1:12">
      <c r="A16" s="91">
        <v>14</v>
      </c>
      <c r="B16" s="92"/>
      <c r="C16" s="95" t="s">
        <v>75</v>
      </c>
      <c r="D16" s="94" t="s">
        <v>124</v>
      </c>
      <c r="E16" s="94" t="s">
        <v>124</v>
      </c>
      <c r="F16" s="94">
        <v>8200</v>
      </c>
      <c r="G16" s="94">
        <v>8194.29</v>
      </c>
      <c r="H16" s="94">
        <v>8080</v>
      </c>
      <c r="I16" s="94">
        <v>120</v>
      </c>
      <c r="J16" s="94">
        <v>114.29</v>
      </c>
      <c r="K16" s="94">
        <v>5.71</v>
      </c>
      <c r="L16" s="94"/>
    </row>
    <row r="17" s="83" customFormat="1" ht="18" customHeight="1" spans="1:12">
      <c r="A17" s="91">
        <v>15</v>
      </c>
      <c r="B17" s="92"/>
      <c r="C17" s="96" t="s">
        <v>75</v>
      </c>
      <c r="D17" s="94" t="s">
        <v>124</v>
      </c>
      <c r="E17" s="94" t="s">
        <v>118</v>
      </c>
      <c r="F17" s="94">
        <v>8200</v>
      </c>
      <c r="G17" s="94">
        <v>8190.48</v>
      </c>
      <c r="H17" s="94">
        <v>8000</v>
      </c>
      <c r="I17" s="94">
        <v>200</v>
      </c>
      <c r="J17" s="94">
        <v>190.48</v>
      </c>
      <c r="K17" s="94">
        <v>9.52</v>
      </c>
      <c r="L17" s="94"/>
    </row>
    <row r="18" s="83" customFormat="1" ht="18" customHeight="1" spans="1:12">
      <c r="A18" s="91">
        <v>16</v>
      </c>
      <c r="B18" s="92"/>
      <c r="C18" s="93" t="s">
        <v>45</v>
      </c>
      <c r="D18" s="94" t="s">
        <v>124</v>
      </c>
      <c r="E18" s="94" t="s">
        <v>124</v>
      </c>
      <c r="F18" s="94">
        <v>11135.49</v>
      </c>
      <c r="G18" s="94">
        <v>11128.35</v>
      </c>
      <c r="H18" s="94">
        <v>10985.49</v>
      </c>
      <c r="I18" s="94">
        <v>150</v>
      </c>
      <c r="J18" s="94">
        <v>142.86</v>
      </c>
      <c r="K18" s="94">
        <v>7.14</v>
      </c>
      <c r="L18" s="94"/>
    </row>
    <row r="19" s="83" customFormat="1" ht="18" customHeight="1" spans="1:12">
      <c r="A19" s="91">
        <v>17</v>
      </c>
      <c r="B19" s="92"/>
      <c r="C19" s="95" t="s">
        <v>49</v>
      </c>
      <c r="D19" s="94" t="s">
        <v>124</v>
      </c>
      <c r="E19" s="94" t="s">
        <v>124</v>
      </c>
      <c r="F19" s="94">
        <v>37073.26</v>
      </c>
      <c r="G19" s="94">
        <v>37044.69</v>
      </c>
      <c r="H19" s="94">
        <v>36473.26</v>
      </c>
      <c r="I19" s="94">
        <v>600</v>
      </c>
      <c r="J19" s="94">
        <v>571.43</v>
      </c>
      <c r="K19" s="94">
        <v>28.57</v>
      </c>
      <c r="L19" s="94"/>
    </row>
    <row r="20" s="83" customFormat="1" ht="18" customHeight="1" spans="1:12">
      <c r="A20" s="91">
        <v>18</v>
      </c>
      <c r="B20" s="92"/>
      <c r="C20" s="95" t="s">
        <v>50</v>
      </c>
      <c r="D20" s="94" t="s">
        <v>124</v>
      </c>
      <c r="E20" s="94" t="s">
        <v>124</v>
      </c>
      <c r="F20" s="94">
        <v>14643.32</v>
      </c>
      <c r="G20" s="94">
        <v>14633.8</v>
      </c>
      <c r="H20" s="94">
        <v>14443.32</v>
      </c>
      <c r="I20" s="94">
        <v>200</v>
      </c>
      <c r="J20" s="94">
        <v>190.48</v>
      </c>
      <c r="K20" s="94">
        <v>9.52</v>
      </c>
      <c r="L20" s="94"/>
    </row>
    <row r="21" s="83" customFormat="1" ht="18" customHeight="1" spans="1:12">
      <c r="A21" s="91">
        <v>19</v>
      </c>
      <c r="B21" s="92"/>
      <c r="C21" s="93" t="s">
        <v>51</v>
      </c>
      <c r="D21" s="94" t="s">
        <v>124</v>
      </c>
      <c r="E21" s="94" t="s">
        <v>124</v>
      </c>
      <c r="F21" s="94">
        <v>11144.22</v>
      </c>
      <c r="G21" s="94">
        <v>11137.08</v>
      </c>
      <c r="H21" s="94">
        <v>10994.22</v>
      </c>
      <c r="I21" s="94">
        <v>150</v>
      </c>
      <c r="J21" s="94">
        <v>142.86</v>
      </c>
      <c r="K21" s="94">
        <v>7.14</v>
      </c>
      <c r="L21" s="94"/>
    </row>
    <row r="22" s="83" customFormat="1" ht="18" customHeight="1" spans="1:12">
      <c r="A22" s="91">
        <v>20</v>
      </c>
      <c r="B22" s="92"/>
      <c r="C22" s="97" t="s">
        <v>51</v>
      </c>
      <c r="D22" s="94" t="s">
        <v>124</v>
      </c>
      <c r="E22" s="94" t="s">
        <v>118</v>
      </c>
      <c r="F22" s="94">
        <v>10742.38</v>
      </c>
      <c r="G22" s="94">
        <v>10735.24</v>
      </c>
      <c r="H22" s="94">
        <v>10592.38</v>
      </c>
      <c r="I22" s="94">
        <v>150</v>
      </c>
      <c r="J22" s="94">
        <v>142.86</v>
      </c>
      <c r="K22" s="94">
        <v>7.14</v>
      </c>
      <c r="L22" s="94"/>
    </row>
    <row r="23" s="83" customFormat="1" ht="18" customHeight="1" spans="1:12">
      <c r="A23" s="91">
        <v>21</v>
      </c>
      <c r="B23" s="92"/>
      <c r="C23" s="93" t="s">
        <v>53</v>
      </c>
      <c r="D23" s="94" t="s">
        <v>124</v>
      </c>
      <c r="E23" s="94" t="s">
        <v>124</v>
      </c>
      <c r="F23" s="94">
        <v>53571.6</v>
      </c>
      <c r="G23" s="94">
        <v>53531.6</v>
      </c>
      <c r="H23" s="94">
        <v>52731.6</v>
      </c>
      <c r="I23" s="94">
        <v>840</v>
      </c>
      <c r="J23" s="94">
        <v>800</v>
      </c>
      <c r="K23" s="94">
        <v>40</v>
      </c>
      <c r="L23" s="94"/>
    </row>
    <row r="24" s="83" customFormat="1" ht="18" customHeight="1" spans="1:12">
      <c r="A24" s="91">
        <v>22</v>
      </c>
      <c r="B24" s="92"/>
      <c r="C24" s="93" t="s">
        <v>54</v>
      </c>
      <c r="D24" s="94" t="s">
        <v>124</v>
      </c>
      <c r="E24" s="94" t="s">
        <v>124</v>
      </c>
      <c r="F24" s="94">
        <v>32907.08</v>
      </c>
      <c r="G24" s="94">
        <v>32881.37</v>
      </c>
      <c r="H24" s="94">
        <v>32367.08</v>
      </c>
      <c r="I24" s="94">
        <v>540</v>
      </c>
      <c r="J24" s="94">
        <v>514.29</v>
      </c>
      <c r="K24" s="94">
        <v>25.71</v>
      </c>
      <c r="L24" s="94"/>
    </row>
    <row r="25" s="83" customFormat="1" ht="18" customHeight="1" spans="1:12">
      <c r="A25" s="91">
        <v>24</v>
      </c>
      <c r="B25" s="92"/>
      <c r="C25" s="93" t="s">
        <v>55</v>
      </c>
      <c r="D25" s="94" t="s">
        <v>124</v>
      </c>
      <c r="E25" s="94" t="s">
        <v>124</v>
      </c>
      <c r="F25" s="94">
        <v>12240</v>
      </c>
      <c r="G25" s="94">
        <v>12228.57</v>
      </c>
      <c r="H25" s="94">
        <v>12000</v>
      </c>
      <c r="I25" s="94">
        <v>240</v>
      </c>
      <c r="J25" s="94">
        <v>228.57</v>
      </c>
      <c r="K25" s="94">
        <v>11.43</v>
      </c>
      <c r="L25" s="94"/>
    </row>
    <row r="26" s="83" customFormat="1" ht="18" customHeight="1" spans="1:12">
      <c r="A26" s="91">
        <v>25</v>
      </c>
      <c r="B26" s="92"/>
      <c r="C26" s="93" t="s">
        <v>56</v>
      </c>
      <c r="D26" s="94" t="s">
        <v>124</v>
      </c>
      <c r="E26" s="94" t="s">
        <v>124</v>
      </c>
      <c r="F26" s="94">
        <v>27929</v>
      </c>
      <c r="G26" s="94">
        <v>27917.1</v>
      </c>
      <c r="H26" s="94">
        <v>27679</v>
      </c>
      <c r="I26" s="94">
        <v>250</v>
      </c>
      <c r="J26" s="94">
        <v>238.1</v>
      </c>
      <c r="K26" s="94">
        <v>11.9</v>
      </c>
      <c r="L26" s="94"/>
    </row>
    <row r="27" s="83" customFormat="1" ht="18" customHeight="1" spans="1:12">
      <c r="A27" s="91">
        <v>26</v>
      </c>
      <c r="B27" s="92"/>
      <c r="C27" s="95" t="s">
        <v>80</v>
      </c>
      <c r="D27" s="94" t="s">
        <v>124</v>
      </c>
      <c r="E27" s="94" t="s">
        <v>124</v>
      </c>
      <c r="F27" s="94">
        <v>3651.83</v>
      </c>
      <c r="G27" s="94">
        <v>3649.45</v>
      </c>
      <c r="H27" s="94">
        <v>3601.83</v>
      </c>
      <c r="I27" s="94">
        <v>50</v>
      </c>
      <c r="J27" s="94">
        <v>47.62</v>
      </c>
      <c r="K27" s="94">
        <v>2.38</v>
      </c>
      <c r="L27" s="94"/>
    </row>
    <row r="28" s="83" customFormat="1" ht="18" customHeight="1" spans="1:12">
      <c r="A28" s="91">
        <v>27</v>
      </c>
      <c r="B28" s="92"/>
      <c r="C28" s="95" t="s">
        <v>81</v>
      </c>
      <c r="D28" s="94" t="s">
        <v>124</v>
      </c>
      <c r="E28" s="94" t="s">
        <v>124</v>
      </c>
      <c r="F28" s="94">
        <v>7131.02</v>
      </c>
      <c r="G28" s="94">
        <v>7126.26</v>
      </c>
      <c r="H28" s="94">
        <v>7031.02</v>
      </c>
      <c r="I28" s="94">
        <v>100</v>
      </c>
      <c r="J28" s="94">
        <v>95.24</v>
      </c>
      <c r="K28" s="94">
        <v>4.76</v>
      </c>
      <c r="L28" s="94"/>
    </row>
    <row r="29" s="83" customFormat="1" ht="18" customHeight="1" spans="1:12">
      <c r="A29" s="91">
        <v>28</v>
      </c>
      <c r="B29" s="92"/>
      <c r="C29" s="93" t="s">
        <v>59</v>
      </c>
      <c r="D29" s="94" t="s">
        <v>124</v>
      </c>
      <c r="E29" s="94" t="s">
        <v>124</v>
      </c>
      <c r="F29" s="94">
        <v>48090.66</v>
      </c>
      <c r="G29" s="94">
        <v>48047.8</v>
      </c>
      <c r="H29" s="94">
        <v>47190.66</v>
      </c>
      <c r="I29" s="94">
        <v>900</v>
      </c>
      <c r="J29" s="94">
        <v>857.14</v>
      </c>
      <c r="K29" s="94">
        <v>42.86</v>
      </c>
      <c r="L29" s="94"/>
    </row>
    <row r="30" s="83" customFormat="1" ht="18" customHeight="1" spans="1:12">
      <c r="A30" s="91">
        <v>29</v>
      </c>
      <c r="B30" s="92"/>
      <c r="C30" s="97" t="s">
        <v>59</v>
      </c>
      <c r="D30" s="94" t="s">
        <v>124</v>
      </c>
      <c r="E30" s="94" t="s">
        <v>118</v>
      </c>
      <c r="F30" s="94">
        <v>14255.35</v>
      </c>
      <c r="G30" s="94">
        <v>14248.21</v>
      </c>
      <c r="H30" s="94">
        <v>14105.35</v>
      </c>
      <c r="I30" s="94">
        <v>150</v>
      </c>
      <c r="J30" s="94">
        <v>142.86</v>
      </c>
      <c r="K30" s="94">
        <v>7.14</v>
      </c>
      <c r="L30" s="94"/>
    </row>
    <row r="31" s="83" customFormat="1" ht="18" customHeight="1" spans="1:12">
      <c r="A31" s="91">
        <v>30</v>
      </c>
      <c r="B31" s="92"/>
      <c r="C31" s="93" t="s">
        <v>83</v>
      </c>
      <c r="D31" s="94" t="s">
        <v>124</v>
      </c>
      <c r="E31" s="94" t="s">
        <v>124</v>
      </c>
      <c r="F31" s="94">
        <v>16450</v>
      </c>
      <c r="G31" s="94">
        <v>16427.14</v>
      </c>
      <c r="H31" s="94">
        <v>15970</v>
      </c>
      <c r="I31" s="94">
        <v>480</v>
      </c>
      <c r="J31" s="94">
        <v>457.14</v>
      </c>
      <c r="K31" s="94">
        <v>22.86</v>
      </c>
      <c r="L31" s="94"/>
    </row>
    <row r="32" s="83" customFormat="1" ht="18" customHeight="1" spans="1:14">
      <c r="A32" s="91">
        <v>31</v>
      </c>
      <c r="B32" s="92"/>
      <c r="C32" s="93" t="s">
        <v>84</v>
      </c>
      <c r="D32" s="94" t="s">
        <v>124</v>
      </c>
      <c r="E32" s="94" t="s">
        <v>124</v>
      </c>
      <c r="F32" s="94">
        <f>H32+I32</f>
        <v>22347.76</v>
      </c>
      <c r="G32" s="94">
        <f>J32+H32</f>
        <v>22333.47</v>
      </c>
      <c r="H32" s="94">
        <v>22047.76</v>
      </c>
      <c r="I32" s="94">
        <v>300</v>
      </c>
      <c r="J32" s="94">
        <f>I32-K32</f>
        <v>285.71</v>
      </c>
      <c r="K32" s="94">
        <v>14.29</v>
      </c>
      <c r="L32" s="94"/>
      <c r="N32" s="83">
        <f>F32+F47-K47</f>
        <v>23014.43</v>
      </c>
    </row>
    <row r="33" s="83" customFormat="1" ht="18" customHeight="1" spans="1:12">
      <c r="A33" s="91">
        <v>32</v>
      </c>
      <c r="B33" s="92"/>
      <c r="C33" s="93" t="s">
        <v>85</v>
      </c>
      <c r="D33" s="94" t="s">
        <v>124</v>
      </c>
      <c r="E33" s="94" t="s">
        <v>124</v>
      </c>
      <c r="F33" s="94">
        <v>11157.3</v>
      </c>
      <c r="G33" s="94">
        <v>11152.54</v>
      </c>
      <c r="H33" s="94">
        <v>11057.3</v>
      </c>
      <c r="I33" s="94">
        <v>100</v>
      </c>
      <c r="J33" s="94">
        <v>95.24</v>
      </c>
      <c r="K33" s="94">
        <v>4.76</v>
      </c>
      <c r="L33" s="94"/>
    </row>
    <row r="34" s="83" customFormat="1" ht="18" customHeight="1" spans="1:12">
      <c r="A34" s="91">
        <v>33</v>
      </c>
      <c r="B34" s="92"/>
      <c r="C34" s="93" t="s">
        <v>145</v>
      </c>
      <c r="D34" s="94" t="s">
        <v>124</v>
      </c>
      <c r="E34" s="94" t="s">
        <v>124</v>
      </c>
      <c r="F34" s="94">
        <v>4691.38</v>
      </c>
      <c r="G34" s="94">
        <v>4679.48</v>
      </c>
      <c r="H34" s="94">
        <v>4441.38</v>
      </c>
      <c r="I34" s="94">
        <v>250</v>
      </c>
      <c r="J34" s="94">
        <v>238.1</v>
      </c>
      <c r="K34" s="94">
        <v>11.9</v>
      </c>
      <c r="L34" s="94"/>
    </row>
    <row r="35" s="83" customFormat="1" ht="18" customHeight="1" spans="1:12">
      <c r="A35" s="91">
        <v>34</v>
      </c>
      <c r="B35" s="92"/>
      <c r="C35" s="93"/>
      <c r="D35" s="94" t="s">
        <v>124</v>
      </c>
      <c r="E35" s="94" t="s">
        <v>124</v>
      </c>
      <c r="F35" s="94">
        <v>17195.95</v>
      </c>
      <c r="G35" s="94">
        <v>17184.05</v>
      </c>
      <c r="H35" s="94">
        <v>16945.95</v>
      </c>
      <c r="I35" s="94">
        <v>250</v>
      </c>
      <c r="J35" s="94">
        <v>238.1</v>
      </c>
      <c r="K35" s="94">
        <v>11.9</v>
      </c>
      <c r="L35" s="94"/>
    </row>
    <row r="36" s="83" customFormat="1" ht="18" customHeight="1" spans="1:12">
      <c r="A36" s="91">
        <v>35</v>
      </c>
      <c r="B36" s="92"/>
      <c r="C36" s="93"/>
      <c r="D36" s="94" t="s">
        <v>124</v>
      </c>
      <c r="E36" s="94" t="s">
        <v>124</v>
      </c>
      <c r="F36" s="94">
        <v>17195.95</v>
      </c>
      <c r="G36" s="94">
        <v>17184.05</v>
      </c>
      <c r="H36" s="94">
        <v>16945.95</v>
      </c>
      <c r="I36" s="94">
        <v>250</v>
      </c>
      <c r="J36" s="94">
        <v>238.1</v>
      </c>
      <c r="K36" s="94">
        <v>11.9</v>
      </c>
      <c r="L36" s="94"/>
    </row>
    <row r="37" s="83" customFormat="1" ht="18" customHeight="1" spans="1:12">
      <c r="A37" s="91">
        <v>36</v>
      </c>
      <c r="B37" s="92"/>
      <c r="C37" s="93" t="s">
        <v>147</v>
      </c>
      <c r="D37" s="94" t="s">
        <v>124</v>
      </c>
      <c r="E37" s="94" t="s">
        <v>124</v>
      </c>
      <c r="F37" s="94">
        <v>10160</v>
      </c>
      <c r="G37" s="94">
        <v>10155.24</v>
      </c>
      <c r="H37" s="94">
        <v>10060</v>
      </c>
      <c r="I37" s="94">
        <v>100</v>
      </c>
      <c r="J37" s="94">
        <v>95.24</v>
      </c>
      <c r="K37" s="94">
        <v>4.76</v>
      </c>
      <c r="L37" s="94"/>
    </row>
    <row r="38" s="83" customFormat="1" ht="18" customHeight="1" spans="1:12">
      <c r="A38" s="91">
        <v>37</v>
      </c>
      <c r="B38" s="92"/>
      <c r="C38" s="98" t="s">
        <v>152</v>
      </c>
      <c r="D38" s="94" t="s">
        <v>124</v>
      </c>
      <c r="E38" s="94" t="s">
        <v>124</v>
      </c>
      <c r="F38" s="94">
        <v>2118.97</v>
      </c>
      <c r="G38" s="94">
        <v>2116.59</v>
      </c>
      <c r="H38" s="94">
        <v>2068.97</v>
      </c>
      <c r="I38" s="94">
        <v>50</v>
      </c>
      <c r="J38" s="94">
        <v>47.62</v>
      </c>
      <c r="K38" s="94">
        <v>2.38</v>
      </c>
      <c r="L38" s="94"/>
    </row>
    <row r="39" s="83" customFormat="1" ht="18" customHeight="1" spans="1:12">
      <c r="A39" s="91">
        <v>38</v>
      </c>
      <c r="B39" s="92"/>
      <c r="C39" s="99" t="s">
        <v>149</v>
      </c>
      <c r="D39" s="94" t="s">
        <v>124</v>
      </c>
      <c r="E39" s="94" t="s">
        <v>118</v>
      </c>
      <c r="F39" s="94">
        <v>126</v>
      </c>
      <c r="G39" s="94">
        <v>120</v>
      </c>
      <c r="H39" s="94">
        <v>0</v>
      </c>
      <c r="I39" s="94">
        <v>126</v>
      </c>
      <c r="J39" s="94">
        <v>120</v>
      </c>
      <c r="K39" s="94">
        <v>6</v>
      </c>
      <c r="L39" s="94"/>
    </row>
    <row r="40" s="83" customFormat="1" ht="18" customHeight="1" spans="1:12">
      <c r="A40" s="91">
        <v>39</v>
      </c>
      <c r="B40" s="92"/>
      <c r="C40" s="99" t="s">
        <v>149</v>
      </c>
      <c r="D40" s="94" t="s">
        <v>124</v>
      </c>
      <c r="E40" s="94" t="s">
        <v>118</v>
      </c>
      <c r="F40" s="94">
        <v>1084</v>
      </c>
      <c r="G40" s="94">
        <v>1032.38</v>
      </c>
      <c r="H40" s="94">
        <v>0</v>
      </c>
      <c r="I40" s="94">
        <v>1084</v>
      </c>
      <c r="J40" s="94">
        <v>1032.38</v>
      </c>
      <c r="K40" s="94">
        <v>51.62</v>
      </c>
      <c r="L40" s="94"/>
    </row>
    <row r="41" s="83" customFormat="1" ht="18" customHeight="1" spans="1:12">
      <c r="A41" s="91">
        <v>40</v>
      </c>
      <c r="B41" s="92"/>
      <c r="C41" s="93" t="s">
        <v>150</v>
      </c>
      <c r="D41" s="94" t="s">
        <v>124</v>
      </c>
      <c r="E41" s="94" t="s">
        <v>124</v>
      </c>
      <c r="F41" s="94">
        <v>4050</v>
      </c>
      <c r="G41" s="94">
        <v>4047.62</v>
      </c>
      <c r="H41" s="94">
        <v>4000</v>
      </c>
      <c r="I41" s="94">
        <v>50</v>
      </c>
      <c r="J41" s="94">
        <v>47.62</v>
      </c>
      <c r="K41" s="94">
        <v>2.38</v>
      </c>
      <c r="L41" s="94"/>
    </row>
    <row r="42" s="83" customFormat="1" ht="18" customHeight="1" spans="1:12">
      <c r="A42" s="91">
        <v>41</v>
      </c>
      <c r="B42" s="92"/>
      <c r="C42" s="100" t="s">
        <v>161</v>
      </c>
      <c r="D42" s="94" t="s">
        <v>124</v>
      </c>
      <c r="E42" s="94" t="s">
        <v>124</v>
      </c>
      <c r="F42" s="94">
        <v>90335.31</v>
      </c>
      <c r="G42" s="94">
        <v>90304.36</v>
      </c>
      <c r="H42" s="94">
        <v>89685.31</v>
      </c>
      <c r="I42" s="94">
        <v>650</v>
      </c>
      <c r="J42" s="94">
        <v>619.05</v>
      </c>
      <c r="K42" s="94">
        <v>30.95</v>
      </c>
      <c r="L42" s="94"/>
    </row>
    <row r="43" s="83" customFormat="1" ht="18" customHeight="1" spans="1:12">
      <c r="A43" s="91">
        <v>42</v>
      </c>
      <c r="B43" s="92"/>
      <c r="C43" s="100" t="s">
        <v>152</v>
      </c>
      <c r="D43" s="94" t="s">
        <v>124</v>
      </c>
      <c r="E43" s="94" t="s">
        <v>124</v>
      </c>
      <c r="F43" s="94">
        <v>2118.97</v>
      </c>
      <c r="G43" s="94">
        <v>2116.59</v>
      </c>
      <c r="H43" s="94">
        <v>2068.97</v>
      </c>
      <c r="I43" s="94">
        <v>50</v>
      </c>
      <c r="J43" s="94">
        <v>47.62</v>
      </c>
      <c r="K43" s="94">
        <v>2.38</v>
      </c>
      <c r="L43" s="94"/>
    </row>
    <row r="44" s="83" customFormat="1" ht="18" customHeight="1" spans="1:12">
      <c r="A44" s="91">
        <v>43</v>
      </c>
      <c r="B44" s="101" t="s">
        <v>65</v>
      </c>
      <c r="C44" s="102" t="s">
        <v>153</v>
      </c>
      <c r="D44" s="94" t="s">
        <v>124</v>
      </c>
      <c r="E44" s="94" t="s">
        <v>118</v>
      </c>
      <c r="F44" s="94">
        <v>170750</v>
      </c>
      <c r="G44" s="94">
        <v>161084.91</v>
      </c>
      <c r="H44" s="94">
        <v>128068.7</v>
      </c>
      <c r="I44" s="94">
        <v>42681.3</v>
      </c>
      <c r="J44" s="94">
        <v>33016.21</v>
      </c>
      <c r="K44" s="94">
        <v>9665.09</v>
      </c>
      <c r="L44" s="94"/>
    </row>
    <row r="45" s="83" customFormat="1" ht="18" customHeight="1" spans="1:12">
      <c r="A45" s="91">
        <v>44</v>
      </c>
      <c r="B45" s="101" t="s">
        <v>65</v>
      </c>
      <c r="C45" s="94" t="s">
        <v>154</v>
      </c>
      <c r="D45" s="94" t="s">
        <v>124</v>
      </c>
      <c r="E45" s="94" t="s">
        <v>124</v>
      </c>
      <c r="F45" s="94">
        <v>154760</v>
      </c>
      <c r="G45" s="94">
        <v>146000</v>
      </c>
      <c r="H45" s="94">
        <v>136780</v>
      </c>
      <c r="I45" s="94">
        <v>17980</v>
      </c>
      <c r="J45" s="94">
        <v>9220</v>
      </c>
      <c r="K45" s="94">
        <v>8760</v>
      </c>
      <c r="L45" s="94"/>
    </row>
    <row r="46" s="83" customFormat="1" ht="18" customHeight="1" spans="1:12">
      <c r="A46" s="91">
        <v>45</v>
      </c>
      <c r="B46" s="103" t="s">
        <v>91</v>
      </c>
      <c r="C46" s="104" t="s">
        <v>156</v>
      </c>
      <c r="D46" s="94" t="s">
        <v>124</v>
      </c>
      <c r="E46" s="94" t="s">
        <v>118</v>
      </c>
      <c r="F46" s="94">
        <v>19477.5</v>
      </c>
      <c r="G46" s="94">
        <v>18375</v>
      </c>
      <c r="H46" s="94">
        <v>5897.48</v>
      </c>
      <c r="I46" s="94">
        <v>13580.02</v>
      </c>
      <c r="J46" s="94">
        <v>12477.52</v>
      </c>
      <c r="K46" s="94">
        <v>1102.5</v>
      </c>
      <c r="L46" s="94"/>
    </row>
    <row r="47" s="83" customFormat="1" ht="18" customHeight="1" spans="1:12">
      <c r="A47" s="91"/>
      <c r="B47" s="105"/>
      <c r="C47" s="91" t="s">
        <v>162</v>
      </c>
      <c r="D47" s="94" t="s">
        <v>124</v>
      </c>
      <c r="E47" s="94" t="s">
        <v>124</v>
      </c>
      <c r="F47" s="94">
        <v>700</v>
      </c>
      <c r="G47" s="94">
        <f>F47-K47</f>
        <v>666.67</v>
      </c>
      <c r="H47" s="94">
        <v>0</v>
      </c>
      <c r="I47" s="94">
        <f>F47-H47</f>
        <v>700</v>
      </c>
      <c r="J47" s="94">
        <f>G47-H47</f>
        <v>666.67</v>
      </c>
      <c r="K47" s="94">
        <f>ROUND(F47/1.05*0.05,2)</f>
        <v>33.33</v>
      </c>
      <c r="L47" s="94"/>
    </row>
    <row r="48" s="83" customFormat="1" ht="18" customHeight="1" spans="1:12">
      <c r="A48" s="91">
        <v>46</v>
      </c>
      <c r="B48" s="106" t="s">
        <v>163</v>
      </c>
      <c r="C48" s="91" t="s">
        <v>157</v>
      </c>
      <c r="D48" s="94" t="s">
        <v>124</v>
      </c>
      <c r="E48" s="94" t="s">
        <v>124</v>
      </c>
      <c r="F48" s="94">
        <v>115545</v>
      </c>
      <c r="G48" s="94">
        <v>109004.72</v>
      </c>
      <c r="H48" s="94" t="s">
        <v>164</v>
      </c>
      <c r="I48" s="94" t="e">
        <v>#VALUE!</v>
      </c>
      <c r="J48" s="94"/>
      <c r="K48" s="94">
        <v>6540.28</v>
      </c>
      <c r="L48" s="94"/>
    </row>
    <row r="49" s="83" customFormat="1" ht="18" customHeight="1" spans="1:12">
      <c r="A49" s="91">
        <v>47</v>
      </c>
      <c r="B49" s="106" t="s">
        <v>163</v>
      </c>
      <c r="C49" s="91" t="s">
        <v>165</v>
      </c>
      <c r="D49" s="94" t="s">
        <v>166</v>
      </c>
      <c r="E49" s="94" t="s">
        <v>124</v>
      </c>
      <c r="F49" s="94">
        <v>1200000</v>
      </c>
      <c r="G49" s="94"/>
      <c r="H49" s="94"/>
      <c r="I49" s="94">
        <v>1200000</v>
      </c>
      <c r="J49" s="94"/>
      <c r="K49" s="94"/>
      <c r="L49" s="94"/>
    </row>
    <row r="50" s="83" customFormat="1" ht="18" customHeight="1" spans="1:12">
      <c r="A50" s="107"/>
      <c r="B50" s="108"/>
      <c r="C50" s="107"/>
      <c r="D50" s="109"/>
      <c r="E50" s="109"/>
      <c r="F50" s="109"/>
      <c r="G50" s="109"/>
      <c r="H50" s="109"/>
      <c r="I50" s="109"/>
      <c r="J50" s="109"/>
      <c r="K50" s="109"/>
      <c r="L50" s="109"/>
    </row>
    <row r="51" s="83" customFormat="1" ht="18" customHeight="1" spans="1:12">
      <c r="A51" s="107"/>
      <c r="B51" s="108"/>
      <c r="C51" s="107"/>
      <c r="D51" s="109"/>
      <c r="E51" s="109"/>
      <c r="F51" s="109"/>
      <c r="G51" s="109"/>
      <c r="H51" s="109"/>
      <c r="I51" s="109"/>
      <c r="J51" s="109"/>
      <c r="K51" s="109"/>
      <c r="L51" s="109"/>
    </row>
    <row r="52" s="83" customFormat="1" ht="18" customHeight="1" spans="1:12">
      <c r="A52" s="107"/>
      <c r="B52" s="108"/>
      <c r="C52" s="107"/>
      <c r="D52" s="109"/>
      <c r="E52" s="109"/>
      <c r="F52" s="109"/>
      <c r="G52" s="109"/>
      <c r="H52" s="109"/>
      <c r="I52" s="109"/>
      <c r="J52" s="109"/>
      <c r="K52" s="109"/>
      <c r="L52" s="109"/>
    </row>
  </sheetData>
  <mergeCells count="4">
    <mergeCell ref="A1:L1"/>
    <mergeCell ref="B3:B43"/>
    <mergeCell ref="B46:B47"/>
    <mergeCell ref="C34:C36"/>
  </mergeCell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topLeftCell="A4" workbookViewId="0">
      <selection activeCell="F3" sqref="F3:F47"/>
    </sheetView>
  </sheetViews>
  <sheetFormatPr defaultColWidth="9" defaultRowHeight="13.5"/>
  <cols>
    <col min="2" max="2" width="12.125" customWidth="1"/>
    <col min="3" max="3" width="25.75" customWidth="1"/>
    <col min="5" max="5" width="12.25" style="1"/>
    <col min="6" max="6" width="13.75" style="1" customWidth="1"/>
    <col min="7" max="7" width="9.25" style="1"/>
    <col min="8" max="9" width="9" style="1"/>
    <col min="10" max="10" width="10.375" style="1" customWidth="1"/>
    <col min="11" max="12" width="9" style="1"/>
    <col min="18" max="18" width="9.375"/>
  </cols>
  <sheetData>
    <row r="1" ht="14.25" spans="1:15">
      <c r="A1" s="2" t="s">
        <v>0</v>
      </c>
      <c r="B1" s="2"/>
      <c r="C1" s="3"/>
      <c r="D1" s="3"/>
      <c r="E1" s="4"/>
      <c r="F1" s="4"/>
      <c r="G1" s="4"/>
      <c r="H1" s="5"/>
      <c r="I1" s="4"/>
      <c r="J1" s="4"/>
      <c r="K1" s="4"/>
      <c r="L1" s="4"/>
      <c r="M1" s="2"/>
      <c r="N1" s="49"/>
      <c r="O1" s="49"/>
    </row>
    <row r="2" ht="14.25" spans="1:15">
      <c r="A2" s="2" t="s">
        <v>1</v>
      </c>
      <c r="B2" s="2" t="s">
        <v>2</v>
      </c>
      <c r="C2" s="3" t="s">
        <v>3</v>
      </c>
      <c r="D2" s="6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4" t="s">
        <v>9</v>
      </c>
      <c r="J2" s="4"/>
      <c r="K2" s="4" t="s">
        <v>10</v>
      </c>
      <c r="L2" s="4"/>
      <c r="M2" s="2" t="s">
        <v>11</v>
      </c>
      <c r="N2" s="49"/>
      <c r="O2" s="49"/>
    </row>
    <row r="3" ht="14.25" spans="1:15">
      <c r="A3" s="7">
        <v>2</v>
      </c>
      <c r="B3" s="8" t="s">
        <v>69</v>
      </c>
      <c r="C3" s="6" t="s">
        <v>12</v>
      </c>
      <c r="D3" s="9"/>
      <c r="E3" s="10">
        <v>45215</v>
      </c>
      <c r="F3" s="11">
        <v>90640</v>
      </c>
      <c r="G3" s="11">
        <v>89260</v>
      </c>
      <c r="H3" s="12">
        <f>F3-G3</f>
        <v>1380</v>
      </c>
      <c r="I3" s="29">
        <v>45219</v>
      </c>
      <c r="J3" s="50">
        <v>90640</v>
      </c>
      <c r="K3" s="16" t="s">
        <v>167</v>
      </c>
      <c r="L3" s="16"/>
      <c r="M3" s="9"/>
      <c r="N3" s="9"/>
      <c r="O3" s="9"/>
    </row>
    <row r="4" ht="14.25" spans="1:15">
      <c r="A4" s="7">
        <v>3</v>
      </c>
      <c r="B4" s="8"/>
      <c r="C4" s="6" t="s">
        <v>15</v>
      </c>
      <c r="D4" s="9"/>
      <c r="E4" s="75">
        <v>45207</v>
      </c>
      <c r="F4" s="37">
        <v>21500</v>
      </c>
      <c r="G4" s="38">
        <v>21200</v>
      </c>
      <c r="H4" s="16">
        <f>F4-G4</f>
        <v>300</v>
      </c>
      <c r="I4" s="16"/>
      <c r="J4" s="16"/>
      <c r="K4" s="16" t="s">
        <v>167</v>
      </c>
      <c r="L4" s="16"/>
      <c r="M4" s="9"/>
      <c r="N4" s="9"/>
      <c r="O4" s="9"/>
    </row>
    <row r="5" ht="14.25" spans="1:15">
      <c r="A5" s="7">
        <v>4</v>
      </c>
      <c r="B5" s="8"/>
      <c r="C5" s="6" t="s">
        <v>16</v>
      </c>
      <c r="D5" s="9"/>
      <c r="E5" s="76">
        <v>45207</v>
      </c>
      <c r="F5" s="77">
        <v>22400</v>
      </c>
      <c r="G5" s="48">
        <v>22048.94</v>
      </c>
      <c r="H5" s="16">
        <f>F5-G5</f>
        <v>351.060000000001</v>
      </c>
      <c r="I5" s="16"/>
      <c r="J5" s="16"/>
      <c r="K5" s="16" t="s">
        <v>167</v>
      </c>
      <c r="L5" s="16"/>
      <c r="M5" s="9"/>
      <c r="N5" s="9"/>
      <c r="O5" s="9"/>
    </row>
    <row r="6" ht="14.25" spans="1:15">
      <c r="A6" s="7">
        <v>5</v>
      </c>
      <c r="B6" s="8"/>
      <c r="C6" s="6" t="s">
        <v>17</v>
      </c>
      <c r="D6" s="9"/>
      <c r="E6" s="76">
        <v>45207</v>
      </c>
      <c r="F6" s="16">
        <v>9149.67</v>
      </c>
      <c r="G6" s="16">
        <v>8969.67</v>
      </c>
      <c r="H6" s="16"/>
      <c r="I6" s="26" t="s">
        <v>168</v>
      </c>
      <c r="J6" s="53">
        <v>9149.67</v>
      </c>
      <c r="K6" s="16" t="s">
        <v>167</v>
      </c>
      <c r="L6" s="16"/>
      <c r="M6" s="9"/>
      <c r="N6" s="9"/>
      <c r="O6" s="9"/>
    </row>
    <row r="7" ht="14.25" spans="1:15">
      <c r="A7" s="7">
        <v>6</v>
      </c>
      <c r="B7" s="8"/>
      <c r="C7" s="6" t="s">
        <v>19</v>
      </c>
      <c r="D7" s="9"/>
      <c r="E7" s="16"/>
      <c r="F7" s="16">
        <v>107120</v>
      </c>
      <c r="G7" s="16">
        <f>F7-H7</f>
        <v>105560</v>
      </c>
      <c r="H7" s="16">
        <v>1560</v>
      </c>
      <c r="I7" s="29">
        <v>45217</v>
      </c>
      <c r="J7" s="21">
        <v>107120</v>
      </c>
      <c r="K7" s="29">
        <v>45219</v>
      </c>
      <c r="L7" s="16"/>
      <c r="M7" s="9"/>
      <c r="N7" s="9"/>
      <c r="O7" s="9"/>
    </row>
    <row r="8" ht="14.25" spans="1:15">
      <c r="A8" s="7"/>
      <c r="B8" s="8"/>
      <c r="C8" s="6" t="s">
        <v>22</v>
      </c>
      <c r="D8" s="9"/>
      <c r="E8" s="16"/>
      <c r="F8" s="16">
        <v>10951.41</v>
      </c>
      <c r="G8" s="16">
        <f>F8-H8</f>
        <v>10771.41</v>
      </c>
      <c r="H8" s="16">
        <v>180</v>
      </c>
      <c r="I8" s="29">
        <v>45225</v>
      </c>
      <c r="J8" s="53">
        <v>10951.41</v>
      </c>
      <c r="K8" s="16" t="s">
        <v>167</v>
      </c>
      <c r="L8" s="16"/>
      <c r="M8" s="9"/>
      <c r="N8" s="9"/>
      <c r="O8" s="9"/>
    </row>
    <row r="9" ht="14.25" spans="1:15">
      <c r="A9" s="7"/>
      <c r="B9" s="8"/>
      <c r="C9" s="6" t="s">
        <v>169</v>
      </c>
      <c r="D9" s="9"/>
      <c r="E9" s="16"/>
      <c r="F9" s="16">
        <v>8240</v>
      </c>
      <c r="G9" s="16">
        <f>F9-H9</f>
        <v>8120</v>
      </c>
      <c r="H9" s="16">
        <v>120</v>
      </c>
      <c r="I9" s="51">
        <v>1034</v>
      </c>
      <c r="J9" s="79">
        <v>8240</v>
      </c>
      <c r="K9" s="16" t="s">
        <v>167</v>
      </c>
      <c r="L9" s="16"/>
      <c r="M9" s="9"/>
      <c r="N9" s="9"/>
      <c r="O9" s="9"/>
    </row>
    <row r="10" ht="14.25" spans="1:15">
      <c r="A10" s="7"/>
      <c r="B10" s="8"/>
      <c r="C10" s="6" t="s">
        <v>24</v>
      </c>
      <c r="D10" s="9"/>
      <c r="E10" s="20">
        <v>45208</v>
      </c>
      <c r="F10" s="12">
        <v>28800</v>
      </c>
      <c r="G10" s="11">
        <v>28260</v>
      </c>
      <c r="H10" s="16">
        <f>F10-G10</f>
        <v>540</v>
      </c>
      <c r="I10" s="16"/>
      <c r="J10" s="16"/>
      <c r="K10" s="16" t="s">
        <v>167</v>
      </c>
      <c r="L10" s="16"/>
      <c r="M10" s="9"/>
      <c r="N10" s="9"/>
      <c r="O10" s="9"/>
    </row>
    <row r="11" ht="14.25" spans="1:15">
      <c r="A11" s="7"/>
      <c r="B11" s="8"/>
      <c r="C11" s="6" t="s">
        <v>30</v>
      </c>
      <c r="D11" s="9"/>
      <c r="E11" s="20">
        <v>45208</v>
      </c>
      <c r="F11" s="21">
        <v>32000</v>
      </c>
      <c r="G11" s="11">
        <v>31520</v>
      </c>
      <c r="H11" s="16">
        <f>F11-G11</f>
        <v>480</v>
      </c>
      <c r="I11" s="16"/>
      <c r="J11" s="16"/>
      <c r="K11" s="16" t="s">
        <v>167</v>
      </c>
      <c r="L11" s="16"/>
      <c r="M11" s="9"/>
      <c r="N11" s="9"/>
      <c r="O11" s="9"/>
    </row>
    <row r="12" ht="14.25" spans="1:15">
      <c r="A12" s="7">
        <v>9</v>
      </c>
      <c r="B12" s="8"/>
      <c r="C12" s="6" t="s">
        <v>33</v>
      </c>
      <c r="D12" s="9"/>
      <c r="E12" s="22">
        <v>45218</v>
      </c>
      <c r="F12" s="23">
        <v>347198.19</v>
      </c>
      <c r="G12" s="23">
        <v>341618.19</v>
      </c>
      <c r="H12" s="16">
        <f>F12-G12</f>
        <v>5580</v>
      </c>
      <c r="I12" s="29">
        <v>45224</v>
      </c>
      <c r="J12" s="16">
        <v>347198.19</v>
      </c>
      <c r="K12" s="16" t="s">
        <v>167</v>
      </c>
      <c r="L12" s="16"/>
      <c r="M12" s="9"/>
      <c r="N12" s="9"/>
      <c r="O12" s="9"/>
    </row>
    <row r="13" ht="14.25" spans="1:15">
      <c r="A13" s="7">
        <v>10</v>
      </c>
      <c r="B13" s="8"/>
      <c r="C13" s="6" t="s">
        <v>34</v>
      </c>
      <c r="D13" s="9"/>
      <c r="E13" s="76">
        <v>45208</v>
      </c>
      <c r="F13" s="77">
        <v>20652</v>
      </c>
      <c r="G13" s="48">
        <v>20502</v>
      </c>
      <c r="H13" s="16">
        <f>F13-G13</f>
        <v>150</v>
      </c>
      <c r="I13" s="16"/>
      <c r="J13" s="16"/>
      <c r="K13" s="16" t="s">
        <v>167</v>
      </c>
      <c r="L13" s="16"/>
      <c r="M13" s="9"/>
      <c r="N13" s="9"/>
      <c r="O13" s="9"/>
    </row>
    <row r="14" ht="14.25" spans="1:15">
      <c r="A14" s="7">
        <v>11</v>
      </c>
      <c r="B14" s="8"/>
      <c r="C14" s="24" t="s">
        <v>37</v>
      </c>
      <c r="D14" s="9"/>
      <c r="E14" s="78">
        <v>45207</v>
      </c>
      <c r="F14" s="23">
        <v>7134</v>
      </c>
      <c r="G14" s="23">
        <v>7084</v>
      </c>
      <c r="H14" s="16">
        <f>F14-G14</f>
        <v>50</v>
      </c>
      <c r="I14" s="29">
        <v>45209</v>
      </c>
      <c r="J14" s="16">
        <v>7134</v>
      </c>
      <c r="K14" s="16" t="s">
        <v>167</v>
      </c>
      <c r="L14" s="16"/>
      <c r="M14" s="9"/>
      <c r="N14" s="9"/>
      <c r="O14" s="9"/>
    </row>
    <row r="15" ht="14.25" spans="1:15">
      <c r="A15" s="7">
        <v>12</v>
      </c>
      <c r="B15" s="8"/>
      <c r="C15" s="24" t="s">
        <v>73</v>
      </c>
      <c r="D15" s="9"/>
      <c r="E15" s="16"/>
      <c r="F15" s="16"/>
      <c r="G15" s="16"/>
      <c r="H15" s="16"/>
      <c r="I15" s="16"/>
      <c r="J15" s="16"/>
      <c r="K15" s="16"/>
      <c r="L15" s="16"/>
      <c r="M15" s="9"/>
      <c r="N15" s="9"/>
      <c r="O15" s="9"/>
    </row>
    <row r="16" ht="14.25" spans="1:15">
      <c r="A16" s="7"/>
      <c r="B16" s="8"/>
      <c r="C16" s="24" t="s">
        <v>73</v>
      </c>
      <c r="D16" s="25"/>
      <c r="E16" s="26" t="s">
        <v>126</v>
      </c>
      <c r="F16" s="27">
        <v>14733</v>
      </c>
      <c r="G16" s="28">
        <v>14433</v>
      </c>
      <c r="H16" s="28">
        <v>300</v>
      </c>
      <c r="I16" s="29">
        <v>45206</v>
      </c>
      <c r="J16" s="12">
        <v>14733</v>
      </c>
      <c r="K16" s="29">
        <v>45208</v>
      </c>
      <c r="L16" s="16">
        <v>9528.84</v>
      </c>
      <c r="M16" s="9"/>
      <c r="N16" s="9"/>
      <c r="O16" s="9"/>
    </row>
    <row r="17" ht="14.25" spans="1:15">
      <c r="A17" s="7"/>
      <c r="B17" s="8"/>
      <c r="C17" s="24" t="s">
        <v>75</v>
      </c>
      <c r="D17" s="25"/>
      <c r="E17" s="12"/>
      <c r="F17" s="12"/>
      <c r="G17" s="12"/>
      <c r="H17" s="12"/>
      <c r="I17" s="12"/>
      <c r="J17" s="12"/>
      <c r="K17" s="12"/>
      <c r="L17" s="16"/>
      <c r="M17" s="9"/>
      <c r="N17" s="9"/>
      <c r="O17" s="9"/>
    </row>
    <row r="18" ht="14.25" spans="1:15">
      <c r="A18" s="7"/>
      <c r="B18" s="8"/>
      <c r="C18" s="24" t="s">
        <v>75</v>
      </c>
      <c r="D18" s="25"/>
      <c r="E18" s="26" t="s">
        <v>135</v>
      </c>
      <c r="F18" s="27">
        <v>8200</v>
      </c>
      <c r="G18" s="11">
        <v>8000</v>
      </c>
      <c r="H18" s="11">
        <v>200</v>
      </c>
      <c r="I18" s="29">
        <v>45206</v>
      </c>
      <c r="J18" s="12">
        <v>8200</v>
      </c>
      <c r="K18" s="29">
        <v>45208</v>
      </c>
      <c r="L18" s="16">
        <v>8000</v>
      </c>
      <c r="M18" s="9"/>
      <c r="N18" s="9"/>
      <c r="O18" s="9"/>
    </row>
    <row r="19" ht="14.25" spans="1:15">
      <c r="A19" s="7">
        <v>13</v>
      </c>
      <c r="B19" s="8"/>
      <c r="C19" s="6" t="s">
        <v>45</v>
      </c>
      <c r="D19" s="25"/>
      <c r="E19" s="22">
        <v>45207</v>
      </c>
      <c r="F19" s="23">
        <v>11135.49</v>
      </c>
      <c r="G19" s="23">
        <v>10985.49</v>
      </c>
      <c r="H19" s="12">
        <f>F19-G19</f>
        <v>150</v>
      </c>
      <c r="I19" s="29">
        <v>45218</v>
      </c>
      <c r="J19" s="21">
        <v>11135.49</v>
      </c>
      <c r="K19" s="29">
        <v>45219</v>
      </c>
      <c r="L19" s="16"/>
      <c r="M19" s="9"/>
      <c r="N19" s="9"/>
      <c r="O19" s="9"/>
    </row>
    <row r="20" ht="14.25" spans="1:15">
      <c r="A20" s="7">
        <v>14</v>
      </c>
      <c r="B20" s="8"/>
      <c r="C20" s="24" t="s">
        <v>49</v>
      </c>
      <c r="D20" s="25"/>
      <c r="E20" s="10">
        <v>45207</v>
      </c>
      <c r="F20" s="11">
        <v>47739.76</v>
      </c>
      <c r="G20" s="11">
        <v>47089.76</v>
      </c>
      <c r="H20" s="12">
        <f>F20-G20</f>
        <v>650</v>
      </c>
      <c r="I20" s="29">
        <v>45210</v>
      </c>
      <c r="J20" s="53">
        <v>47739.76</v>
      </c>
      <c r="K20" s="29">
        <v>45210</v>
      </c>
      <c r="L20" s="16">
        <v>28521.17</v>
      </c>
      <c r="M20" s="9"/>
      <c r="N20" s="9"/>
      <c r="O20" s="9"/>
    </row>
    <row r="21" ht="14.25" spans="1:15">
      <c r="A21" s="7">
        <v>15</v>
      </c>
      <c r="B21" s="8"/>
      <c r="C21" s="24" t="s">
        <v>50</v>
      </c>
      <c r="D21" s="25"/>
      <c r="E21" s="29">
        <v>45209</v>
      </c>
      <c r="F21" s="53">
        <v>14647.32</v>
      </c>
      <c r="G21" s="11">
        <v>14447.32</v>
      </c>
      <c r="H21" s="12">
        <f>F21-G21</f>
        <v>200</v>
      </c>
      <c r="I21" s="29">
        <v>45210</v>
      </c>
      <c r="J21" s="53">
        <v>14647.32</v>
      </c>
      <c r="K21" s="29">
        <v>45210</v>
      </c>
      <c r="L21" s="16">
        <v>9525.44</v>
      </c>
      <c r="M21" s="9"/>
      <c r="N21" s="9"/>
      <c r="O21" s="9"/>
    </row>
    <row r="22" ht="14.25" spans="1:15">
      <c r="A22" s="7"/>
      <c r="B22" s="8"/>
      <c r="C22" s="6" t="s">
        <v>51</v>
      </c>
      <c r="D22" s="25"/>
      <c r="E22" s="26" t="s">
        <v>130</v>
      </c>
      <c r="F22" s="28">
        <v>10742.38</v>
      </c>
      <c r="G22" s="28">
        <v>10592.38</v>
      </c>
      <c r="H22" s="28">
        <v>150</v>
      </c>
      <c r="I22" s="29">
        <v>45209</v>
      </c>
      <c r="J22" s="28">
        <v>10742.38</v>
      </c>
      <c r="K22" s="29">
        <v>45209</v>
      </c>
      <c r="L22" s="16">
        <v>6900.87</v>
      </c>
      <c r="M22" s="9"/>
      <c r="N22" s="9"/>
      <c r="O22" s="9"/>
    </row>
    <row r="23" ht="14.25" spans="1:15">
      <c r="A23" s="7">
        <v>17</v>
      </c>
      <c r="B23" s="8"/>
      <c r="C23" s="6" t="s">
        <v>53</v>
      </c>
      <c r="D23" s="25"/>
      <c r="E23" s="10">
        <v>45207</v>
      </c>
      <c r="F23" s="12">
        <v>57341</v>
      </c>
      <c r="G23" s="11">
        <v>56441</v>
      </c>
      <c r="H23" s="12">
        <f t="shared" ref="H23:H29" si="0">F23-G23</f>
        <v>900</v>
      </c>
      <c r="I23" s="29">
        <v>45210</v>
      </c>
      <c r="J23" s="53">
        <v>59225.7</v>
      </c>
      <c r="K23" s="29">
        <v>45210</v>
      </c>
      <c r="L23" s="16">
        <v>32292.4</v>
      </c>
      <c r="M23" s="9"/>
      <c r="N23" s="9"/>
      <c r="O23" s="9"/>
    </row>
    <row r="24" ht="14.25" spans="1:15">
      <c r="A24" s="7"/>
      <c r="B24" s="8"/>
      <c r="C24" s="6" t="s">
        <v>53</v>
      </c>
      <c r="D24" s="25"/>
      <c r="E24" s="10">
        <v>45207</v>
      </c>
      <c r="F24" s="11">
        <v>1884.7</v>
      </c>
      <c r="G24" s="11">
        <v>1824.7</v>
      </c>
      <c r="H24" s="12">
        <f t="shared" si="0"/>
        <v>60</v>
      </c>
      <c r="I24" s="29"/>
      <c r="J24" s="53"/>
      <c r="K24" s="29"/>
      <c r="L24" s="16"/>
      <c r="M24" s="9"/>
      <c r="N24" s="9"/>
      <c r="O24" s="9"/>
    </row>
    <row r="25" ht="14.25" spans="1:15">
      <c r="A25" s="7">
        <v>18</v>
      </c>
      <c r="B25" s="8"/>
      <c r="C25" s="6" t="s">
        <v>54</v>
      </c>
      <c r="D25" s="25"/>
      <c r="E25" s="76">
        <v>45218</v>
      </c>
      <c r="F25" s="12">
        <v>32907.08</v>
      </c>
      <c r="G25" s="48">
        <v>32367.08</v>
      </c>
      <c r="H25" s="12">
        <f t="shared" si="0"/>
        <v>540</v>
      </c>
      <c r="I25" s="29">
        <v>45222</v>
      </c>
      <c r="J25" s="12">
        <v>32907.08</v>
      </c>
      <c r="K25" s="12" t="s">
        <v>167</v>
      </c>
      <c r="L25" s="16"/>
      <c r="M25" s="9"/>
      <c r="N25" s="9"/>
      <c r="O25" s="9"/>
    </row>
    <row r="26" ht="14.25" spans="1:15">
      <c r="A26" s="7">
        <v>19</v>
      </c>
      <c r="B26" s="8"/>
      <c r="C26" s="6" t="s">
        <v>55</v>
      </c>
      <c r="D26" s="25"/>
      <c r="E26" s="76">
        <v>45208</v>
      </c>
      <c r="F26" s="77">
        <v>12240</v>
      </c>
      <c r="G26" s="48">
        <v>12090</v>
      </c>
      <c r="H26" s="12">
        <f t="shared" si="0"/>
        <v>150</v>
      </c>
      <c r="I26" s="29">
        <v>45224</v>
      </c>
      <c r="J26" s="53">
        <v>12240</v>
      </c>
      <c r="K26" s="16" t="s">
        <v>167</v>
      </c>
      <c r="L26" s="16"/>
      <c r="M26" s="9"/>
      <c r="N26" s="9"/>
      <c r="O26" s="9"/>
    </row>
    <row r="27" ht="14.25" spans="1:15">
      <c r="A27" s="7">
        <v>20</v>
      </c>
      <c r="B27" s="8"/>
      <c r="C27" s="6" t="s">
        <v>56</v>
      </c>
      <c r="D27" s="25"/>
      <c r="E27" s="10">
        <v>45215</v>
      </c>
      <c r="F27" s="11">
        <v>29458</v>
      </c>
      <c r="G27" s="11">
        <v>29208</v>
      </c>
      <c r="H27" s="12">
        <f t="shared" si="0"/>
        <v>250</v>
      </c>
      <c r="I27" s="29">
        <v>45225</v>
      </c>
      <c r="J27" s="12">
        <v>29458</v>
      </c>
      <c r="K27" s="16" t="s">
        <v>167</v>
      </c>
      <c r="L27" s="16"/>
      <c r="M27" s="9"/>
      <c r="N27" s="9"/>
      <c r="O27" s="9"/>
    </row>
    <row r="28" ht="14.25" spans="1:15">
      <c r="A28" s="7">
        <v>21</v>
      </c>
      <c r="B28" s="8"/>
      <c r="C28" s="24" t="s">
        <v>80</v>
      </c>
      <c r="D28" s="25"/>
      <c r="E28" s="29">
        <v>45207</v>
      </c>
      <c r="F28" s="53">
        <v>3636.83</v>
      </c>
      <c r="G28" s="12">
        <v>3586.83</v>
      </c>
      <c r="H28" s="12">
        <f t="shared" si="0"/>
        <v>50</v>
      </c>
      <c r="I28" s="29">
        <v>45209</v>
      </c>
      <c r="J28" s="58">
        <v>3636.83</v>
      </c>
      <c r="K28" s="29">
        <v>45209</v>
      </c>
      <c r="L28" s="16">
        <v>2356.36</v>
      </c>
      <c r="M28" s="9"/>
      <c r="N28" s="9"/>
      <c r="O28" s="9"/>
    </row>
    <row r="29" ht="14.25" spans="1:15">
      <c r="A29" s="7">
        <v>22</v>
      </c>
      <c r="B29" s="8"/>
      <c r="C29" s="24" t="s">
        <v>81</v>
      </c>
      <c r="D29" s="25"/>
      <c r="E29" s="29">
        <v>45207</v>
      </c>
      <c r="F29" s="12">
        <v>7393.66</v>
      </c>
      <c r="G29" s="12">
        <v>7293.66</v>
      </c>
      <c r="H29" s="12">
        <f t="shared" si="0"/>
        <v>100</v>
      </c>
      <c r="I29" s="29">
        <v>45209</v>
      </c>
      <c r="J29" s="53">
        <v>7393.66</v>
      </c>
      <c r="K29" s="29">
        <v>45209</v>
      </c>
      <c r="L29" s="16">
        <v>4832.72</v>
      </c>
      <c r="M29" s="9"/>
      <c r="N29" s="9"/>
      <c r="O29" s="9"/>
    </row>
    <row r="30" ht="14.25" spans="1:15">
      <c r="A30" s="7">
        <v>23</v>
      </c>
      <c r="B30" s="8"/>
      <c r="C30" s="6" t="s">
        <v>59</v>
      </c>
      <c r="D30" s="36" t="s">
        <v>170</v>
      </c>
      <c r="E30" s="26" t="s">
        <v>130</v>
      </c>
      <c r="F30" s="12">
        <v>14255.35</v>
      </c>
      <c r="G30" s="12">
        <v>14105.35</v>
      </c>
      <c r="H30" s="12">
        <v>150</v>
      </c>
      <c r="I30" s="12"/>
      <c r="J30" s="12"/>
      <c r="K30" s="16" t="s">
        <v>167</v>
      </c>
      <c r="L30" s="16"/>
      <c r="M30" s="9"/>
      <c r="N30" s="9"/>
      <c r="O30" s="9"/>
    </row>
    <row r="31" ht="14.25" spans="1:15">
      <c r="A31" s="7"/>
      <c r="B31" s="8"/>
      <c r="C31" s="6" t="s">
        <v>59</v>
      </c>
      <c r="D31" s="36" t="s">
        <v>170</v>
      </c>
      <c r="E31" s="29">
        <v>45207</v>
      </c>
      <c r="F31" s="12">
        <v>4679.83</v>
      </c>
      <c r="G31" s="12">
        <v>4629.83</v>
      </c>
      <c r="H31" s="12">
        <f>F31-G31</f>
        <v>50</v>
      </c>
      <c r="I31" s="29">
        <v>45208</v>
      </c>
      <c r="J31" s="53">
        <v>18935.18</v>
      </c>
      <c r="K31" s="16" t="s">
        <v>167</v>
      </c>
      <c r="L31" s="16"/>
      <c r="M31" s="9"/>
      <c r="N31" s="9"/>
      <c r="O31" s="9"/>
    </row>
    <row r="32" ht="14.25" spans="1:15">
      <c r="A32" s="7"/>
      <c r="B32" s="8"/>
      <c r="C32" s="6" t="s">
        <v>83</v>
      </c>
      <c r="D32" s="25"/>
      <c r="E32" s="76">
        <v>45208</v>
      </c>
      <c r="F32" s="77">
        <v>16480</v>
      </c>
      <c r="G32" s="48">
        <v>16180</v>
      </c>
      <c r="H32" s="12">
        <f>F32-G32</f>
        <v>300</v>
      </c>
      <c r="I32" s="29">
        <v>45229</v>
      </c>
      <c r="J32" s="12">
        <v>16480</v>
      </c>
      <c r="K32" s="16" t="s">
        <v>167</v>
      </c>
      <c r="L32" s="16"/>
      <c r="M32" s="9"/>
      <c r="N32" s="9"/>
      <c r="O32" s="9"/>
    </row>
    <row r="33" ht="14.25" spans="1:15">
      <c r="A33" s="7"/>
      <c r="B33" s="8"/>
      <c r="C33" s="6" t="s">
        <v>84</v>
      </c>
      <c r="D33" s="36" t="s">
        <v>170</v>
      </c>
      <c r="E33" s="29">
        <v>45207</v>
      </c>
      <c r="F33" s="12">
        <v>31940.39</v>
      </c>
      <c r="G33" s="12">
        <v>31520.39</v>
      </c>
      <c r="H33" s="12">
        <v>420</v>
      </c>
      <c r="I33" s="29">
        <v>45208</v>
      </c>
      <c r="J33" s="53">
        <v>32920.39</v>
      </c>
      <c r="K33" s="29">
        <v>45209</v>
      </c>
      <c r="L33" s="16">
        <v>17814.6</v>
      </c>
      <c r="M33" s="9"/>
      <c r="N33" s="9"/>
      <c r="O33" s="9"/>
    </row>
    <row r="34" ht="14.25" spans="1:15">
      <c r="A34" s="7"/>
      <c r="B34" s="8"/>
      <c r="C34" s="6" t="s">
        <v>85</v>
      </c>
      <c r="D34" s="9"/>
      <c r="E34" s="22">
        <v>45215</v>
      </c>
      <c r="F34" s="23">
        <v>34430.48</v>
      </c>
      <c r="G34" s="23">
        <v>34330.48</v>
      </c>
      <c r="H34" s="16">
        <f>F34-G34</f>
        <v>100</v>
      </c>
      <c r="I34" s="29">
        <v>45226</v>
      </c>
      <c r="J34" s="53">
        <v>34430.48</v>
      </c>
      <c r="K34" s="16" t="s">
        <v>167</v>
      </c>
      <c r="L34" s="16"/>
      <c r="M34" s="9"/>
      <c r="N34" s="9"/>
      <c r="O34" s="9"/>
    </row>
    <row r="35" ht="14.25" spans="1:15">
      <c r="A35" s="7"/>
      <c r="B35" s="8"/>
      <c r="C35" s="6" t="s">
        <v>171</v>
      </c>
      <c r="D35" s="9"/>
      <c r="E35" s="22">
        <v>45208</v>
      </c>
      <c r="F35" s="23">
        <v>17953.27</v>
      </c>
      <c r="G35" s="23">
        <v>17703.27</v>
      </c>
      <c r="H35" s="16">
        <f>F35-G35</f>
        <v>250</v>
      </c>
      <c r="I35" s="29">
        <v>45219</v>
      </c>
      <c r="J35" s="12">
        <v>17993.27</v>
      </c>
      <c r="K35" s="29">
        <v>45219</v>
      </c>
      <c r="L35" s="16"/>
      <c r="M35" s="9"/>
      <c r="N35" s="9"/>
      <c r="O35" s="9"/>
    </row>
    <row r="36" ht="15" customHeight="1" spans="1:15">
      <c r="A36" s="7"/>
      <c r="B36" s="8"/>
      <c r="C36" s="6"/>
      <c r="D36" s="9"/>
      <c r="E36" s="22">
        <v>45208</v>
      </c>
      <c r="F36" s="16">
        <v>40</v>
      </c>
      <c r="G36" s="16">
        <v>0</v>
      </c>
      <c r="H36" s="16">
        <v>0</v>
      </c>
      <c r="I36" s="29"/>
      <c r="J36" s="12"/>
      <c r="K36" s="29">
        <v>45219</v>
      </c>
      <c r="L36" s="16"/>
      <c r="M36" s="9"/>
      <c r="N36" s="9"/>
      <c r="O36" s="9"/>
    </row>
    <row r="37" ht="14.25" spans="1:15">
      <c r="A37" s="7"/>
      <c r="B37" s="8"/>
      <c r="C37" s="6" t="s">
        <v>172</v>
      </c>
      <c r="D37" s="9"/>
      <c r="E37" s="22">
        <v>45215</v>
      </c>
      <c r="F37" s="23">
        <v>16326</v>
      </c>
      <c r="G37" s="23">
        <v>16226</v>
      </c>
      <c r="H37" s="16">
        <f>F37-G37</f>
        <v>100</v>
      </c>
      <c r="I37" s="29">
        <v>45225</v>
      </c>
      <c r="J37" s="53">
        <v>16326</v>
      </c>
      <c r="K37" s="16" t="s">
        <v>167</v>
      </c>
      <c r="L37" s="16"/>
      <c r="M37" s="9"/>
      <c r="N37" s="9"/>
      <c r="O37" s="9"/>
    </row>
    <row r="38" ht="14.25" spans="1:15">
      <c r="A38" s="7"/>
      <c r="B38" s="8"/>
      <c r="C38" s="19" t="s">
        <v>149</v>
      </c>
      <c r="D38" s="9"/>
      <c r="E38" s="16" t="s">
        <v>124</v>
      </c>
      <c r="F38" s="16"/>
      <c r="G38" s="16"/>
      <c r="H38" s="16"/>
      <c r="I38" s="16" t="s">
        <v>173</v>
      </c>
      <c r="J38" s="16"/>
      <c r="K38" s="16"/>
      <c r="L38" s="16"/>
      <c r="M38" s="9"/>
      <c r="N38" s="9"/>
      <c r="O38" s="9"/>
    </row>
    <row r="39" ht="14.25" spans="1:15">
      <c r="A39" s="7"/>
      <c r="B39" s="8"/>
      <c r="C39" s="19" t="s">
        <v>149</v>
      </c>
      <c r="D39" s="9"/>
      <c r="E39" s="16" t="s">
        <v>124</v>
      </c>
      <c r="F39" s="16"/>
      <c r="G39" s="16"/>
      <c r="H39" s="16"/>
      <c r="I39" s="16" t="s">
        <v>173</v>
      </c>
      <c r="J39" s="16">
        <v>1084</v>
      </c>
      <c r="K39" s="16"/>
      <c r="L39" s="16"/>
      <c r="M39" s="9"/>
      <c r="N39" s="9"/>
      <c r="O39" s="9"/>
    </row>
    <row r="40" ht="14.25" spans="1:15">
      <c r="A40" s="7"/>
      <c r="B40" s="8"/>
      <c r="C40" s="6" t="s">
        <v>150</v>
      </c>
      <c r="D40" s="9"/>
      <c r="E40" s="16" t="s">
        <v>174</v>
      </c>
      <c r="F40" s="16"/>
      <c r="G40" s="16"/>
      <c r="H40" s="16"/>
      <c r="I40" s="16"/>
      <c r="J40" s="16"/>
      <c r="K40" s="16"/>
      <c r="L40" s="16"/>
      <c r="M40" s="9"/>
      <c r="N40" s="9"/>
      <c r="O40" s="9"/>
    </row>
    <row r="41" ht="14.25" spans="1:15">
      <c r="A41" s="39"/>
      <c r="B41" s="8"/>
      <c r="C41" s="19" t="s">
        <v>161</v>
      </c>
      <c r="D41" s="9"/>
      <c r="E41" s="16" t="s">
        <v>174</v>
      </c>
      <c r="F41" s="16"/>
      <c r="G41" s="16"/>
      <c r="H41" s="16"/>
      <c r="I41" s="16"/>
      <c r="J41" s="16"/>
      <c r="K41" s="16"/>
      <c r="L41" s="16"/>
      <c r="M41" s="9"/>
      <c r="N41" s="9"/>
      <c r="O41" s="9"/>
    </row>
    <row r="42" ht="14.25" spans="1:15">
      <c r="A42" s="39"/>
      <c r="B42" s="8"/>
      <c r="C42" s="40" t="s">
        <v>152</v>
      </c>
      <c r="D42" s="9"/>
      <c r="E42" s="22">
        <v>45215</v>
      </c>
      <c r="F42" s="23">
        <v>5050</v>
      </c>
      <c r="G42" s="23">
        <v>5000</v>
      </c>
      <c r="H42" s="16">
        <f>F42-G42</f>
        <v>50</v>
      </c>
      <c r="I42" s="29">
        <v>45224</v>
      </c>
      <c r="J42" s="12">
        <v>5050</v>
      </c>
      <c r="K42" s="29">
        <v>45225</v>
      </c>
      <c r="L42" s="16"/>
      <c r="M42" s="9"/>
      <c r="N42" s="9"/>
      <c r="O42" s="9"/>
    </row>
    <row r="43" ht="14.25" spans="1:15">
      <c r="A43" s="39"/>
      <c r="B43" s="8"/>
      <c r="C43" s="41" t="s">
        <v>175</v>
      </c>
      <c r="D43" s="9"/>
      <c r="E43" s="22">
        <v>45215</v>
      </c>
      <c r="F43" s="23">
        <v>53024.73</v>
      </c>
      <c r="G43" s="23">
        <v>52574.73</v>
      </c>
      <c r="H43" s="16">
        <f>F43-G43</f>
        <v>450</v>
      </c>
      <c r="I43" s="80"/>
      <c r="J43" s="80"/>
      <c r="K43" s="80"/>
      <c r="L43" s="16"/>
      <c r="M43" s="9"/>
      <c r="N43" s="9"/>
      <c r="O43" s="9"/>
    </row>
    <row r="44" ht="14.25" spans="1:15">
      <c r="A44" s="39"/>
      <c r="B44" s="8"/>
      <c r="C44" s="42" t="s">
        <v>176</v>
      </c>
      <c r="D44" s="9"/>
      <c r="E44" s="22">
        <v>45211</v>
      </c>
      <c r="F44" s="23">
        <v>23132.6</v>
      </c>
      <c r="G44" s="23">
        <v>22882.6</v>
      </c>
      <c r="H44" s="16">
        <f>F44-G44</f>
        <v>250</v>
      </c>
      <c r="I44" s="29">
        <v>45217</v>
      </c>
      <c r="J44" s="58">
        <v>23132.6</v>
      </c>
      <c r="K44" s="29">
        <v>45219</v>
      </c>
      <c r="L44" s="16"/>
      <c r="M44" s="9"/>
      <c r="N44" s="9"/>
      <c r="O44" s="9"/>
    </row>
    <row r="45" ht="14.25" spans="1:15">
      <c r="A45" s="39"/>
      <c r="B45" s="8"/>
      <c r="C45" s="43"/>
      <c r="D45" s="9"/>
      <c r="E45" s="75">
        <v>45224</v>
      </c>
      <c r="F45" s="37">
        <v>8376.68</v>
      </c>
      <c r="G45" s="38">
        <v>8326.68</v>
      </c>
      <c r="H45" s="16">
        <f>F45-G45</f>
        <v>50</v>
      </c>
      <c r="I45" s="81"/>
      <c r="J45" s="82"/>
      <c r="K45" s="81"/>
      <c r="L45" s="16"/>
      <c r="M45" s="9"/>
      <c r="N45" s="9"/>
      <c r="O45" s="9"/>
    </row>
    <row r="46" ht="14.25" spans="1:15">
      <c r="A46" s="39"/>
      <c r="B46" s="8"/>
      <c r="C46" s="41" t="s">
        <v>177</v>
      </c>
      <c r="D46" s="9"/>
      <c r="E46" s="22"/>
      <c r="F46" s="23">
        <v>8971.02</v>
      </c>
      <c r="G46" s="23">
        <v>8691.02</v>
      </c>
      <c r="H46" s="16">
        <v>100</v>
      </c>
      <c r="I46" s="81"/>
      <c r="J46" s="82"/>
      <c r="K46" s="81"/>
      <c r="L46" s="16"/>
      <c r="M46" s="9"/>
      <c r="N46" s="9"/>
      <c r="O46" s="9"/>
    </row>
    <row r="47" ht="14.25" spans="1:15">
      <c r="A47" s="39"/>
      <c r="B47" s="8"/>
      <c r="C47" s="41" t="s">
        <v>178</v>
      </c>
      <c r="D47" s="9"/>
      <c r="E47" s="76">
        <v>45218</v>
      </c>
      <c r="F47" s="77">
        <v>13653.2</v>
      </c>
      <c r="G47" s="48">
        <v>13503.2</v>
      </c>
      <c r="H47" s="16">
        <f>F47-G47</f>
        <v>150</v>
      </c>
      <c r="I47" s="29">
        <v>45224</v>
      </c>
      <c r="J47" s="58">
        <v>13653.2</v>
      </c>
      <c r="K47" s="16" t="s">
        <v>167</v>
      </c>
      <c r="L47" s="16"/>
      <c r="M47" s="9"/>
      <c r="N47" s="9"/>
      <c r="O47" s="9"/>
    </row>
    <row r="48" ht="14.25" spans="1:15">
      <c r="A48" s="39"/>
      <c r="B48" s="44" t="s">
        <v>65</v>
      </c>
      <c r="C48" s="9" t="s">
        <v>153</v>
      </c>
      <c r="D48" s="9"/>
      <c r="E48" s="16" t="s">
        <v>124</v>
      </c>
      <c r="F48" s="16"/>
      <c r="G48" s="16"/>
      <c r="H48" s="16"/>
      <c r="I48" s="16">
        <v>20231024</v>
      </c>
      <c r="J48" s="16">
        <v>170750</v>
      </c>
      <c r="K48" s="16"/>
      <c r="L48" s="16"/>
      <c r="M48" s="9"/>
      <c r="N48" s="9"/>
      <c r="O48" s="9"/>
    </row>
    <row r="49" ht="14.25" spans="1:15">
      <c r="A49" s="39"/>
      <c r="B49" s="44" t="s">
        <v>65</v>
      </c>
      <c r="C49" s="9" t="s">
        <v>154</v>
      </c>
      <c r="D49" s="9"/>
      <c r="E49" s="16"/>
      <c r="F49" s="16"/>
      <c r="G49" s="16"/>
      <c r="H49" s="16"/>
      <c r="I49" s="16"/>
      <c r="J49" s="16"/>
      <c r="K49" s="16"/>
      <c r="L49" s="16"/>
      <c r="M49" s="9"/>
      <c r="N49" s="9"/>
      <c r="O49" s="9"/>
    </row>
    <row r="50" ht="14.25" spans="1:15">
      <c r="A50" s="39"/>
      <c r="B50" s="45" t="s">
        <v>91</v>
      </c>
      <c r="C50" s="9" t="s">
        <v>156</v>
      </c>
      <c r="D50" s="9"/>
      <c r="E50" s="16"/>
      <c r="F50" s="16"/>
      <c r="G50" s="16"/>
      <c r="H50" s="16"/>
      <c r="I50" s="16"/>
      <c r="J50" s="16"/>
      <c r="K50" s="16"/>
      <c r="L50" s="16"/>
      <c r="M50" s="9"/>
      <c r="N50" s="9"/>
      <c r="O50" s="9"/>
    </row>
    <row r="51" ht="14.25" spans="1:15">
      <c r="A51" s="39"/>
      <c r="B51" s="46"/>
      <c r="C51" s="6" t="s">
        <v>84</v>
      </c>
      <c r="D51" s="9"/>
      <c r="E51" s="29">
        <v>45207</v>
      </c>
      <c r="F51" s="16">
        <v>980</v>
      </c>
      <c r="G51" s="16">
        <v>0</v>
      </c>
      <c r="H51" s="16">
        <v>980</v>
      </c>
      <c r="I51" s="16"/>
      <c r="J51" s="16"/>
      <c r="K51" s="16"/>
      <c r="L51" s="16"/>
      <c r="M51" s="9"/>
      <c r="N51" s="9"/>
      <c r="O51" s="9"/>
    </row>
    <row r="52" ht="14.25" spans="1:15">
      <c r="A52" s="39"/>
      <c r="B52" s="45" t="s">
        <v>163</v>
      </c>
      <c r="C52" s="9" t="s">
        <v>157</v>
      </c>
      <c r="D52" s="9"/>
      <c r="E52" s="22">
        <v>45215</v>
      </c>
      <c r="F52" s="23">
        <v>107794.03</v>
      </c>
      <c r="G52" s="16"/>
      <c r="H52" s="16"/>
      <c r="I52" s="22">
        <v>45216</v>
      </c>
      <c r="J52" s="23">
        <v>107794.03</v>
      </c>
      <c r="K52" s="16"/>
      <c r="L52" s="16"/>
      <c r="M52" s="9"/>
      <c r="N52" s="9"/>
      <c r="O52" s="9"/>
    </row>
    <row r="53" ht="14.25" spans="1:15">
      <c r="A53" s="39"/>
      <c r="B53" s="46"/>
      <c r="C53" s="9" t="s">
        <v>158</v>
      </c>
      <c r="D53" s="9"/>
      <c r="E53" s="16"/>
      <c r="F53" s="16">
        <v>1200606.9</v>
      </c>
      <c r="G53" s="16">
        <v>1200000</v>
      </c>
      <c r="H53" s="16">
        <f>F53-G53</f>
        <v>606.899999999907</v>
      </c>
      <c r="I53" s="16"/>
      <c r="J53" s="16"/>
      <c r="K53" s="16"/>
      <c r="L53" s="16"/>
      <c r="M53" s="9"/>
      <c r="N53" s="9"/>
      <c r="O53" s="9"/>
    </row>
    <row r="54" ht="14.25" spans="1:15">
      <c r="A54" s="39"/>
      <c r="B54" s="47"/>
      <c r="C54" s="48" t="s">
        <v>179</v>
      </c>
      <c r="D54" s="9"/>
      <c r="E54" s="22">
        <v>45216</v>
      </c>
      <c r="F54" s="23">
        <v>285000</v>
      </c>
      <c r="G54" s="16"/>
      <c r="H54" s="16"/>
      <c r="I54" s="16"/>
      <c r="J54" s="16"/>
      <c r="K54" s="16"/>
      <c r="L54" s="16"/>
      <c r="M54" s="9"/>
      <c r="N54" s="9"/>
      <c r="O54" s="9"/>
    </row>
    <row r="55" ht="14.25" spans="1:15">
      <c r="A55" s="39"/>
      <c r="B55" s="39"/>
      <c r="C55" s="9"/>
      <c r="D55" s="9"/>
      <c r="E55" s="16"/>
      <c r="F55" s="16"/>
      <c r="G55" s="16"/>
      <c r="H55" s="16"/>
      <c r="I55" s="16"/>
      <c r="J55" s="16"/>
      <c r="K55" s="16"/>
      <c r="L55" s="16"/>
      <c r="M55" s="9"/>
      <c r="N55" s="9"/>
      <c r="O55" s="9"/>
    </row>
    <row r="56" ht="14.25" spans="1:15">
      <c r="A56" s="39"/>
      <c r="B56" s="39"/>
      <c r="C56" s="9"/>
      <c r="D56" s="9"/>
      <c r="E56" s="16"/>
      <c r="F56" s="16"/>
      <c r="G56" s="16"/>
      <c r="H56" s="16"/>
      <c r="I56" s="16"/>
      <c r="J56" s="16"/>
      <c r="K56" s="16"/>
      <c r="L56" s="16"/>
      <c r="M56" s="9"/>
      <c r="N56" s="9"/>
      <c r="O56" s="9"/>
    </row>
  </sheetData>
  <autoFilter ref="A1:O54">
    <extLst/>
  </autoFilter>
  <mergeCells count="14">
    <mergeCell ref="A1:O1"/>
    <mergeCell ref="I2:J2"/>
    <mergeCell ref="K2:L2"/>
    <mergeCell ref="B3:B42"/>
    <mergeCell ref="B50:B51"/>
    <mergeCell ref="B52:B54"/>
    <mergeCell ref="C35:C36"/>
    <mergeCell ref="C44:C45"/>
    <mergeCell ref="I23:I24"/>
    <mergeCell ref="I35:I36"/>
    <mergeCell ref="J23:J24"/>
    <mergeCell ref="J35:J36"/>
    <mergeCell ref="K23:K24"/>
    <mergeCell ref="L23:L24"/>
  </mergeCells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topLeftCell="A10" workbookViewId="0">
      <selection activeCell="K30" sqref="K30"/>
    </sheetView>
  </sheetViews>
  <sheetFormatPr defaultColWidth="9" defaultRowHeight="13" customHeight="1"/>
  <cols>
    <col min="1" max="1" width="8.06666666666667" style="61" customWidth="1"/>
    <col min="2" max="2" width="61.6916666666667" style="60" hidden="1" customWidth="1"/>
    <col min="3" max="3" width="23.7416666666667" style="60" hidden="1" customWidth="1"/>
    <col min="4" max="4" width="32.5" style="60" customWidth="1"/>
    <col min="5" max="5" width="17.4916666666667" style="60" customWidth="1"/>
    <col min="6" max="6" width="11.5" style="60" customWidth="1"/>
    <col min="7" max="8" width="9" style="60"/>
    <col min="9" max="9" width="13.125" style="60" customWidth="1"/>
    <col min="10" max="10" width="10.375" style="60"/>
    <col min="11" max="11" width="24.75" style="60" customWidth="1"/>
    <col min="12" max="12" width="9" style="60"/>
    <col min="13" max="13" width="9.25" style="60"/>
    <col min="14" max="16384" width="9" style="60"/>
  </cols>
  <sheetData>
    <row r="1" s="60" customFormat="1" customHeight="1" spans="1:10">
      <c r="A1" s="62" t="s">
        <v>180</v>
      </c>
      <c r="B1" s="63"/>
      <c r="C1" s="63"/>
      <c r="D1" s="64" t="s">
        <v>181</v>
      </c>
      <c r="E1" s="64" t="s">
        <v>182</v>
      </c>
      <c r="F1" s="64" t="s">
        <v>183</v>
      </c>
      <c r="G1" s="72" t="s">
        <v>184</v>
      </c>
      <c r="H1" s="73"/>
      <c r="I1" s="74"/>
      <c r="J1" s="64" t="s">
        <v>185</v>
      </c>
    </row>
    <row r="2" s="60" customFormat="1" customHeight="1" spans="1:10">
      <c r="A2" s="65"/>
      <c r="B2" s="63"/>
      <c r="C2" s="63"/>
      <c r="D2" s="66"/>
      <c r="E2" s="66"/>
      <c r="F2" s="66"/>
      <c r="G2" s="63" t="s">
        <v>186</v>
      </c>
      <c r="H2" s="63" t="s">
        <v>187</v>
      </c>
      <c r="I2" s="63" t="s">
        <v>188</v>
      </c>
      <c r="J2" s="66"/>
    </row>
    <row r="3" s="60" customFormat="1" customHeight="1" spans="1:10">
      <c r="A3" s="67" t="s">
        <v>69</v>
      </c>
      <c r="B3" s="68" t="s">
        <v>189</v>
      </c>
      <c r="C3" s="69" t="s">
        <v>190</v>
      </c>
      <c r="D3" s="69" t="s">
        <v>191</v>
      </c>
      <c r="E3" s="69">
        <v>90574.29</v>
      </c>
      <c r="F3" s="69" t="s">
        <v>192</v>
      </c>
      <c r="G3" s="63"/>
      <c r="H3" s="63"/>
      <c r="I3" s="63"/>
      <c r="J3" s="63">
        <f t="shared" ref="J3:J24" si="0">E3-F3-G3-H3-I3</f>
        <v>-336.180000000008</v>
      </c>
    </row>
    <row r="4" s="60" customFormat="1" customHeight="1" spans="1:10">
      <c r="A4" s="67"/>
      <c r="B4" s="68" t="s">
        <v>193</v>
      </c>
      <c r="C4" s="69" t="s">
        <v>194</v>
      </c>
      <c r="D4" s="69" t="s">
        <v>73</v>
      </c>
      <c r="E4" s="69" t="s">
        <v>195</v>
      </c>
      <c r="F4" s="63">
        <v>14553</v>
      </c>
      <c r="G4" s="63"/>
      <c r="H4" s="63"/>
      <c r="I4" s="63"/>
      <c r="J4" s="63">
        <v>-14553</v>
      </c>
    </row>
    <row r="5" s="60" customFormat="1" customHeight="1" spans="1:10">
      <c r="A5" s="67"/>
      <c r="B5" s="68" t="s">
        <v>196</v>
      </c>
      <c r="C5" s="69" t="s">
        <v>197</v>
      </c>
      <c r="D5" s="69" t="s">
        <v>198</v>
      </c>
      <c r="E5" s="69" t="s">
        <v>195</v>
      </c>
      <c r="F5" s="69" t="s">
        <v>199</v>
      </c>
      <c r="G5" s="63"/>
      <c r="H5" s="63"/>
      <c r="I5" s="63"/>
      <c r="J5" s="63">
        <v>-10592.38</v>
      </c>
    </row>
    <row r="6" s="60" customFormat="1" customHeight="1" spans="1:10">
      <c r="A6" s="67"/>
      <c r="B6" s="68" t="s">
        <v>200</v>
      </c>
      <c r="C6" s="69" t="s">
        <v>201</v>
      </c>
      <c r="D6" s="69" t="s">
        <v>202</v>
      </c>
      <c r="E6" s="69">
        <v>126222.85</v>
      </c>
      <c r="F6" s="69">
        <v>124451.41</v>
      </c>
      <c r="G6" s="63"/>
      <c r="H6" s="63"/>
      <c r="I6" s="63"/>
      <c r="J6" s="63">
        <f t="shared" si="0"/>
        <v>1771.44</v>
      </c>
    </row>
    <row r="7" s="60" customFormat="1" customHeight="1" spans="1:10">
      <c r="A7" s="67"/>
      <c r="B7" s="68" t="s">
        <v>203</v>
      </c>
      <c r="C7" s="69" t="s">
        <v>204</v>
      </c>
      <c r="D7" s="69" t="s">
        <v>49</v>
      </c>
      <c r="E7" s="69">
        <v>47708.81</v>
      </c>
      <c r="F7" s="69">
        <v>47089.76</v>
      </c>
      <c r="G7" s="63"/>
      <c r="H7" s="63"/>
      <c r="I7" s="63"/>
      <c r="J7" s="63">
        <f t="shared" si="0"/>
        <v>619.049999999996</v>
      </c>
    </row>
    <row r="8" s="60" customFormat="1" customHeight="1" spans="1:10">
      <c r="A8" s="67"/>
      <c r="B8" s="68" t="s">
        <v>205</v>
      </c>
      <c r="C8" s="69" t="s">
        <v>206</v>
      </c>
      <c r="D8" s="69" t="s">
        <v>50</v>
      </c>
      <c r="E8" s="69">
        <v>14637.8</v>
      </c>
      <c r="F8" s="69">
        <v>14447.32</v>
      </c>
      <c r="G8" s="63"/>
      <c r="H8" s="63"/>
      <c r="I8" s="63"/>
      <c r="J8" s="63">
        <f t="shared" si="0"/>
        <v>190.48</v>
      </c>
    </row>
    <row r="9" s="60" customFormat="1" customHeight="1" spans="1:10">
      <c r="A9" s="67"/>
      <c r="B9" s="68" t="s">
        <v>207</v>
      </c>
      <c r="C9" s="69" t="s">
        <v>208</v>
      </c>
      <c r="D9" s="69" t="s">
        <v>15</v>
      </c>
      <c r="E9" s="69">
        <v>21485.71</v>
      </c>
      <c r="F9" s="69">
        <v>21420</v>
      </c>
      <c r="G9" s="63"/>
      <c r="H9" s="63"/>
      <c r="I9" s="63"/>
      <c r="J9" s="63">
        <f t="shared" si="0"/>
        <v>65.7099999999991</v>
      </c>
    </row>
    <row r="10" s="60" customFormat="1" customHeight="1" spans="1:10">
      <c r="A10" s="67"/>
      <c r="B10" s="68" t="s">
        <v>209</v>
      </c>
      <c r="C10" s="69" t="s">
        <v>210</v>
      </c>
      <c r="D10" s="69" t="s">
        <v>17</v>
      </c>
      <c r="E10" s="69">
        <v>9141.1</v>
      </c>
      <c r="F10" s="69">
        <v>8969.67</v>
      </c>
      <c r="G10" s="63"/>
      <c r="H10" s="63"/>
      <c r="I10" s="63"/>
      <c r="J10" s="63">
        <f t="shared" si="0"/>
        <v>171.43</v>
      </c>
    </row>
    <row r="11" s="60" customFormat="1" customHeight="1" spans="1:10">
      <c r="A11" s="67"/>
      <c r="B11" s="68" t="s">
        <v>211</v>
      </c>
      <c r="C11" s="69" t="s">
        <v>212</v>
      </c>
      <c r="D11" s="69" t="s">
        <v>16</v>
      </c>
      <c r="E11" s="69">
        <v>22383.28</v>
      </c>
      <c r="F11" s="69">
        <v>22048.94</v>
      </c>
      <c r="G11" s="63"/>
      <c r="H11" s="63"/>
      <c r="I11" s="63"/>
      <c r="J11" s="63">
        <f t="shared" si="0"/>
        <v>334.34</v>
      </c>
    </row>
    <row r="12" s="60" customFormat="1" customHeight="1" spans="1:10">
      <c r="A12" s="67"/>
      <c r="B12" s="68" t="s">
        <v>213</v>
      </c>
      <c r="C12" s="69" t="s">
        <v>214</v>
      </c>
      <c r="D12" s="69" t="s">
        <v>215</v>
      </c>
      <c r="E12" s="69">
        <v>60751.43</v>
      </c>
      <c r="F12" s="69">
        <v>59780</v>
      </c>
      <c r="G12" s="63"/>
      <c r="H12" s="63">
        <v>126.63</v>
      </c>
      <c r="I12" s="63"/>
      <c r="J12" s="63">
        <f t="shared" si="0"/>
        <v>844.8</v>
      </c>
    </row>
    <row r="13" s="60" customFormat="1" customHeight="1" spans="1:10">
      <c r="A13" s="67"/>
      <c r="B13" s="68" t="s">
        <v>216</v>
      </c>
      <c r="C13" s="69" t="s">
        <v>217</v>
      </c>
      <c r="D13" s="69" t="s">
        <v>37</v>
      </c>
      <c r="E13" s="69">
        <v>7131.62</v>
      </c>
      <c r="F13" s="69">
        <v>7084</v>
      </c>
      <c r="G13" s="63"/>
      <c r="H13" s="63"/>
      <c r="I13" s="63"/>
      <c r="J13" s="63">
        <f t="shared" si="0"/>
        <v>47.6199999999999</v>
      </c>
    </row>
    <row r="14" s="60" customFormat="1" customHeight="1" spans="1:10">
      <c r="A14" s="67"/>
      <c r="B14" s="68" t="s">
        <v>218</v>
      </c>
      <c r="C14" s="69" t="s">
        <v>219</v>
      </c>
      <c r="D14" s="69" t="s">
        <v>34</v>
      </c>
      <c r="E14" s="69">
        <v>20644.86</v>
      </c>
      <c r="F14" s="69">
        <v>20502</v>
      </c>
      <c r="G14" s="63"/>
      <c r="H14" s="63"/>
      <c r="I14" s="63"/>
      <c r="J14" s="63">
        <f t="shared" si="0"/>
        <v>142.860000000001</v>
      </c>
    </row>
    <row r="15" s="60" customFormat="1" customHeight="1" spans="1:10">
      <c r="A15" s="67"/>
      <c r="B15" s="68" t="s">
        <v>220</v>
      </c>
      <c r="C15" s="69" t="s">
        <v>221</v>
      </c>
      <c r="D15" s="69" t="s">
        <v>222</v>
      </c>
      <c r="E15" s="69">
        <v>11128.35</v>
      </c>
      <c r="F15" s="69">
        <v>10985.49</v>
      </c>
      <c r="G15" s="63"/>
      <c r="H15" s="63"/>
      <c r="I15" s="63"/>
      <c r="J15" s="63">
        <f t="shared" si="0"/>
        <v>142.860000000001</v>
      </c>
    </row>
    <row r="16" s="60" customFormat="1" customHeight="1" spans="1:10">
      <c r="A16" s="67"/>
      <c r="B16" s="68" t="s">
        <v>223</v>
      </c>
      <c r="C16" s="69" t="s">
        <v>224</v>
      </c>
      <c r="D16" s="69" t="s">
        <v>53</v>
      </c>
      <c r="E16" s="69">
        <v>59179.98</v>
      </c>
      <c r="F16" s="69">
        <v>58075.7</v>
      </c>
      <c r="G16" s="63"/>
      <c r="H16" s="63"/>
      <c r="I16" s="63"/>
      <c r="J16" s="63">
        <f t="shared" si="0"/>
        <v>1104.28000000001</v>
      </c>
    </row>
    <row r="17" s="60" customFormat="1" customHeight="1" spans="1:10">
      <c r="A17" s="67"/>
      <c r="B17" s="68" t="s">
        <v>225</v>
      </c>
      <c r="C17" s="69" t="s">
        <v>226</v>
      </c>
      <c r="D17" s="69" t="s">
        <v>227</v>
      </c>
      <c r="E17" s="69">
        <v>346932.48</v>
      </c>
      <c r="F17" s="69">
        <v>341618.19</v>
      </c>
      <c r="G17" s="63"/>
      <c r="H17" s="63">
        <v>126.63</v>
      </c>
      <c r="I17" s="63"/>
      <c r="J17" s="63">
        <f t="shared" si="0"/>
        <v>5187.65999999998</v>
      </c>
    </row>
    <row r="18" s="60" customFormat="1" customHeight="1" spans="1:10">
      <c r="A18" s="67"/>
      <c r="B18" s="68" t="s">
        <v>228</v>
      </c>
      <c r="C18" s="69" t="s">
        <v>229</v>
      </c>
      <c r="D18" s="69" t="s">
        <v>230</v>
      </c>
      <c r="E18" s="69">
        <v>12232.86</v>
      </c>
      <c r="F18" s="69">
        <v>12090</v>
      </c>
      <c r="G18" s="63"/>
      <c r="H18" s="63"/>
      <c r="I18" s="63"/>
      <c r="J18" s="63">
        <f t="shared" si="0"/>
        <v>142.860000000001</v>
      </c>
    </row>
    <row r="19" s="60" customFormat="1" customHeight="1" spans="1:10">
      <c r="A19" s="67"/>
      <c r="B19" s="68" t="s">
        <v>231</v>
      </c>
      <c r="C19" s="69" t="s">
        <v>232</v>
      </c>
      <c r="D19" s="69" t="s">
        <v>233</v>
      </c>
      <c r="E19" s="69">
        <v>29446.1</v>
      </c>
      <c r="F19" s="69">
        <v>29208</v>
      </c>
      <c r="G19" s="63"/>
      <c r="H19" s="63"/>
      <c r="I19" s="63"/>
      <c r="J19" s="63">
        <f t="shared" si="0"/>
        <v>238.099999999999</v>
      </c>
    </row>
    <row r="20" s="60" customFormat="1" customHeight="1" spans="1:10">
      <c r="A20" s="67"/>
      <c r="B20" s="68" t="s">
        <v>234</v>
      </c>
      <c r="C20" s="69" t="s">
        <v>235</v>
      </c>
      <c r="D20" s="69" t="s">
        <v>80</v>
      </c>
      <c r="E20" s="69" t="s">
        <v>236</v>
      </c>
      <c r="F20" s="69" t="s">
        <v>237</v>
      </c>
      <c r="G20" s="63"/>
      <c r="H20" s="63"/>
      <c r="I20" s="63"/>
      <c r="J20" s="63">
        <f t="shared" si="0"/>
        <v>47.6199999999999</v>
      </c>
    </row>
    <row r="21" s="60" customFormat="1" customHeight="1" spans="1:10">
      <c r="A21" s="67"/>
      <c r="B21" s="68" t="s">
        <v>238</v>
      </c>
      <c r="C21" s="69" t="s">
        <v>239</v>
      </c>
      <c r="D21" s="69" t="s">
        <v>240</v>
      </c>
      <c r="E21" s="69">
        <v>32881.37</v>
      </c>
      <c r="F21" s="69">
        <v>32367.08</v>
      </c>
      <c r="G21" s="63"/>
      <c r="H21" s="63">
        <v>126.63</v>
      </c>
      <c r="I21" s="63"/>
      <c r="J21" s="63">
        <f t="shared" si="0"/>
        <v>387.660000000001</v>
      </c>
    </row>
    <row r="22" s="60" customFormat="1" customHeight="1" spans="1:10">
      <c r="A22" s="67"/>
      <c r="B22" s="68" t="s">
        <v>241</v>
      </c>
      <c r="C22" s="69" t="s">
        <v>242</v>
      </c>
      <c r="D22" s="69" t="s">
        <v>81</v>
      </c>
      <c r="E22" s="69">
        <v>7388.9</v>
      </c>
      <c r="F22" s="69">
        <v>7293.66</v>
      </c>
      <c r="G22" s="63"/>
      <c r="H22" s="63"/>
      <c r="I22" s="63"/>
      <c r="J22" s="63">
        <f t="shared" si="0"/>
        <v>95.2400000000007</v>
      </c>
    </row>
    <row r="23" s="60" customFormat="1" customHeight="1" spans="1:10">
      <c r="A23" s="67"/>
      <c r="B23" s="68" t="s">
        <v>243</v>
      </c>
      <c r="C23" s="69" t="s">
        <v>244</v>
      </c>
      <c r="D23" s="69" t="s">
        <v>245</v>
      </c>
      <c r="E23" s="69">
        <v>16465.71</v>
      </c>
      <c r="F23" s="69">
        <v>16180</v>
      </c>
      <c r="G23" s="63"/>
      <c r="H23" s="63"/>
      <c r="I23" s="63"/>
      <c r="J23" s="63">
        <f t="shared" si="0"/>
        <v>285.709999999999</v>
      </c>
    </row>
    <row r="24" s="60" customFormat="1" customHeight="1" spans="1:11">
      <c r="A24" s="67"/>
      <c r="B24" s="68" t="s">
        <v>246</v>
      </c>
      <c r="C24" s="69" t="s">
        <v>247</v>
      </c>
      <c r="D24" s="69" t="s">
        <v>248</v>
      </c>
      <c r="E24" s="69">
        <v>4677.45</v>
      </c>
      <c r="F24" s="69">
        <v>18735.18</v>
      </c>
      <c r="G24" s="63"/>
      <c r="H24" s="63"/>
      <c r="I24" s="63"/>
      <c r="J24" s="63">
        <f t="shared" si="0"/>
        <v>-14057.73</v>
      </c>
      <c r="K24" s="60" t="s">
        <v>249</v>
      </c>
    </row>
    <row r="25" s="60" customFormat="1" customHeight="1" spans="1:10">
      <c r="A25" s="67"/>
      <c r="B25" s="68" t="s">
        <v>250</v>
      </c>
      <c r="C25" s="69" t="s">
        <v>251</v>
      </c>
      <c r="D25" s="69" t="s">
        <v>75</v>
      </c>
      <c r="E25" s="69" t="s">
        <v>195</v>
      </c>
      <c r="F25" s="63">
        <v>8080</v>
      </c>
      <c r="G25" s="63"/>
      <c r="H25" s="63"/>
      <c r="I25" s="63"/>
      <c r="J25" s="63">
        <v>-8080</v>
      </c>
    </row>
    <row r="26" s="60" customFormat="1" customHeight="1" spans="1:10">
      <c r="A26" s="67"/>
      <c r="B26" s="68" t="s">
        <v>252</v>
      </c>
      <c r="C26" s="69" t="s">
        <v>253</v>
      </c>
      <c r="D26" s="69" t="s">
        <v>254</v>
      </c>
      <c r="E26" s="69">
        <v>31920.39</v>
      </c>
      <c r="F26" s="63">
        <v>31520.39</v>
      </c>
      <c r="G26" s="63"/>
      <c r="H26" s="63"/>
      <c r="I26" s="63"/>
      <c r="J26" s="63">
        <f t="shared" ref="J26:J35" si="1">E26-F26-G26-H26-I26</f>
        <v>400</v>
      </c>
    </row>
    <row r="27" s="60" customFormat="1" customHeight="1" spans="1:10">
      <c r="A27" s="67"/>
      <c r="B27" s="68" t="s">
        <v>255</v>
      </c>
      <c r="C27" s="69" t="s">
        <v>256</v>
      </c>
      <c r="D27" s="69" t="s">
        <v>257</v>
      </c>
      <c r="E27" s="69">
        <v>34425.72</v>
      </c>
      <c r="F27" s="69">
        <v>34330.48</v>
      </c>
      <c r="G27" s="63"/>
      <c r="H27" s="63"/>
      <c r="I27" s="63"/>
      <c r="J27" s="63">
        <f t="shared" si="1"/>
        <v>95.239999999998</v>
      </c>
    </row>
    <row r="28" s="60" customFormat="1" customHeight="1" spans="1:10">
      <c r="A28" s="67"/>
      <c r="B28" s="68" t="s">
        <v>258</v>
      </c>
      <c r="C28" s="69" t="s">
        <v>259</v>
      </c>
      <c r="D28" s="69" t="s">
        <v>260</v>
      </c>
      <c r="E28" s="69" t="s">
        <v>261</v>
      </c>
      <c r="F28" s="63" t="s">
        <v>262</v>
      </c>
      <c r="G28" s="63"/>
      <c r="H28" s="63"/>
      <c r="I28" s="63"/>
      <c r="J28" s="63"/>
    </row>
    <row r="29" s="60" customFormat="1" customHeight="1" spans="1:10">
      <c r="A29" s="67"/>
      <c r="B29" s="68" t="s">
        <v>263</v>
      </c>
      <c r="C29" s="69" t="s">
        <v>264</v>
      </c>
      <c r="D29" s="69" t="s">
        <v>86</v>
      </c>
      <c r="E29" s="69" t="s">
        <v>261</v>
      </c>
      <c r="F29" s="63" t="s">
        <v>262</v>
      </c>
      <c r="G29" s="63"/>
      <c r="H29" s="63"/>
      <c r="I29" s="63"/>
      <c r="J29" s="63"/>
    </row>
    <row r="30" s="60" customFormat="1" customHeight="1" spans="1:10">
      <c r="A30" s="67"/>
      <c r="B30" s="68" t="s">
        <v>265</v>
      </c>
      <c r="C30" s="69" t="s">
        <v>266</v>
      </c>
      <c r="D30" s="69" t="s">
        <v>171</v>
      </c>
      <c r="E30" s="69">
        <v>17981.37</v>
      </c>
      <c r="F30" s="69">
        <v>17743.27</v>
      </c>
      <c r="G30" s="63"/>
      <c r="H30" s="63"/>
      <c r="I30" s="63"/>
      <c r="J30" s="63">
        <f t="shared" si="1"/>
        <v>238.099999999999</v>
      </c>
    </row>
    <row r="31" s="60" customFormat="1" customHeight="1" spans="1:10">
      <c r="A31" s="67"/>
      <c r="B31" s="68" t="s">
        <v>267</v>
      </c>
      <c r="C31" s="69" t="s">
        <v>268</v>
      </c>
      <c r="D31" s="69" t="s">
        <v>172</v>
      </c>
      <c r="E31" s="69">
        <v>16321.24</v>
      </c>
      <c r="F31" s="69">
        <v>16226</v>
      </c>
      <c r="G31" s="63"/>
      <c r="H31" s="63"/>
      <c r="I31" s="63"/>
      <c r="J31" s="63">
        <f t="shared" si="1"/>
        <v>95.2399999999998</v>
      </c>
    </row>
    <row r="32" s="60" customFormat="1" customHeight="1" spans="1:10">
      <c r="A32" s="67"/>
      <c r="B32" s="68" t="s">
        <v>269</v>
      </c>
      <c r="C32" s="69" t="s">
        <v>270</v>
      </c>
      <c r="D32" s="69" t="s">
        <v>152</v>
      </c>
      <c r="E32" s="69">
        <v>5047.62</v>
      </c>
      <c r="F32" s="69">
        <v>5000</v>
      </c>
      <c r="G32" s="63"/>
      <c r="H32" s="63"/>
      <c r="I32" s="63"/>
      <c r="J32" s="63">
        <f t="shared" si="1"/>
        <v>47.6199999999999</v>
      </c>
    </row>
    <row r="33" s="60" customFormat="1" customHeight="1" spans="1:10">
      <c r="A33" s="67"/>
      <c r="B33" s="68" t="s">
        <v>271</v>
      </c>
      <c r="C33" s="69" t="s">
        <v>272</v>
      </c>
      <c r="D33" s="69" t="s">
        <v>254</v>
      </c>
      <c r="E33" s="69" t="s">
        <v>273</v>
      </c>
      <c r="F33" s="63">
        <v>281.4</v>
      </c>
      <c r="G33" s="63"/>
      <c r="H33" s="63">
        <v>238</v>
      </c>
      <c r="I33" s="63">
        <v>43.4</v>
      </c>
      <c r="J33" s="63">
        <f t="shared" si="1"/>
        <v>-562.8</v>
      </c>
    </row>
    <row r="34" s="60" customFormat="1" customHeight="1" spans="1:10">
      <c r="A34" s="67"/>
      <c r="B34" s="68" t="s">
        <v>274</v>
      </c>
      <c r="C34" s="69" t="s">
        <v>275</v>
      </c>
      <c r="D34" s="69" t="s">
        <v>276</v>
      </c>
      <c r="E34" s="69">
        <v>31495</v>
      </c>
      <c r="F34" s="63">
        <v>22882.6</v>
      </c>
      <c r="G34" s="63"/>
      <c r="H34" s="63"/>
      <c r="I34" s="63"/>
      <c r="J34" s="63">
        <f t="shared" si="1"/>
        <v>8612.4</v>
      </c>
    </row>
    <row r="35" s="60" customFormat="1" customHeight="1" spans="1:10">
      <c r="A35" s="67"/>
      <c r="B35" s="68" t="s">
        <v>277</v>
      </c>
      <c r="C35" s="69" t="s">
        <v>278</v>
      </c>
      <c r="D35" s="69" t="s">
        <v>178</v>
      </c>
      <c r="E35" s="69">
        <v>13646.06</v>
      </c>
      <c r="F35" s="69">
        <v>13503.2</v>
      </c>
      <c r="G35" s="63"/>
      <c r="H35" s="63"/>
      <c r="I35" s="63"/>
      <c r="J35" s="63">
        <f t="shared" si="1"/>
        <v>142.859999999999</v>
      </c>
    </row>
    <row r="36" s="60" customFormat="1" customHeight="1" spans="1:10">
      <c r="A36" s="67"/>
      <c r="B36" s="68" t="s">
        <v>279</v>
      </c>
      <c r="C36" s="69" t="s">
        <v>280</v>
      </c>
      <c r="D36" s="69" t="s">
        <v>281</v>
      </c>
      <c r="E36" s="69">
        <v>8786.26</v>
      </c>
      <c r="F36" s="63" t="s">
        <v>262</v>
      </c>
      <c r="G36" s="63"/>
      <c r="H36" s="63"/>
      <c r="I36" s="63"/>
      <c r="J36" s="63"/>
    </row>
    <row r="37" s="60" customFormat="1" customHeight="1" spans="1:10">
      <c r="A37" s="67"/>
      <c r="B37" s="68" t="s">
        <v>282</v>
      </c>
      <c r="C37" s="69" t="s">
        <v>283</v>
      </c>
      <c r="D37" s="69" t="s">
        <v>175</v>
      </c>
      <c r="E37" s="69">
        <v>53003.3</v>
      </c>
      <c r="F37" s="63" t="s">
        <v>262</v>
      </c>
      <c r="G37" s="63"/>
      <c r="H37" s="63"/>
      <c r="I37" s="63"/>
      <c r="J37" s="63"/>
    </row>
    <row r="38" s="60" customFormat="1" customHeight="1" spans="1:10">
      <c r="A38" s="67" t="s">
        <v>163</v>
      </c>
      <c r="B38" s="69" t="s">
        <v>284</v>
      </c>
      <c r="C38" s="69" t="s">
        <v>157</v>
      </c>
      <c r="D38" s="69" t="s">
        <v>157</v>
      </c>
      <c r="E38" s="69">
        <v>101692.48</v>
      </c>
      <c r="F38" s="63" t="s">
        <v>285</v>
      </c>
      <c r="G38" s="63">
        <v>880</v>
      </c>
      <c r="H38" s="63"/>
      <c r="I38" s="63"/>
      <c r="J38" s="63"/>
    </row>
    <row r="39" s="60" customFormat="1" customHeight="1" spans="1:10">
      <c r="A39" s="67"/>
      <c r="B39" s="69" t="s">
        <v>286</v>
      </c>
      <c r="C39" s="69" t="s">
        <v>287</v>
      </c>
      <c r="D39" s="69" t="s">
        <v>86</v>
      </c>
      <c r="E39" s="69">
        <v>1200578</v>
      </c>
      <c r="F39" s="69">
        <v>1200000</v>
      </c>
      <c r="G39" s="63"/>
      <c r="H39" s="63"/>
      <c r="I39" s="63"/>
      <c r="J39" s="63">
        <f>E39-F39-G39-H39-I39</f>
        <v>578</v>
      </c>
    </row>
    <row r="40" s="60" customFormat="1" customHeight="1" spans="1:10">
      <c r="A40" s="67"/>
      <c r="B40" s="69" t="s">
        <v>288</v>
      </c>
      <c r="C40" s="69" t="s">
        <v>289</v>
      </c>
      <c r="D40" s="69" t="s">
        <v>290</v>
      </c>
      <c r="E40" s="69">
        <v>268867.92</v>
      </c>
      <c r="F40" s="63" t="s">
        <v>285</v>
      </c>
      <c r="G40" s="63">
        <v>900</v>
      </c>
      <c r="H40" s="63">
        <v>1368.15</v>
      </c>
      <c r="I40" s="63"/>
      <c r="J40" s="63"/>
    </row>
    <row r="41" s="60" customFormat="1" customHeight="1" spans="1:10">
      <c r="A41" s="67" t="s">
        <v>91</v>
      </c>
      <c r="B41" s="70" t="s">
        <v>291</v>
      </c>
      <c r="C41" s="70" t="s">
        <v>292</v>
      </c>
      <c r="D41" s="69" t="s">
        <v>293</v>
      </c>
      <c r="E41" s="69">
        <v>392952</v>
      </c>
      <c r="F41" s="63" t="s">
        <v>262</v>
      </c>
      <c r="G41" s="63"/>
      <c r="H41" s="63"/>
      <c r="I41" s="63"/>
      <c r="J41" s="63"/>
    </row>
    <row r="42" s="60" customFormat="1" customHeight="1" spans="1:10">
      <c r="A42" s="67"/>
      <c r="B42" s="70" t="s">
        <v>294</v>
      </c>
      <c r="C42" s="70" t="s">
        <v>295</v>
      </c>
      <c r="D42" s="69" t="s">
        <v>254</v>
      </c>
      <c r="E42" s="69">
        <v>933.33</v>
      </c>
      <c r="F42" s="63">
        <v>0</v>
      </c>
      <c r="G42" s="63"/>
      <c r="H42" s="63"/>
      <c r="I42" s="63"/>
      <c r="J42" s="63">
        <f>E42-F42-G42-H42-I42</f>
        <v>933.33</v>
      </c>
    </row>
    <row r="43" s="60" customFormat="1" customHeight="1" spans="1:10">
      <c r="A43" s="67" t="s">
        <v>65</v>
      </c>
      <c r="B43" s="71" t="s">
        <v>296</v>
      </c>
      <c r="C43" s="71" t="s">
        <v>297</v>
      </c>
      <c r="D43" s="69" t="s">
        <v>298</v>
      </c>
      <c r="E43" s="69">
        <v>471.7</v>
      </c>
      <c r="F43" s="63" t="s">
        <v>285</v>
      </c>
      <c r="G43" s="63"/>
      <c r="H43" s="63"/>
      <c r="I43" s="63"/>
      <c r="J43" s="63"/>
    </row>
    <row r="44" s="60" customFormat="1" customHeight="1" spans="1:10">
      <c r="A44" s="67"/>
      <c r="B44" s="71" t="s">
        <v>299</v>
      </c>
      <c r="C44" s="71" t="s">
        <v>300</v>
      </c>
      <c r="D44" s="69" t="s">
        <v>301</v>
      </c>
      <c r="E44" s="69">
        <v>754.72</v>
      </c>
      <c r="F44" s="63" t="s">
        <v>285</v>
      </c>
      <c r="G44" s="63"/>
      <c r="H44" s="63"/>
      <c r="I44" s="63"/>
      <c r="J44" s="63"/>
    </row>
    <row r="45" s="60" customFormat="1" customHeight="1" spans="1:10">
      <c r="A45" s="67"/>
      <c r="B45" s="71" t="s">
        <v>302</v>
      </c>
      <c r="C45" s="71" t="s">
        <v>303</v>
      </c>
      <c r="D45" s="69" t="s">
        <v>304</v>
      </c>
      <c r="E45" s="69">
        <v>2830.19</v>
      </c>
      <c r="F45" s="63" t="s">
        <v>262</v>
      </c>
      <c r="G45" s="63"/>
      <c r="H45" s="63"/>
      <c r="I45" s="63"/>
      <c r="J45" s="63"/>
    </row>
  </sheetData>
  <mergeCells count="10">
    <mergeCell ref="G1:I1"/>
    <mergeCell ref="A1:A2"/>
    <mergeCell ref="A3:A37"/>
    <mergeCell ref="A38:A40"/>
    <mergeCell ref="A41:A42"/>
    <mergeCell ref="A43:A45"/>
    <mergeCell ref="D1:D2"/>
    <mergeCell ref="E1:E2"/>
    <mergeCell ref="F1:F2"/>
    <mergeCell ref="J1:J2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7月</vt:lpstr>
      <vt:lpstr>8月 </vt:lpstr>
      <vt:lpstr>8月  不含税</vt:lpstr>
      <vt:lpstr>8月财务数据</vt:lpstr>
      <vt:lpstr>8月财务数据 (2)-10月更新情况</vt:lpstr>
      <vt:lpstr>9月最新</vt:lpstr>
      <vt:lpstr>9月财务数据</vt:lpstr>
      <vt:lpstr>10月</vt:lpstr>
      <vt:lpstr>10月财务数据</vt:lpstr>
      <vt:lpstr>10月、11月数据</vt:lpstr>
      <vt:lpstr>11月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魏霞</dc:creator>
  <cp:lastModifiedBy>企业用户_280167922</cp:lastModifiedBy>
  <dcterms:created xsi:type="dcterms:W3CDTF">2023-07-04T00:09:00Z</dcterms:created>
  <dcterms:modified xsi:type="dcterms:W3CDTF">2023-11-15T10:52:12Z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FC7802D94B7D4A37AC4D52F47BC44606_11</vt:lpwstr>
  </property>
  <property fmtid="{D5CDD505-2E9C-101B-9397-08002B2CF9AE}" pid="3" name="KSOProductBuildVer">
    <vt:lpwstr>2052-12.1.0.15712</vt:lpwstr>
  </property>
  <property fmtid="{D5CDD505-2E9C-101B-9397-08002B2CF9AE}" pid="4" name="KSOReadingLayout">
    <vt:bool>true</vt:bool>
  </property>
</Properties>
</file>