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ink/ink2.xml" ContentType="application/inkml+xml"/>
  <Override PartName="/xl/drawings/drawing3.xml" ContentType="application/vnd.openxmlformats-officedocument.drawing+xml"/>
  <Override PartName="/xl/ink/ink3.xml" ContentType="application/inkml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ink/ink4.xml" ContentType="application/inkml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ink/ink5.xml" ContentType="application/inkml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ink/ink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gitnote\hotel\"/>
    </mc:Choice>
  </mc:AlternateContent>
  <bookViews>
    <workbookView xWindow="0" yWindow="465" windowWidth="33600" windowHeight="19035"/>
  </bookViews>
  <sheets>
    <sheet name="电费" sheetId="7" r:id="rId1"/>
    <sheet name="选项" sheetId="4" r:id="rId2"/>
    <sheet name="业主信息" sheetId="6" r:id="rId3"/>
    <sheet name="3月" sheetId="5" r:id="rId4"/>
    <sheet name="4月" sheetId="3" r:id="rId5"/>
    <sheet name="5月" sheetId="8" r:id="rId6"/>
    <sheet name="6月" sheetId="9" r:id="rId7"/>
    <sheet name="7月" sheetId="10" r:id="rId8"/>
    <sheet name="8月" sheetId="11" r:id="rId9"/>
  </sheets>
  <definedNames>
    <definedName name="_xlnm._FilterDatabase" localSheetId="4" hidden="1">'4月'!$A$1:$M$40</definedName>
    <definedName name="_xlnm._FilterDatabase" localSheetId="5" hidden="1">'5月'!$A$1:$M$31</definedName>
    <definedName name="_xlnm._FilterDatabase" localSheetId="6" hidden="1">'6月'!$A$1:$M$31</definedName>
    <definedName name="_xlnm._FilterDatabase" localSheetId="7" hidden="1">'7月'!$A$1:$M$31</definedName>
    <definedName name="_xlnm._FilterDatabase" localSheetId="8" hidden="1">'8月'!$A$1:$M$31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3" i="11" l="1"/>
  <c r="V3" i="11" l="1"/>
  <c r="U3" i="11"/>
  <c r="T3" i="11"/>
  <c r="S3" i="11"/>
  <c r="R3" i="11"/>
  <c r="P3" i="11"/>
  <c r="Q3" i="11"/>
  <c r="W2" i="11"/>
  <c r="V2" i="11"/>
  <c r="U2" i="11"/>
  <c r="T2" i="11"/>
  <c r="S2" i="11"/>
  <c r="R2" i="11"/>
  <c r="Q2" i="11"/>
  <c r="P2" i="11"/>
  <c r="B14" i="7" l="1"/>
  <c r="M9" i="7"/>
  <c r="M7" i="7"/>
  <c r="M6" i="7"/>
  <c r="M5" i="7"/>
  <c r="I60" i="11" l="1"/>
  <c r="J60" i="11" s="1"/>
  <c r="I61" i="11"/>
  <c r="J61" i="11" s="1"/>
  <c r="I62" i="11"/>
  <c r="J62" i="11" s="1"/>
  <c r="I63" i="11"/>
  <c r="J63" i="11" s="1"/>
  <c r="I64" i="11"/>
  <c r="J64" i="11" s="1"/>
  <c r="I65" i="11"/>
  <c r="J65" i="11" s="1"/>
  <c r="I66" i="11"/>
  <c r="J66" i="11" s="1"/>
  <c r="I67" i="11"/>
  <c r="J67" i="11" s="1"/>
  <c r="I68" i="11"/>
  <c r="J68" i="11" s="1"/>
  <c r="K68" i="11" s="1"/>
  <c r="M68" i="11" s="1"/>
  <c r="I69" i="11"/>
  <c r="J69" i="11" s="1"/>
  <c r="I70" i="11"/>
  <c r="J70" i="11" s="1"/>
  <c r="I71" i="11"/>
  <c r="I72" i="11"/>
  <c r="J72" i="11" s="1"/>
  <c r="I73" i="11"/>
  <c r="J73" i="11" s="1"/>
  <c r="I74" i="11"/>
  <c r="J74" i="11"/>
  <c r="K74" i="11"/>
  <c r="M74" i="11"/>
  <c r="I75" i="11"/>
  <c r="J75" i="11" s="1"/>
  <c r="I76" i="11"/>
  <c r="J76" i="11" s="1"/>
  <c r="I77" i="11"/>
  <c r="J77" i="11"/>
  <c r="K77" i="11"/>
  <c r="M77" i="11"/>
  <c r="I78" i="11"/>
  <c r="J78" i="11" s="1"/>
  <c r="I79" i="11"/>
  <c r="J79" i="11" s="1"/>
  <c r="I80" i="11"/>
  <c r="J80" i="11"/>
  <c r="K80" i="11"/>
  <c r="M80" i="11"/>
  <c r="I81" i="11"/>
  <c r="J81" i="11" s="1"/>
  <c r="I82" i="11"/>
  <c r="J82" i="11" s="1"/>
  <c r="I83" i="11"/>
  <c r="J83" i="11"/>
  <c r="K83" i="11"/>
  <c r="M83" i="11"/>
  <c r="J71" i="11" l="1"/>
  <c r="K71" i="11" s="1"/>
  <c r="M71" i="11" s="1"/>
  <c r="K65" i="11"/>
  <c r="M65" i="11" s="1"/>
  <c r="K62" i="11"/>
  <c r="M62" i="11" s="1"/>
  <c r="K82" i="11"/>
  <c r="M82" i="11" s="1"/>
  <c r="K79" i="11"/>
  <c r="M79" i="11" s="1"/>
  <c r="K76" i="11"/>
  <c r="M76" i="11" s="1"/>
  <c r="K73" i="11"/>
  <c r="M73" i="11" s="1"/>
  <c r="K70" i="11"/>
  <c r="M70" i="11" s="1"/>
  <c r="K67" i="11"/>
  <c r="M67" i="11" s="1"/>
  <c r="K64" i="11"/>
  <c r="M64" i="11" s="1"/>
  <c r="K61" i="11"/>
  <c r="M61" i="11" s="1"/>
  <c r="K81" i="11"/>
  <c r="M81" i="11" s="1"/>
  <c r="K78" i="11"/>
  <c r="M78" i="11" s="1"/>
  <c r="K75" i="11"/>
  <c r="M75" i="11" s="1"/>
  <c r="K72" i="11"/>
  <c r="M72" i="11" s="1"/>
  <c r="K69" i="11"/>
  <c r="M69" i="11" s="1"/>
  <c r="K66" i="11"/>
  <c r="M66" i="11" s="1"/>
  <c r="K63" i="11"/>
  <c r="M63" i="11" s="1"/>
  <c r="K60" i="11"/>
  <c r="M60" i="11" s="1"/>
  <c r="S3" i="10"/>
  <c r="R3" i="10"/>
  <c r="Q3" i="10"/>
  <c r="P3" i="10"/>
  <c r="S2" i="9" l="1"/>
  <c r="R2" i="9"/>
  <c r="Q2" i="9"/>
  <c r="P3" i="9"/>
  <c r="P2" i="9"/>
  <c r="M9" i="11" l="1"/>
  <c r="I4" i="11"/>
  <c r="J4" i="11" s="1"/>
  <c r="I5" i="11"/>
  <c r="J5" i="11" s="1"/>
  <c r="I6" i="11"/>
  <c r="I7" i="11"/>
  <c r="I8" i="11"/>
  <c r="J9" i="11"/>
  <c r="K9" i="11" s="1"/>
  <c r="I10" i="11"/>
  <c r="J10" i="11" s="1"/>
  <c r="K10" i="11" s="1"/>
  <c r="M10" i="11" s="1"/>
  <c r="I11" i="11"/>
  <c r="J11" i="11" s="1"/>
  <c r="I12" i="11"/>
  <c r="I13" i="11"/>
  <c r="J13" i="11" s="1"/>
  <c r="I14" i="11"/>
  <c r="I15" i="11"/>
  <c r="I16" i="11"/>
  <c r="I17" i="11"/>
  <c r="I18" i="11"/>
  <c r="J18" i="11" s="1"/>
  <c r="I19" i="11"/>
  <c r="J19" i="11" s="1"/>
  <c r="I20" i="11"/>
  <c r="J20" i="11" s="1"/>
  <c r="K20" i="11" s="1"/>
  <c r="M20" i="11" s="1"/>
  <c r="I21" i="11"/>
  <c r="I22" i="11"/>
  <c r="J22" i="11" s="1"/>
  <c r="I23" i="11"/>
  <c r="J23" i="11" s="1"/>
  <c r="I24" i="11"/>
  <c r="J24" i="11" s="1"/>
  <c r="K24" i="11" s="1"/>
  <c r="M24" i="11" s="1"/>
  <c r="I25" i="11"/>
  <c r="I26" i="11"/>
  <c r="J26" i="11" s="1"/>
  <c r="I27" i="11"/>
  <c r="J27" i="11" s="1"/>
  <c r="I28" i="11"/>
  <c r="J28" i="11" s="1"/>
  <c r="K28" i="11" s="1"/>
  <c r="M28" i="11" s="1"/>
  <c r="I29" i="11"/>
  <c r="I30" i="11"/>
  <c r="J30" i="11" s="1"/>
  <c r="I31" i="11"/>
  <c r="I32" i="11"/>
  <c r="J32" i="11" s="1"/>
  <c r="K32" i="11" s="1"/>
  <c r="M32" i="11" s="1"/>
  <c r="I33" i="11"/>
  <c r="I34" i="11"/>
  <c r="J34" i="11" s="1"/>
  <c r="I35" i="11"/>
  <c r="J35" i="11" s="1"/>
  <c r="I36" i="11"/>
  <c r="J36" i="11" s="1"/>
  <c r="K36" i="11" s="1"/>
  <c r="M36" i="11" s="1"/>
  <c r="I37" i="11"/>
  <c r="I38" i="11"/>
  <c r="J38" i="11" s="1"/>
  <c r="I39" i="11"/>
  <c r="J39" i="11" s="1"/>
  <c r="I40" i="11"/>
  <c r="J40" i="11" s="1"/>
  <c r="K40" i="11" s="1"/>
  <c r="M40" i="11" s="1"/>
  <c r="I41" i="11"/>
  <c r="I42" i="11"/>
  <c r="J42" i="11" s="1"/>
  <c r="I43" i="11"/>
  <c r="J43" i="11" s="1"/>
  <c r="I44" i="11"/>
  <c r="J44" i="11" s="1"/>
  <c r="K44" i="11" s="1"/>
  <c r="M44" i="11" s="1"/>
  <c r="I45" i="11"/>
  <c r="I46" i="11"/>
  <c r="J46" i="11" s="1"/>
  <c r="I47" i="11"/>
  <c r="J47" i="11" s="1"/>
  <c r="I48" i="11"/>
  <c r="J48" i="11" s="1"/>
  <c r="K48" i="11" s="1"/>
  <c r="M48" i="11" s="1"/>
  <c r="I49" i="11"/>
  <c r="I50" i="11"/>
  <c r="J50" i="11" s="1"/>
  <c r="I51" i="11"/>
  <c r="J51" i="11" s="1"/>
  <c r="I52" i="11"/>
  <c r="J52" i="11" s="1"/>
  <c r="K52" i="11" s="1"/>
  <c r="M52" i="11" s="1"/>
  <c r="I53" i="11"/>
  <c r="I54" i="11"/>
  <c r="J54" i="11" s="1"/>
  <c r="I55" i="11"/>
  <c r="J55" i="11" s="1"/>
  <c r="I56" i="11"/>
  <c r="J56" i="11" s="1"/>
  <c r="K56" i="11" s="1"/>
  <c r="M56" i="11" s="1"/>
  <c r="I57" i="11"/>
  <c r="I58" i="11"/>
  <c r="J58" i="11" s="1"/>
  <c r="I59" i="11"/>
  <c r="J59" i="11" s="1"/>
  <c r="I3" i="11"/>
  <c r="J3" i="11" s="1"/>
  <c r="K3" i="11" s="1"/>
  <c r="M3" i="11" s="1"/>
  <c r="I2" i="11"/>
  <c r="J31" i="11" l="1"/>
  <c r="J57" i="11"/>
  <c r="K57" i="11" s="1"/>
  <c r="M57" i="11" s="1"/>
  <c r="J45" i="11"/>
  <c r="K45" i="11" s="1"/>
  <c r="M45" i="11" s="1"/>
  <c r="J33" i="11"/>
  <c r="K33" i="11" s="1"/>
  <c r="M33" i="11" s="1"/>
  <c r="K59" i="11"/>
  <c r="M59" i="11" s="1"/>
  <c r="K55" i="11"/>
  <c r="M55" i="11" s="1"/>
  <c r="K51" i="11"/>
  <c r="M51" i="11" s="1"/>
  <c r="K47" i="11"/>
  <c r="M47" i="11" s="1"/>
  <c r="K43" i="11"/>
  <c r="M43" i="11" s="1"/>
  <c r="K39" i="11"/>
  <c r="M39" i="11" s="1"/>
  <c r="K35" i="11"/>
  <c r="M35" i="11" s="1"/>
  <c r="K31" i="11"/>
  <c r="K27" i="11"/>
  <c r="M27" i="11" s="1"/>
  <c r="K23" i="11"/>
  <c r="M23" i="11" s="1"/>
  <c r="J49" i="11"/>
  <c r="K49" i="11" s="1"/>
  <c r="M49" i="11" s="1"/>
  <c r="J37" i="11"/>
  <c r="K37" i="11" s="1"/>
  <c r="M37" i="11" s="1"/>
  <c r="J25" i="11"/>
  <c r="K25" i="11" s="1"/>
  <c r="M25" i="11" s="1"/>
  <c r="K58" i="11"/>
  <c r="M58" i="11" s="1"/>
  <c r="K54" i="11"/>
  <c r="M54" i="11" s="1"/>
  <c r="K50" i="11"/>
  <c r="M50" i="11" s="1"/>
  <c r="K46" i="11"/>
  <c r="M46" i="11" s="1"/>
  <c r="K42" i="11"/>
  <c r="M42" i="11" s="1"/>
  <c r="K38" i="11"/>
  <c r="M38" i="11" s="1"/>
  <c r="K34" i="11"/>
  <c r="M34" i="11" s="1"/>
  <c r="K30" i="11"/>
  <c r="M30" i="11" s="1"/>
  <c r="K26" i="11"/>
  <c r="M26" i="11" s="1"/>
  <c r="K22" i="11"/>
  <c r="M22" i="11" s="1"/>
  <c r="J53" i="11"/>
  <c r="K53" i="11" s="1"/>
  <c r="M53" i="11" s="1"/>
  <c r="J41" i="11"/>
  <c r="K41" i="11" s="1"/>
  <c r="M41" i="11" s="1"/>
  <c r="J29" i="11"/>
  <c r="K29" i="11" s="1"/>
  <c r="M29" i="11" s="1"/>
  <c r="J21" i="11"/>
  <c r="K21" i="11" s="1"/>
  <c r="M21" i="11" s="1"/>
  <c r="K19" i="11"/>
  <c r="M19" i="11" s="1"/>
  <c r="K18" i="11"/>
  <c r="M18" i="11" s="1"/>
  <c r="J17" i="11"/>
  <c r="K17" i="11" s="1"/>
  <c r="M17" i="11" s="1"/>
  <c r="J16" i="11"/>
  <c r="K16" i="11" s="1"/>
  <c r="M16" i="11" s="1"/>
  <c r="J15" i="11"/>
  <c r="K15" i="11" s="1"/>
  <c r="M15" i="11" s="1"/>
  <c r="J14" i="11"/>
  <c r="K14" i="11" s="1"/>
  <c r="M14" i="11" s="1"/>
  <c r="K13" i="11"/>
  <c r="M13" i="11" s="1"/>
  <c r="J12" i="11"/>
  <c r="K12" i="11" s="1"/>
  <c r="M12" i="11" s="1"/>
  <c r="K11" i="11"/>
  <c r="M11" i="11" s="1"/>
  <c r="J8" i="11"/>
  <c r="K8" i="11" s="1"/>
  <c r="M8" i="11" s="1"/>
  <c r="J7" i="11"/>
  <c r="K7" i="11" s="1"/>
  <c r="M7" i="11" s="1"/>
  <c r="J6" i="11"/>
  <c r="K6" i="11" s="1"/>
  <c r="M6" i="11" s="1"/>
  <c r="K5" i="11"/>
  <c r="M5" i="11" s="1"/>
  <c r="K4" i="11"/>
  <c r="M4" i="11" s="1"/>
  <c r="J2" i="11"/>
  <c r="K2" i="11" s="1"/>
  <c r="M2" i="11" s="1"/>
  <c r="S2" i="10"/>
  <c r="Q2" i="10"/>
  <c r="P2" i="10"/>
  <c r="I41" i="10"/>
  <c r="J41" i="10" s="1"/>
  <c r="I42" i="10"/>
  <c r="I43" i="10"/>
  <c r="I44" i="10"/>
  <c r="I45" i="10"/>
  <c r="J45" i="10" s="1"/>
  <c r="I46" i="10"/>
  <c r="I47" i="10"/>
  <c r="J47" i="10" s="1"/>
  <c r="I48" i="10"/>
  <c r="J48" i="10"/>
  <c r="I49" i="10"/>
  <c r="J49" i="10" s="1"/>
  <c r="I50" i="10"/>
  <c r="J50" i="10"/>
  <c r="I51" i="10"/>
  <c r="J51" i="10" s="1"/>
  <c r="I52" i="10"/>
  <c r="J52" i="10"/>
  <c r="I53" i="10"/>
  <c r="J53" i="10"/>
  <c r="I54" i="10"/>
  <c r="J54" i="10" s="1"/>
  <c r="I55" i="10"/>
  <c r="J55" i="10" s="1"/>
  <c r="I56" i="10"/>
  <c r="J56" i="10"/>
  <c r="I57" i="10"/>
  <c r="J57" i="10" s="1"/>
  <c r="I58" i="10"/>
  <c r="I59" i="10"/>
  <c r="J59" i="10"/>
  <c r="I32" i="10"/>
  <c r="J32" i="10" s="1"/>
  <c r="I33" i="10"/>
  <c r="J33" i="10" s="1"/>
  <c r="I34" i="10"/>
  <c r="I35" i="10"/>
  <c r="J35" i="10" s="1"/>
  <c r="I36" i="10"/>
  <c r="I37" i="10"/>
  <c r="J37" i="10" s="1"/>
  <c r="I38" i="10"/>
  <c r="J38" i="10" s="1"/>
  <c r="I39" i="10"/>
  <c r="I40" i="10"/>
  <c r="J40" i="10" s="1"/>
  <c r="M31" i="11" l="1"/>
  <c r="K49" i="10"/>
  <c r="M49" i="10" s="1"/>
  <c r="K54" i="10"/>
  <c r="M54" i="10" s="1"/>
  <c r="K48" i="10"/>
  <c r="M48" i="10" s="1"/>
  <c r="K59" i="10"/>
  <c r="M59" i="10" s="1"/>
  <c r="K55" i="10"/>
  <c r="M55" i="10" s="1"/>
  <c r="K53" i="10"/>
  <c r="M53" i="10" s="1"/>
  <c r="J58" i="10"/>
  <c r="K58" i="10" s="1"/>
  <c r="M58" i="10" s="1"/>
  <c r="K52" i="10"/>
  <c r="M52" i="10" s="1"/>
  <c r="K57" i="10"/>
  <c r="M57" i="10" s="1"/>
  <c r="K51" i="10"/>
  <c r="M51" i="10" s="1"/>
  <c r="K56" i="10"/>
  <c r="M56" i="10" s="1"/>
  <c r="K50" i="10"/>
  <c r="M50" i="10" s="1"/>
  <c r="K47" i="10"/>
  <c r="M47" i="10" s="1"/>
  <c r="J46" i="10"/>
  <c r="K46" i="10" s="1"/>
  <c r="M46" i="10" s="1"/>
  <c r="K45" i="10"/>
  <c r="M45" i="10" s="1"/>
  <c r="J44" i="10"/>
  <c r="K44" i="10" s="1"/>
  <c r="M44" i="10" s="1"/>
  <c r="J43" i="10"/>
  <c r="K43" i="10" s="1"/>
  <c r="M43" i="10" s="1"/>
  <c r="J42" i="10"/>
  <c r="K42" i="10" s="1"/>
  <c r="M42" i="10" s="1"/>
  <c r="K40" i="10"/>
  <c r="M40" i="10" s="1"/>
  <c r="J39" i="10"/>
  <c r="K39" i="10" s="1"/>
  <c r="M39" i="10" s="1"/>
  <c r="K38" i="10"/>
  <c r="M38" i="10" s="1"/>
  <c r="K41" i="10"/>
  <c r="M41" i="10" s="1"/>
  <c r="K37" i="10"/>
  <c r="M37" i="10" s="1"/>
  <c r="J36" i="10"/>
  <c r="K36" i="10" s="1"/>
  <c r="M36" i="10" s="1"/>
  <c r="K35" i="10"/>
  <c r="M35" i="10" s="1"/>
  <c r="K33" i="10"/>
  <c r="M33" i="10" s="1"/>
  <c r="J34" i="10"/>
  <c r="K34" i="10" s="1"/>
  <c r="M34" i="10" s="1"/>
  <c r="K32" i="10"/>
  <c r="I3" i="10"/>
  <c r="J3" i="10" s="1"/>
  <c r="I4" i="10"/>
  <c r="J4" i="10" s="1"/>
  <c r="I5" i="10"/>
  <c r="J5" i="10" s="1"/>
  <c r="K5" i="10" s="1"/>
  <c r="I6" i="10"/>
  <c r="J6" i="10" s="1"/>
  <c r="K6" i="10" s="1"/>
  <c r="I7" i="10"/>
  <c r="J7" i="10" s="1"/>
  <c r="I8" i="10"/>
  <c r="I9" i="10"/>
  <c r="J9" i="10" s="1"/>
  <c r="K9" i="10" s="1"/>
  <c r="I10" i="10"/>
  <c r="J10" i="10" s="1"/>
  <c r="K10" i="10" s="1"/>
  <c r="J11" i="10"/>
  <c r="I12" i="10"/>
  <c r="I13" i="10"/>
  <c r="J13" i="10" s="1"/>
  <c r="K13" i="10" s="1"/>
  <c r="I14" i="10"/>
  <c r="J14" i="10" s="1"/>
  <c r="K14" i="10" s="1"/>
  <c r="I15" i="10"/>
  <c r="J15" i="10" s="1"/>
  <c r="I16" i="10"/>
  <c r="I17" i="10"/>
  <c r="J17" i="10" s="1"/>
  <c r="K17" i="10" s="1"/>
  <c r="I18" i="10"/>
  <c r="J18" i="10" s="1"/>
  <c r="K18" i="10" s="1"/>
  <c r="I19" i="10"/>
  <c r="J19" i="10" s="1"/>
  <c r="J20" i="10"/>
  <c r="J21" i="10"/>
  <c r="K21" i="10" s="1"/>
  <c r="I22" i="10"/>
  <c r="J22" i="10" s="1"/>
  <c r="K22" i="10" s="1"/>
  <c r="I23" i="10"/>
  <c r="J23" i="10" s="1"/>
  <c r="I24" i="10"/>
  <c r="I25" i="10"/>
  <c r="J25" i="10" s="1"/>
  <c r="K25" i="10" s="1"/>
  <c r="I26" i="10"/>
  <c r="J26" i="10" s="1"/>
  <c r="K26" i="10" s="1"/>
  <c r="I27" i="10"/>
  <c r="J27" i="10" s="1"/>
  <c r="I28" i="10"/>
  <c r="J28" i="10" s="1"/>
  <c r="I29" i="10"/>
  <c r="J29" i="10" s="1"/>
  <c r="K29" i="10" s="1"/>
  <c r="I30" i="10"/>
  <c r="J30" i="10" s="1"/>
  <c r="K30" i="10" s="1"/>
  <c r="I31" i="10"/>
  <c r="I2" i="10"/>
  <c r="J2" i="10" s="1"/>
  <c r="R2" i="10"/>
  <c r="J31" i="10" l="1"/>
  <c r="U3" i="10" s="1"/>
  <c r="T3" i="10"/>
  <c r="W3" i="11"/>
  <c r="Y3" i="11"/>
  <c r="K2" i="10"/>
  <c r="K4" i="10"/>
  <c r="T2" i="10"/>
  <c r="M32" i="10"/>
  <c r="X2" i="11"/>
  <c r="K28" i="10"/>
  <c r="M28" i="10" s="1"/>
  <c r="J24" i="10"/>
  <c r="K24" i="10" s="1"/>
  <c r="M24" i="10" s="1"/>
  <c r="K20" i="10"/>
  <c r="M20" i="10" s="1"/>
  <c r="J16" i="10"/>
  <c r="K16" i="10" s="1"/>
  <c r="M16" i="10" s="1"/>
  <c r="J12" i="10"/>
  <c r="K12" i="10" s="1"/>
  <c r="M12" i="10" s="1"/>
  <c r="J8" i="10"/>
  <c r="K8" i="10" s="1"/>
  <c r="M8" i="10" s="1"/>
  <c r="K31" i="10"/>
  <c r="K27" i="10"/>
  <c r="M27" i="10" s="1"/>
  <c r="K23" i="10"/>
  <c r="M23" i="10" s="1"/>
  <c r="K19" i="10"/>
  <c r="M19" i="10" s="1"/>
  <c r="K15" i="10"/>
  <c r="K11" i="10"/>
  <c r="K7" i="10"/>
  <c r="M7" i="10" s="1"/>
  <c r="K3" i="10"/>
  <c r="M3" i="10" s="1"/>
  <c r="M30" i="10"/>
  <c r="M29" i="10"/>
  <c r="M4" i="10"/>
  <c r="M5" i="10"/>
  <c r="M6" i="10"/>
  <c r="M9" i="10"/>
  <c r="M10" i="10"/>
  <c r="M13" i="10"/>
  <c r="M14" i="10"/>
  <c r="M15" i="10"/>
  <c r="M17" i="10"/>
  <c r="M18" i="10"/>
  <c r="M21" i="10"/>
  <c r="M22" i="10"/>
  <c r="M25" i="10"/>
  <c r="M26" i="10"/>
  <c r="L5" i="7"/>
  <c r="L6" i="7" s="1"/>
  <c r="I20" i="9"/>
  <c r="I21" i="9"/>
  <c r="I22" i="9"/>
  <c r="J22" i="9" s="1"/>
  <c r="I23" i="9"/>
  <c r="J23" i="9" s="1"/>
  <c r="I24" i="9"/>
  <c r="J24" i="9" s="1"/>
  <c r="I25" i="9"/>
  <c r="J25" i="9" s="1"/>
  <c r="I26" i="9"/>
  <c r="J26" i="9" s="1"/>
  <c r="I27" i="9"/>
  <c r="J27" i="9" s="1"/>
  <c r="I28" i="9"/>
  <c r="J28" i="9" s="1"/>
  <c r="I29" i="9"/>
  <c r="I30" i="9"/>
  <c r="I31" i="9"/>
  <c r="J31" i="9" s="1"/>
  <c r="J30" i="9"/>
  <c r="I19" i="9"/>
  <c r="I18" i="9"/>
  <c r="I17" i="9"/>
  <c r="I16" i="9"/>
  <c r="I15" i="9"/>
  <c r="I14" i="9"/>
  <c r="I13" i="9"/>
  <c r="I12" i="9"/>
  <c r="I11" i="9"/>
  <c r="M31" i="10" l="1"/>
  <c r="X3" i="10" s="1"/>
  <c r="W3" i="10" s="1"/>
  <c r="V3" i="10"/>
  <c r="L7" i="7"/>
  <c r="L9" i="7" s="1"/>
  <c r="U2" i="10"/>
  <c r="V2" i="10"/>
  <c r="Y2" i="11"/>
  <c r="K30" i="9"/>
  <c r="M30" i="9" s="1"/>
  <c r="K26" i="9"/>
  <c r="M26" i="9" s="1"/>
  <c r="K22" i="9"/>
  <c r="M22" i="9" s="1"/>
  <c r="J21" i="9"/>
  <c r="K21" i="9" s="1"/>
  <c r="M21" i="9" s="1"/>
  <c r="K28" i="9"/>
  <c r="M28" i="9" s="1"/>
  <c r="K24" i="9"/>
  <c r="M24" i="9" s="1"/>
  <c r="J20" i="9"/>
  <c r="K20" i="9" s="1"/>
  <c r="M20" i="9" s="1"/>
  <c r="K25" i="9"/>
  <c r="M25" i="9" s="1"/>
  <c r="J29" i="9"/>
  <c r="K29" i="9" s="1"/>
  <c r="M29" i="9" s="1"/>
  <c r="K31" i="9"/>
  <c r="M31" i="9" s="1"/>
  <c r="K27" i="9"/>
  <c r="M27" i="9" s="1"/>
  <c r="K23" i="9"/>
  <c r="M23" i="9" s="1"/>
  <c r="J19" i="9"/>
  <c r="K19" i="9" s="1"/>
  <c r="M19" i="9" s="1"/>
  <c r="J15" i="9"/>
  <c r="K15" i="9" s="1"/>
  <c r="M15" i="9" s="1"/>
  <c r="J12" i="9"/>
  <c r="K12" i="9" s="1"/>
  <c r="M12" i="9" s="1"/>
  <c r="J16" i="9"/>
  <c r="K16" i="9" s="1"/>
  <c r="M16" i="9" s="1"/>
  <c r="J11" i="9"/>
  <c r="K11" i="9" s="1"/>
  <c r="M11" i="9" s="1"/>
  <c r="J13" i="9"/>
  <c r="K13" i="9" s="1"/>
  <c r="M13" i="9" s="1"/>
  <c r="J17" i="9"/>
  <c r="K17" i="9" s="1"/>
  <c r="M17" i="9" s="1"/>
  <c r="J14" i="9"/>
  <c r="K14" i="9" s="1"/>
  <c r="M14" i="9" s="1"/>
  <c r="J18" i="9"/>
  <c r="K18" i="9" s="1"/>
  <c r="M18" i="9" s="1"/>
  <c r="M31" i="8"/>
  <c r="I31" i="8"/>
  <c r="J31" i="8" s="1"/>
  <c r="K31" i="8" s="1"/>
  <c r="M30" i="8"/>
  <c r="I30" i="8"/>
  <c r="J30" i="8" s="1"/>
  <c r="K30" i="8" s="1"/>
  <c r="M29" i="8"/>
  <c r="I29" i="8"/>
  <c r="J29" i="8" s="1"/>
  <c r="K29" i="8" s="1"/>
  <c r="M28" i="8"/>
  <c r="I28" i="8"/>
  <c r="J28" i="8" s="1"/>
  <c r="K28" i="8" s="1"/>
  <c r="M27" i="8"/>
  <c r="I27" i="8"/>
  <c r="J27" i="8" s="1"/>
  <c r="K27" i="8" s="1"/>
  <c r="M26" i="8"/>
  <c r="I26" i="8"/>
  <c r="J26" i="8" s="1"/>
  <c r="K26" i="8" s="1"/>
  <c r="M25" i="8"/>
  <c r="I25" i="8"/>
  <c r="J25" i="8" s="1"/>
  <c r="K25" i="8" s="1"/>
  <c r="M24" i="8"/>
  <c r="I24" i="8"/>
  <c r="J24" i="8" s="1"/>
  <c r="K24" i="8" s="1"/>
  <c r="M23" i="8"/>
  <c r="I23" i="8"/>
  <c r="J23" i="8" s="1"/>
  <c r="K23" i="8" s="1"/>
  <c r="M22" i="8"/>
  <c r="I22" i="8"/>
  <c r="J22" i="8" s="1"/>
  <c r="K22" i="8" s="1"/>
  <c r="M21" i="8"/>
  <c r="I21" i="8"/>
  <c r="J21" i="8" s="1"/>
  <c r="K21" i="8" s="1"/>
  <c r="M20" i="8"/>
  <c r="I20" i="8"/>
  <c r="J20" i="8" s="1"/>
  <c r="K20" i="8" s="1"/>
  <c r="M19" i="8"/>
  <c r="I19" i="8"/>
  <c r="J19" i="8" s="1"/>
  <c r="K19" i="8" s="1"/>
  <c r="M18" i="8"/>
  <c r="I18" i="8"/>
  <c r="J18" i="8" s="1"/>
  <c r="K18" i="8" s="1"/>
  <c r="M17" i="8"/>
  <c r="I17" i="8"/>
  <c r="J17" i="8" s="1"/>
  <c r="K17" i="8" s="1"/>
  <c r="M16" i="8"/>
  <c r="I16" i="8"/>
  <c r="J16" i="8" s="1"/>
  <c r="K16" i="8" s="1"/>
  <c r="M15" i="8"/>
  <c r="I15" i="8"/>
  <c r="J15" i="8" s="1"/>
  <c r="K15" i="8" s="1"/>
  <c r="M14" i="8"/>
  <c r="I14" i="8"/>
  <c r="J14" i="8" s="1"/>
  <c r="K14" i="8" s="1"/>
  <c r="M13" i="8"/>
  <c r="I13" i="8"/>
  <c r="J13" i="8" s="1"/>
  <c r="K13" i="8" s="1"/>
  <c r="M12" i="8"/>
  <c r="I12" i="8"/>
  <c r="J12" i="8" s="1"/>
  <c r="K12" i="8" s="1"/>
  <c r="M11" i="8"/>
  <c r="I11" i="8"/>
  <c r="J11" i="8" s="1"/>
  <c r="K11" i="8" s="1"/>
  <c r="M10" i="8"/>
  <c r="I10" i="8"/>
  <c r="J10" i="8" s="1"/>
  <c r="K10" i="8" s="1"/>
  <c r="M9" i="8"/>
  <c r="I9" i="8"/>
  <c r="J9" i="8" s="1"/>
  <c r="K9" i="8" s="1"/>
  <c r="M8" i="8"/>
  <c r="I8" i="8"/>
  <c r="J8" i="8" s="1"/>
  <c r="K8" i="8" s="1"/>
  <c r="M7" i="8"/>
  <c r="I7" i="8"/>
  <c r="J7" i="8" s="1"/>
  <c r="K7" i="8" s="1"/>
  <c r="M6" i="8"/>
  <c r="I6" i="8"/>
  <c r="J6" i="8" s="1"/>
  <c r="K6" i="8" s="1"/>
  <c r="M5" i="8"/>
  <c r="I5" i="8"/>
  <c r="J5" i="8" s="1"/>
  <c r="K5" i="8" s="1"/>
  <c r="M4" i="8"/>
  <c r="I4" i="8"/>
  <c r="J4" i="8" s="1"/>
  <c r="K4" i="8" s="1"/>
  <c r="M3" i="8"/>
  <c r="I3" i="8"/>
  <c r="J3" i="8" s="1"/>
  <c r="K3" i="8" s="1"/>
  <c r="M2" i="8"/>
  <c r="I2" i="8"/>
  <c r="J2" i="8" s="1"/>
  <c r="K2" i="8" s="1"/>
  <c r="I10" i="9"/>
  <c r="J10" i="9" s="1"/>
  <c r="I9" i="9"/>
  <c r="J9" i="9" s="1"/>
  <c r="I8" i="9"/>
  <c r="J8" i="9" s="1"/>
  <c r="I7" i="9"/>
  <c r="J7" i="9" s="1"/>
  <c r="I6" i="9"/>
  <c r="J6" i="9" s="1"/>
  <c r="I5" i="9"/>
  <c r="J5" i="9" s="1"/>
  <c r="I4" i="9"/>
  <c r="J4" i="9" s="1"/>
  <c r="S3" i="9"/>
  <c r="R3" i="9"/>
  <c r="Q3" i="9"/>
  <c r="I3" i="9"/>
  <c r="J3" i="9" s="1"/>
  <c r="I2" i="9"/>
  <c r="S2" i="8"/>
  <c r="R2" i="8"/>
  <c r="Q2" i="8"/>
  <c r="P2" i="8"/>
  <c r="J2" i="9" l="1"/>
  <c r="U2" i="9" s="1"/>
  <c r="T2" i="9"/>
  <c r="M11" i="10"/>
  <c r="Y3" i="10"/>
  <c r="M2" i="10"/>
  <c r="X2" i="8"/>
  <c r="K7" i="9"/>
  <c r="M7" i="9" s="1"/>
  <c r="U3" i="9"/>
  <c r="K9" i="9"/>
  <c r="M9" i="9" s="1"/>
  <c r="K5" i="9"/>
  <c r="M5" i="9" s="1"/>
  <c r="K3" i="9"/>
  <c r="M3" i="9" s="1"/>
  <c r="K2" i="9"/>
  <c r="K4" i="9"/>
  <c r="M4" i="9" s="1"/>
  <c r="K8" i="9"/>
  <c r="M8" i="9" s="1"/>
  <c r="T3" i="9"/>
  <c r="K6" i="9"/>
  <c r="M6" i="9" s="1"/>
  <c r="K10" i="9"/>
  <c r="M10" i="9" s="1"/>
  <c r="T2" i="8"/>
  <c r="V2" i="8"/>
  <c r="W2" i="8" s="1"/>
  <c r="U2" i="8"/>
  <c r="H5" i="7"/>
  <c r="X2" i="10" l="1"/>
  <c r="X4" i="10" s="1"/>
  <c r="M2" i="9"/>
  <c r="V2" i="9"/>
  <c r="X2" i="9"/>
  <c r="Y2" i="10"/>
  <c r="X3" i="9"/>
  <c r="V3" i="9"/>
  <c r="Y2" i="8"/>
  <c r="C9" i="7"/>
  <c r="H9" i="7"/>
  <c r="C5" i="7"/>
  <c r="C6" i="7" s="1"/>
  <c r="D5" i="7"/>
  <c r="D6" i="7" s="1"/>
  <c r="E5" i="7"/>
  <c r="E6" i="7" s="1"/>
  <c r="F5" i="7"/>
  <c r="G5" i="7"/>
  <c r="G6" i="7" s="1"/>
  <c r="H6" i="7"/>
  <c r="H7" i="7" s="1"/>
  <c r="I5" i="7"/>
  <c r="I6" i="7" s="1"/>
  <c r="J5" i="7"/>
  <c r="K5" i="7"/>
  <c r="K6" i="7" s="1"/>
  <c r="B5" i="7"/>
  <c r="W2" i="10" l="1"/>
  <c r="W3" i="9"/>
  <c r="W2" i="9"/>
  <c r="Y2" i="9"/>
  <c r="Y3" i="9"/>
  <c r="D7" i="7"/>
  <c r="D9" i="7" s="1"/>
  <c r="K7" i="7"/>
  <c r="K9" i="7" s="1"/>
  <c r="G7" i="7"/>
  <c r="G9" i="7" s="1"/>
  <c r="C7" i="7"/>
  <c r="I7" i="7"/>
  <c r="I9" i="7" s="1"/>
  <c r="E7" i="7"/>
  <c r="E9" i="7" s="1"/>
  <c r="J6" i="7"/>
  <c r="J7" i="7" s="1"/>
  <c r="J9" i="7" s="1"/>
  <c r="F6" i="7"/>
  <c r="F7" i="7" s="1"/>
  <c r="F9" i="7" s="1"/>
  <c r="S3" i="3"/>
  <c r="R3" i="3"/>
  <c r="Q3" i="3"/>
  <c r="P3" i="3"/>
  <c r="S2" i="3"/>
  <c r="R2" i="3"/>
  <c r="P2" i="3"/>
  <c r="Q2" i="3"/>
  <c r="B9" i="7" l="1"/>
  <c r="E13" i="7"/>
  <c r="D13" i="7"/>
  <c r="B6" i="7"/>
  <c r="B7" i="7" s="1"/>
  <c r="B13" i="7" s="1"/>
  <c r="C13" i="7" l="1"/>
  <c r="I29" i="3"/>
  <c r="J29" i="3" l="1"/>
  <c r="K29" i="3" s="1"/>
  <c r="I30" i="3"/>
  <c r="I31" i="3"/>
  <c r="I32" i="3"/>
  <c r="I33" i="3"/>
  <c r="I34" i="3"/>
  <c r="I35" i="3"/>
  <c r="I36" i="3"/>
  <c r="I37" i="3"/>
  <c r="I38" i="3"/>
  <c r="I39" i="3"/>
  <c r="I40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" i="3"/>
  <c r="J39" i="3" l="1"/>
  <c r="K39" i="3" s="1"/>
  <c r="M39" i="3" s="1"/>
  <c r="J38" i="3"/>
  <c r="K38" i="3" s="1"/>
  <c r="M38" i="3" s="1"/>
  <c r="J40" i="3"/>
  <c r="K40" i="3" s="1"/>
  <c r="M40" i="3" s="1"/>
  <c r="T2" i="3"/>
  <c r="J37" i="3"/>
  <c r="K37" i="3" s="1"/>
  <c r="M37" i="3" s="1"/>
  <c r="J36" i="3"/>
  <c r="K36" i="3" s="1"/>
  <c r="M36" i="3" s="1"/>
  <c r="J35" i="3"/>
  <c r="K35" i="3" s="1"/>
  <c r="M35" i="3" s="1"/>
  <c r="J34" i="3"/>
  <c r="K34" i="3" s="1"/>
  <c r="M34" i="3" s="1"/>
  <c r="J33" i="3"/>
  <c r="K33" i="3" s="1"/>
  <c r="M33" i="3" s="1"/>
  <c r="T3" i="3"/>
  <c r="J32" i="3"/>
  <c r="J31" i="3"/>
  <c r="K31" i="3" s="1"/>
  <c r="J30" i="3"/>
  <c r="K30" i="3" s="1"/>
  <c r="J28" i="3"/>
  <c r="M28" i="3"/>
  <c r="M29" i="3"/>
  <c r="M30" i="3"/>
  <c r="M31" i="3"/>
  <c r="M32" i="3"/>
  <c r="J27" i="3"/>
  <c r="J26" i="3"/>
  <c r="J25" i="3"/>
  <c r="J24" i="3"/>
  <c r="X3" i="3" l="1"/>
  <c r="U3" i="3"/>
  <c r="K32" i="3"/>
  <c r="V3" i="3" s="1"/>
  <c r="K28" i="3"/>
  <c r="K27" i="3"/>
  <c r="M27" i="3" s="1"/>
  <c r="K26" i="3"/>
  <c r="M26" i="3" s="1"/>
  <c r="K25" i="3"/>
  <c r="K24" i="3"/>
  <c r="M24" i="3"/>
  <c r="M25" i="3"/>
  <c r="J23" i="3"/>
  <c r="J22" i="3"/>
  <c r="W3" i="3" l="1"/>
  <c r="Y3" i="3"/>
  <c r="K23" i="3"/>
  <c r="M23" i="3" s="1"/>
  <c r="K22" i="3"/>
  <c r="M22" i="3" s="1"/>
  <c r="Q2" i="5"/>
  <c r="P2" i="5"/>
  <c r="O2" i="5"/>
  <c r="N2" i="5"/>
  <c r="H2" i="5"/>
  <c r="I2" i="5" s="1"/>
  <c r="J20" i="3"/>
  <c r="J21" i="3"/>
  <c r="K21" i="3" s="1"/>
  <c r="M21" i="3" s="1"/>
  <c r="J19" i="3"/>
  <c r="J18" i="3"/>
  <c r="R2" i="5" l="1"/>
  <c r="J2" i="5"/>
  <c r="K20" i="3"/>
  <c r="M20" i="3" s="1"/>
  <c r="K19" i="3"/>
  <c r="M19" i="3" s="1"/>
  <c r="K18" i="3"/>
  <c r="M18" i="3" s="1"/>
  <c r="J14" i="3"/>
  <c r="J15" i="3"/>
  <c r="J16" i="3"/>
  <c r="K16" i="3" s="1"/>
  <c r="M16" i="3" s="1"/>
  <c r="J17" i="3"/>
  <c r="L2" i="5" l="1"/>
  <c r="V2" i="5" s="1"/>
  <c r="T2" i="5"/>
  <c r="S2" i="5"/>
  <c r="K17" i="3"/>
  <c r="M17" i="3" s="1"/>
  <c r="K15" i="3"/>
  <c r="M15" i="3" s="1"/>
  <c r="K14" i="3"/>
  <c r="M14" i="3" s="1"/>
  <c r="J13" i="3"/>
  <c r="K13" i="3" s="1"/>
  <c r="M13" i="3" s="1"/>
  <c r="J5" i="3"/>
  <c r="K5" i="3" s="1"/>
  <c r="M5" i="3" s="1"/>
  <c r="J8" i="3"/>
  <c r="J10" i="3"/>
  <c r="K10" i="3" s="1"/>
  <c r="M10" i="3" s="1"/>
  <c r="J11" i="3"/>
  <c r="K11" i="3" s="1"/>
  <c r="M11" i="3" s="1"/>
  <c r="J12" i="3"/>
  <c r="K12" i="3" s="1"/>
  <c r="M12" i="3" s="1"/>
  <c r="J4" i="3"/>
  <c r="K4" i="3" s="1"/>
  <c r="M4" i="3" s="1"/>
  <c r="J2" i="3"/>
  <c r="J3" i="3" l="1"/>
  <c r="K3" i="3" s="1"/>
  <c r="M3" i="3" s="1"/>
  <c r="W2" i="5"/>
  <c r="U2" i="5"/>
  <c r="J7" i="3"/>
  <c r="K7" i="3" s="1"/>
  <c r="M7" i="3" s="1"/>
  <c r="J9" i="3"/>
  <c r="K9" i="3" s="1"/>
  <c r="M9" i="3" s="1"/>
  <c r="K8" i="3"/>
  <c r="M8" i="3" s="1"/>
  <c r="K2" i="3"/>
  <c r="J6" i="3"/>
  <c r="K6" i="3" s="1"/>
  <c r="M6" i="3" s="1"/>
  <c r="V2" i="3" l="1"/>
  <c r="U2" i="3"/>
  <c r="M2" i="3"/>
  <c r="X2" i="3" s="1"/>
  <c r="W2" i="3" l="1"/>
  <c r="Y2" i="3"/>
</calcChain>
</file>

<file path=xl/comments1.xml><?xml version="1.0" encoding="utf-8"?>
<comments xmlns="http://schemas.openxmlformats.org/spreadsheetml/2006/main">
  <authors>
    <author>Microsoft Office User</author>
  </authors>
  <commentList>
    <comment ref="F10" authorId="0" shapeId="0">
      <text>
        <r>
          <rPr>
            <b/>
            <sz val="10"/>
            <color rgb="FF000000"/>
            <rFont val="Microsoft YaHei UI"/>
            <family val="2"/>
            <charset val="134"/>
          </rPr>
          <t>Microsoft Office User: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>搞车牌的问题，出了</t>
        </r>
        <r>
          <rPr>
            <sz val="10"/>
            <color rgb="FF000000"/>
            <rFont val="等线"/>
            <family val="4"/>
            <charset val="134"/>
            <scheme val="minor"/>
          </rPr>
          <t>200</t>
        </r>
        <r>
          <rPr>
            <sz val="10"/>
            <color rgb="FF000000"/>
            <rFont val="等线"/>
            <family val="4"/>
            <charset val="134"/>
            <scheme val="minor"/>
          </rPr>
          <t>解决问题，平摊到这两件房子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
</t>
        </r>
      </text>
    </comment>
    <comment ref="F11" authorId="0" shapeId="0">
      <text>
        <r>
          <rPr>
            <b/>
            <sz val="10"/>
            <color rgb="FF000000"/>
            <rFont val="Microsoft YaHei UI"/>
            <family val="2"/>
            <charset val="134"/>
          </rPr>
          <t>Microsoft Office User: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搞车牌的问题，出了</t>
        </r>
        <r>
          <rPr>
            <sz val="10"/>
            <color rgb="FF000000"/>
            <rFont val="Microsoft YaHei UI"/>
            <family val="2"/>
            <charset val="134"/>
          </rPr>
          <t>200</t>
        </r>
        <r>
          <rPr>
            <sz val="10"/>
            <color rgb="FF000000"/>
            <rFont val="Microsoft YaHei UI"/>
            <family val="2"/>
            <charset val="134"/>
          </rPr>
          <t>解决问题，平摊到这两件房子</t>
        </r>
      </text>
    </comment>
  </commentList>
</comments>
</file>

<file path=xl/comments2.xml><?xml version="1.0" encoding="utf-8"?>
<comments xmlns="http://schemas.openxmlformats.org/spreadsheetml/2006/main">
  <authors>
    <author>Leo Yuan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被停水，换到2102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被停水，换到2602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业主自住，被停水</t>
        </r>
      </text>
    </comment>
    <comment ref="E8" authorId="0" shapeId="0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业主自住，被停水</t>
        </r>
      </text>
    </comment>
    <comment ref="E9" authorId="0" shapeId="0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端午假期，连住两天共1350，被停水</t>
        </r>
      </text>
    </commen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端午假期，连住两天共1350，被停水</t>
        </r>
      </text>
    </comment>
    <comment ref="E11" authorId="0" shapeId="0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被停水，换到2102</t>
        </r>
      </text>
    </comment>
    <comment ref="E12" authorId="0" shapeId="0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被停水，换到2602</t>
        </r>
      </text>
    </comment>
    <comment ref="E13" authorId="0" shapeId="0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第二天布草被收</t>
        </r>
      </text>
    </comment>
    <comment ref="E14" authorId="0" shapeId="0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第二天布草被收</t>
        </r>
      </text>
    </comment>
  </commentList>
</comments>
</file>

<file path=xl/comments3.xml><?xml version="1.0" encoding="utf-8"?>
<comments xmlns="http://schemas.openxmlformats.org/spreadsheetml/2006/main">
  <authors>
    <author>Leo Yuan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拿资料登记进入游泳馆、停车，一天100块</t>
        </r>
      </text>
    </commen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拿资料登记进入游泳馆、停车，一天100块</t>
        </r>
      </text>
    </comment>
    <comment ref="F9" authorId="0" shapeId="0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拿资料登记进入游泳馆、停车，一天100块</t>
        </r>
      </text>
    </comment>
    <comment ref="H9" authorId="0" shapeId="0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续住，阿姨换布草50元</t>
        </r>
      </text>
    </comment>
    <comment ref="E11" authorId="0" shapeId="0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业主出，收250，减去100卫生费</t>
        </r>
      </text>
    </comment>
    <comment ref="I11" authorId="0" shapeId="0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业主出，业主收益不计算</t>
        </r>
      </text>
    </comment>
    <comment ref="F12" authorId="0" shapeId="0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拿资料登记进入游泳馆、停车，一天100块</t>
        </r>
      </text>
    </comment>
    <comment ref="F16" authorId="0" shapeId="0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拿资料登记进入游泳馆、停车，一天100块</t>
        </r>
      </text>
    </comment>
    <comment ref="F17" authorId="0" shapeId="0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拿资料登记进入游泳馆、停车，一天100块</t>
        </r>
      </text>
    </comment>
    <comment ref="E20" authorId="0" shapeId="0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业主出，收250，减去100卫生费</t>
        </r>
      </text>
    </comment>
    <comment ref="I20" authorId="0" shapeId="0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业主出，收250，减去100卫生费</t>
        </r>
      </text>
    </comment>
    <comment ref="E21" authorId="0" shapeId="0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业主出，收250，减去100卫生费</t>
        </r>
      </text>
    </comment>
    <comment ref="I21" authorId="0" shapeId="0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业主出，收250，减去100卫生费</t>
        </r>
      </text>
    </comment>
    <comment ref="F22" authorId="0" shapeId="0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拿资料登记进入游泳馆、停车，一天100块</t>
        </r>
      </text>
    </comment>
    <comment ref="F24" authorId="0" shapeId="0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拿资料登记进入游泳馆、停车，一天100块</t>
        </r>
      </text>
    </comment>
    <comment ref="F25" authorId="0" shapeId="0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拿资料登记进入游泳馆、停车，一天100块</t>
        </r>
      </text>
    </comment>
    <comment ref="F26" authorId="0" shapeId="0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拿资料登记进入游泳馆、停车，一天100块</t>
        </r>
      </text>
    </comment>
    <comment ref="F27" authorId="0" shapeId="0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拿资料登记进入游泳馆、停车，一天100块</t>
        </r>
      </text>
    </comment>
    <comment ref="F29" authorId="0" shapeId="0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拿资料登记进入游泳馆、停车，一天100块</t>
        </r>
      </text>
    </comment>
    <comment ref="F36" authorId="0" shapeId="0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拿资料登记进入游泳馆、停车，一天100块</t>
        </r>
      </text>
    </comment>
    <comment ref="F41" authorId="0" shapeId="0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拿资料登记进入游泳馆、停车，一天100块</t>
        </r>
      </text>
    </comment>
  </commentList>
</comments>
</file>

<file path=xl/comments4.xml><?xml version="1.0" encoding="utf-8"?>
<comments xmlns="http://schemas.openxmlformats.org/spreadsheetml/2006/main">
  <authors>
    <author>Leo Yuan</author>
    <author>Microsoft Office User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拿资料登记进入游泳馆、停车，一天100块</t>
        </r>
      </text>
    </commen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拿资料登记进入游泳馆、停车，一天100块</t>
        </r>
      </text>
    </comment>
    <comment ref="E8" authorId="0" shapeId="0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业主自住</t>
        </r>
      </text>
    </comment>
    <comment ref="E9" authorId="0" shapeId="0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业主自住</t>
        </r>
      </text>
    </comment>
    <comment ref="F10" authorId="0" shapeId="0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拿资料登记进入游泳馆、停车，一天100块</t>
        </r>
      </text>
    </commen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拿资料登记进入游泳馆、停车，一天100块</t>
        </r>
      </text>
    </comment>
    <comment ref="E17" authorId="0" shapeId="0">
      <text>
        <r>
          <rPr>
            <b/>
            <sz val="9"/>
            <color rgb="FF000000"/>
            <rFont val="宋体"/>
            <family val="3"/>
            <charset val="134"/>
          </rPr>
          <t>Leo Yuan: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业主自住</t>
        </r>
      </text>
    </comment>
    <comment ref="F18" authorId="1" shapeId="0">
      <text>
        <r>
          <rPr>
            <b/>
            <sz val="10"/>
            <color rgb="FF000000"/>
            <rFont val="Microsoft YaHei UI"/>
            <family val="2"/>
            <charset val="134"/>
          </rPr>
          <t>Microsoft Office User: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>每辆车</t>
        </r>
        <r>
          <rPr>
            <sz val="10"/>
            <color rgb="FF000000"/>
            <rFont val="Microsoft YaHei UI"/>
            <family val="2"/>
            <charset val="134"/>
          </rPr>
          <t>50</t>
        </r>
        <r>
          <rPr>
            <sz val="10"/>
            <color rgb="FF000000"/>
            <rFont val="等线"/>
            <family val="4"/>
            <charset val="134"/>
            <scheme val="minor"/>
          </rPr>
          <t>元停车费</t>
        </r>
      </text>
    </comment>
    <comment ref="E24" authorId="0" shapeId="0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业主自住</t>
        </r>
      </text>
    </comment>
    <comment ref="E31" authorId="0" shapeId="0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业主自住</t>
        </r>
      </text>
    </comment>
    <comment ref="F32" authorId="0" shapeId="0">
      <text>
        <r>
          <rPr>
            <b/>
            <sz val="9"/>
            <color rgb="FF000000"/>
            <rFont val="宋体"/>
            <family val="3"/>
            <charset val="134"/>
          </rPr>
          <t>Leo Yuan: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车停在外面，不用收停车费</t>
        </r>
      </text>
    </comment>
    <comment ref="F33" authorId="0" shapeId="0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车停在外面，不用收停车费</t>
        </r>
      </text>
    </comment>
    <comment ref="F34" authorId="0" shapeId="0">
      <text>
        <r>
          <rPr>
            <b/>
            <sz val="9"/>
            <color rgb="FF000000"/>
            <rFont val="宋体"/>
            <family val="3"/>
            <charset val="134"/>
          </rPr>
          <t>Leo Yuan: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车停在外面，不用收停车费</t>
        </r>
      </text>
    </comment>
    <comment ref="H48" authorId="1" shapeId="0">
      <text>
        <r>
          <rPr>
            <b/>
            <sz val="10"/>
            <color rgb="FF000000"/>
            <rFont val="Microsoft YaHei UI"/>
            <family val="2"/>
            <charset val="134"/>
          </rPr>
          <t>Microsoft Office User: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>续住</t>
        </r>
      </text>
    </comment>
    <comment ref="E55" authorId="1" shapeId="0">
      <text>
        <r>
          <rPr>
            <b/>
            <sz val="10"/>
            <color rgb="FF000000"/>
            <rFont val="Microsoft YaHei UI"/>
            <family val="2"/>
            <charset val="134"/>
          </rPr>
          <t>Microsoft Office User: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业主自住</t>
        </r>
      </text>
    </comment>
  </commentList>
</comments>
</file>

<file path=xl/sharedStrings.xml><?xml version="1.0" encoding="utf-8"?>
<sst xmlns="http://schemas.openxmlformats.org/spreadsheetml/2006/main" count="929" uniqueCount="133">
  <si>
    <t>周六</t>
    <phoneticPr fontId="1" type="noConversion"/>
  </si>
  <si>
    <t>房号</t>
    <phoneticPr fontId="1" type="noConversion"/>
  </si>
  <si>
    <t>日期</t>
  </si>
  <si>
    <t>价格</t>
  </si>
  <si>
    <t>平末假</t>
  </si>
  <si>
    <t>平末假</t>
    <phoneticPr fontId="1" type="noConversion"/>
  </si>
  <si>
    <t>周四</t>
  </si>
  <si>
    <t>周四</t>
    <phoneticPr fontId="1" type="noConversion"/>
  </si>
  <si>
    <t>业主</t>
  </si>
  <si>
    <t>总计</t>
    <phoneticPr fontId="1" type="noConversion"/>
  </si>
  <si>
    <t>卫生</t>
  </si>
  <si>
    <t>是否结算</t>
  </si>
  <si>
    <t>是否结算</t>
    <phoneticPr fontId="1" type="noConversion"/>
  </si>
  <si>
    <t>已结算</t>
  </si>
  <si>
    <t>已结算</t>
    <phoneticPr fontId="1" type="noConversion"/>
  </si>
  <si>
    <t>周一</t>
    <phoneticPr fontId="1" type="noConversion"/>
  </si>
  <si>
    <t>周二</t>
    <phoneticPr fontId="1" type="noConversion"/>
  </si>
  <si>
    <t>周三</t>
    <phoneticPr fontId="1" type="noConversion"/>
  </si>
  <si>
    <t>周五</t>
    <phoneticPr fontId="1" type="noConversion"/>
  </si>
  <si>
    <t>周日</t>
  </si>
  <si>
    <t>周日</t>
    <phoneticPr fontId="1" type="noConversion"/>
  </si>
  <si>
    <t>假日</t>
  </si>
  <si>
    <t>假日</t>
    <phoneticPr fontId="1" type="noConversion"/>
  </si>
  <si>
    <t>未结算</t>
    <phoneticPr fontId="1" type="noConversion"/>
  </si>
  <si>
    <t>停车费</t>
    <phoneticPr fontId="1" type="noConversion"/>
  </si>
  <si>
    <t>总计2</t>
    <phoneticPr fontId="1" type="noConversion"/>
  </si>
  <si>
    <t>泳池</t>
    <phoneticPr fontId="1" type="noConversion"/>
  </si>
  <si>
    <t>罗勇军</t>
    <phoneticPr fontId="1" type="noConversion"/>
  </si>
  <si>
    <t>袁洪烈</t>
    <phoneticPr fontId="1" type="noConversion"/>
  </si>
  <si>
    <t>小记</t>
    <phoneticPr fontId="1" type="noConversion"/>
  </si>
  <si>
    <t>待收款</t>
    <phoneticPr fontId="1" type="noConversion"/>
  </si>
  <si>
    <t>周六</t>
  </si>
  <si>
    <t>业主信息</t>
    <phoneticPr fontId="1" type="noConversion"/>
  </si>
  <si>
    <t>姓名</t>
    <phoneticPr fontId="1" type="noConversion"/>
  </si>
  <si>
    <t>身份证号码</t>
    <phoneticPr fontId="1" type="noConversion"/>
  </si>
  <si>
    <t>用电编号</t>
    <phoneticPr fontId="1" type="noConversion"/>
  </si>
  <si>
    <t>刘晚元</t>
    <phoneticPr fontId="1" type="noConversion"/>
  </si>
  <si>
    <t>432624197708107741</t>
    <phoneticPr fontId="1" type="noConversion"/>
  </si>
  <si>
    <t>0313140142994087</t>
    <phoneticPr fontId="1" type="noConversion"/>
  </si>
  <si>
    <t>吴菊香</t>
    <phoneticPr fontId="1" type="noConversion"/>
  </si>
  <si>
    <t>320301198008260063</t>
    <phoneticPr fontId="1" type="noConversion"/>
  </si>
  <si>
    <t>0313140142994029</t>
    <phoneticPr fontId="1" type="noConversion"/>
  </si>
  <si>
    <t>吴璇</t>
    <phoneticPr fontId="1" type="noConversion"/>
  </si>
  <si>
    <t>362131197209261427</t>
    <phoneticPr fontId="1" type="noConversion"/>
  </si>
  <si>
    <t>0313140142996328</t>
    <phoneticPr fontId="1" type="noConversion"/>
  </si>
  <si>
    <t>赵漫红</t>
    <phoneticPr fontId="1" type="noConversion"/>
  </si>
  <si>
    <t>430521197701189661</t>
    <phoneticPr fontId="1" type="noConversion"/>
  </si>
  <si>
    <t>0313140142996836</t>
    <phoneticPr fontId="1" type="noConversion"/>
  </si>
  <si>
    <t>边锋</t>
    <phoneticPr fontId="1" type="noConversion"/>
  </si>
  <si>
    <t>420300197504032513</t>
    <phoneticPr fontId="1" type="noConversion"/>
  </si>
  <si>
    <t>0313140142994494</t>
    <phoneticPr fontId="1" type="noConversion"/>
  </si>
  <si>
    <t>曹桂萍</t>
    <phoneticPr fontId="1" type="noConversion"/>
  </si>
  <si>
    <t>360203197512230541</t>
    <phoneticPr fontId="1" type="noConversion"/>
  </si>
  <si>
    <t>0313140143034782</t>
  </si>
  <si>
    <t>李仁准</t>
    <phoneticPr fontId="1" type="noConversion"/>
  </si>
  <si>
    <t>500236198910044590</t>
    <phoneticPr fontId="1" type="noConversion"/>
  </si>
  <si>
    <t>0313140143035570</t>
    <phoneticPr fontId="1" type="noConversion"/>
  </si>
  <si>
    <t>李应</t>
    <phoneticPr fontId="1" type="noConversion"/>
  </si>
  <si>
    <t>郭小玲</t>
    <phoneticPr fontId="1" type="noConversion"/>
  </si>
  <si>
    <t>2-1216</t>
    <phoneticPr fontId="1" type="noConversion"/>
  </si>
  <si>
    <t>2-1210</t>
    <phoneticPr fontId="1" type="noConversion"/>
  </si>
  <si>
    <t>2-2602</t>
    <phoneticPr fontId="1" type="noConversion"/>
  </si>
  <si>
    <t>2-2902</t>
    <phoneticPr fontId="1" type="noConversion"/>
  </si>
  <si>
    <t>2-1506</t>
    <phoneticPr fontId="1" type="noConversion"/>
  </si>
  <si>
    <t>1-2215</t>
    <phoneticPr fontId="1" type="noConversion"/>
  </si>
  <si>
    <t>1-2714</t>
    <phoneticPr fontId="1" type="noConversion"/>
  </si>
  <si>
    <t>2-2302</t>
    <phoneticPr fontId="1" type="noConversion"/>
  </si>
  <si>
    <t>2-2102</t>
    <phoneticPr fontId="1" type="noConversion"/>
  </si>
  <si>
    <t>2-812</t>
    <phoneticPr fontId="1" type="noConversion"/>
  </si>
  <si>
    <t>2-2415</t>
    <phoneticPr fontId="1" type="noConversion"/>
  </si>
  <si>
    <t>2-2416</t>
    <phoneticPr fontId="1" type="noConversion"/>
  </si>
  <si>
    <t>2-2613</t>
    <phoneticPr fontId="1" type="noConversion"/>
  </si>
  <si>
    <t>2-3016</t>
    <phoneticPr fontId="1" type="noConversion"/>
  </si>
  <si>
    <t>1-2213</t>
    <phoneticPr fontId="1" type="noConversion"/>
  </si>
  <si>
    <t>1-2215</t>
  </si>
  <si>
    <t>2-2415</t>
  </si>
  <si>
    <t>2-2416</t>
  </si>
  <si>
    <t>2-1216</t>
  </si>
  <si>
    <t>2-2602</t>
  </si>
  <si>
    <t>2-1506</t>
  </si>
  <si>
    <t>2-1210</t>
  </si>
  <si>
    <t>1-2714</t>
  </si>
  <si>
    <t>0313140142993361</t>
    <phoneticPr fontId="1" type="noConversion"/>
  </si>
  <si>
    <t>邓学英</t>
    <phoneticPr fontId="1" type="noConversion"/>
  </si>
  <si>
    <t>0313140142995471</t>
    <phoneticPr fontId="1" type="noConversion"/>
  </si>
  <si>
    <t>412821197309300024</t>
  </si>
  <si>
    <t>2-2102</t>
  </si>
  <si>
    <t>周三</t>
  </si>
  <si>
    <t>电量</t>
    <phoneticPr fontId="1" type="noConversion"/>
  </si>
  <si>
    <t>月份</t>
    <phoneticPr fontId="1" type="noConversion"/>
  </si>
  <si>
    <t>电费</t>
    <phoneticPr fontId="1" type="noConversion"/>
  </si>
  <si>
    <t>4月</t>
    <phoneticPr fontId="1" type="noConversion"/>
  </si>
  <si>
    <t>业主</t>
    <phoneticPr fontId="1" type="noConversion"/>
  </si>
  <si>
    <t>待结算金额</t>
    <phoneticPr fontId="1" type="noConversion"/>
  </si>
  <si>
    <t>总计(待结算)</t>
    <phoneticPr fontId="1" type="noConversion"/>
  </si>
  <si>
    <t>小结</t>
    <phoneticPr fontId="1" type="noConversion"/>
  </si>
  <si>
    <t>序号</t>
    <phoneticPr fontId="1" type="noConversion"/>
  </si>
  <si>
    <t>序号段</t>
    <phoneticPr fontId="1" type="noConversion"/>
  </si>
  <si>
    <t>1-30</t>
    <phoneticPr fontId="1" type="noConversion"/>
  </si>
  <si>
    <t>2-2902</t>
  </si>
  <si>
    <t>4月</t>
    <phoneticPr fontId="1" type="noConversion"/>
  </si>
  <si>
    <t>513021197601147689</t>
    <phoneticPr fontId="1" type="noConversion"/>
  </si>
  <si>
    <t>0313140142995817</t>
    <phoneticPr fontId="1" type="noConversion"/>
  </si>
  <si>
    <t>4月</t>
    <phoneticPr fontId="1" type="noConversion"/>
  </si>
  <si>
    <t>2-2302</t>
  </si>
  <si>
    <t>未结算</t>
  </si>
  <si>
    <t>周二</t>
  </si>
  <si>
    <t>2-812</t>
  </si>
  <si>
    <t>周五</t>
  </si>
  <si>
    <t>2-2613</t>
  </si>
  <si>
    <t>业主出</t>
  </si>
  <si>
    <t>业主出</t>
    <phoneticPr fontId="1" type="noConversion"/>
  </si>
  <si>
    <t>业主住</t>
  </si>
  <si>
    <t>业主住</t>
    <phoneticPr fontId="1" type="noConversion"/>
  </si>
  <si>
    <t>31-65</t>
    <phoneticPr fontId="1" type="noConversion"/>
  </si>
  <si>
    <t>5月</t>
  </si>
  <si>
    <t>5月</t>
    <phoneticPr fontId="1" type="noConversion"/>
  </si>
  <si>
    <t>周一</t>
  </si>
  <si>
    <t>6月</t>
    <phoneticPr fontId="1" type="noConversion"/>
  </si>
  <si>
    <t>6月</t>
    <phoneticPr fontId="1" type="noConversion"/>
  </si>
  <si>
    <t>2-817</t>
  </si>
  <si>
    <t>2-2104</t>
  </si>
  <si>
    <t>2-2104</t>
    <phoneticPr fontId="1" type="noConversion"/>
  </si>
  <si>
    <t>2-2601</t>
  </si>
  <si>
    <t>2-2601</t>
    <phoneticPr fontId="1" type="noConversion"/>
  </si>
  <si>
    <t>2-1111</t>
    <phoneticPr fontId="1" type="noConversion"/>
  </si>
  <si>
    <t>2-1112</t>
    <phoneticPr fontId="1" type="noConversion"/>
  </si>
  <si>
    <t>2-2104</t>
    <phoneticPr fontId="1" type="noConversion"/>
  </si>
  <si>
    <t>2-1111</t>
  </si>
  <si>
    <t>2-1112</t>
  </si>
  <si>
    <t>7月</t>
    <phoneticPr fontId="1" type="noConversion"/>
  </si>
  <si>
    <t>1-33</t>
    <phoneticPr fontId="1" type="noConversion"/>
  </si>
  <si>
    <t>34-80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</si>
</sst>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0"/>
      <color rgb="FF000000"/>
      <name val="Microsoft YaHei UI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等线"/>
      <family val="4"/>
      <charset val="134"/>
      <scheme val="minor"/>
    </font>
    <font>
      <sz val="24"/>
      <color rgb="FF0070C0"/>
      <name val="等线"/>
      <family val="4"/>
      <charset val="134"/>
      <scheme val="minor"/>
    </font>
    <font>
      <b/>
      <sz val="18"/>
      <color theme="1"/>
      <name val="等线"/>
      <family val="4"/>
      <charset val="134"/>
      <scheme val="minor"/>
    </font>
    <font>
      <sz val="18"/>
      <color theme="1"/>
      <name val="等线"/>
      <family val="4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8"/>
      <color theme="0" tint="-0.249977111117893"/>
      <name val="等线"/>
      <family val="4"/>
      <charset val="134"/>
      <scheme val="minor"/>
    </font>
    <font>
      <sz val="18"/>
      <color theme="0" tint="-0.249977111117893"/>
      <name val="等线"/>
      <family val="3"/>
      <charset val="134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2" xfId="0" applyFont="1" applyBorder="1" applyAlignment="1">
      <alignment horizontal="center" vertical="center"/>
    </xf>
    <xf numFmtId="58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58" fontId="3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0" xfId="0" applyFont="1" applyBorder="1" applyAlignment="1">
      <alignment horizontal="center" vertical="center"/>
    </xf>
    <xf numFmtId="58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2" fillId="0" borderId="5" xfId="0" applyFont="1" applyFill="1" applyBorder="1" applyAlignment="1">
      <alignment horizontal="center" vertical="center"/>
    </xf>
    <xf numFmtId="58" fontId="3" fillId="0" borderId="0" xfId="0" applyNumberFormat="1" applyFont="1" applyBorder="1" applyAlignment="1">
      <alignment horizontal="center" vertical="center"/>
    </xf>
    <xf numFmtId="58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0" borderId="0" xfId="0" applyNumberFormat="1" applyFont="1">
      <alignment vertical="center"/>
    </xf>
    <xf numFmtId="0" fontId="3" fillId="7" borderId="0" xfId="0" applyFont="1" applyFill="1" applyBorder="1" applyAlignment="1">
      <alignment horizontal="center" vertical="center"/>
    </xf>
    <xf numFmtId="58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2" fillId="8" borderId="2" xfId="0" applyNumberFormat="1" applyFont="1" applyFill="1" applyBorder="1" applyAlignment="1">
      <alignment horizontal="center" vertical="center"/>
    </xf>
    <xf numFmtId="49" fontId="3" fillId="8" borderId="2" xfId="0" applyNumberFormat="1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58" fontId="2" fillId="0" borderId="1" xfId="0" applyNumberFormat="1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161600</xdr:colOff>
      <xdr:row>3</xdr:row>
      <xdr:rowOff>187920</xdr:rowOff>
    </xdr:from>
    <xdr:to>
      <xdr:col>13</xdr:col>
      <xdr:colOff>161960</xdr:colOff>
      <xdr:row>3</xdr:row>
      <xdr:rowOff>188280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墨迹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14:cNvPr>
            <xdr14:cNvContentPartPr/>
          </xdr14:nvContentPartPr>
          <xdr14:nvPr macro=""/>
          <xdr14:xfrm>
            <a:off x="10499400" y="1102320"/>
            <a:ext cx="360" cy="360"/>
          </xdr14:xfrm>
        </xdr:contentPart>
      </mc:Choice>
      <mc:Fallback xmlns="">
        <xdr:pic>
          <xdr:nvPicPr>
            <xdr:cNvPr id="2" name="墨迹 1">
              <a:extLst>
                <a:ext uri="{FF2B5EF4-FFF2-40B4-BE49-F238E27FC236}">
                  <a16:creationId xmlns:a16="http://schemas.microsoft.com/office/drawing/2014/main" id="{7A9CACA9-A34E-C745-81C7-BCCDD1356D2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490760" y="1093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161600</xdr:colOff>
      <xdr:row>3</xdr:row>
      <xdr:rowOff>187920</xdr:rowOff>
    </xdr:from>
    <xdr:to>
      <xdr:col>15</xdr:col>
      <xdr:colOff>161960</xdr:colOff>
      <xdr:row>3</xdr:row>
      <xdr:rowOff>188280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墨迹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14:cNvPr>
            <xdr14:cNvContentPartPr/>
          </xdr14:nvContentPartPr>
          <xdr14:nvPr macro=""/>
          <xdr14:xfrm>
            <a:off x="10499400" y="1102320"/>
            <a:ext cx="360" cy="360"/>
          </xdr14:xfrm>
        </xdr:contentPart>
      </mc:Choice>
      <mc:Fallback xmlns="">
        <xdr:pic>
          <xdr:nvPicPr>
            <xdr:cNvPr id="2" name="墨迹 1">
              <a:extLst>
                <a:ext uri="{FF2B5EF4-FFF2-40B4-BE49-F238E27FC236}">
                  <a16:creationId xmlns:a16="http://schemas.microsoft.com/office/drawing/2014/main" id="{196F9870-9B23-C94E-90A3-A985818C4C0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490760" y="1093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161600</xdr:colOff>
      <xdr:row>3</xdr:row>
      <xdr:rowOff>187920</xdr:rowOff>
    </xdr:from>
    <xdr:to>
      <xdr:col>15</xdr:col>
      <xdr:colOff>161960</xdr:colOff>
      <xdr:row>3</xdr:row>
      <xdr:rowOff>188280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墨迹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14:cNvPr>
            <xdr14:cNvContentPartPr/>
          </xdr14:nvContentPartPr>
          <xdr14:nvPr macro=""/>
          <xdr14:xfrm>
            <a:off x="10499400" y="1102320"/>
            <a:ext cx="360" cy="360"/>
          </xdr14:xfrm>
        </xdr:contentPart>
      </mc:Choice>
      <mc:Fallback xmlns="">
        <xdr:pic>
          <xdr:nvPicPr>
            <xdr:cNvPr id="2" name="墨迹 1">
              <a:extLst>
                <a:ext uri="{FF2B5EF4-FFF2-40B4-BE49-F238E27FC236}">
                  <a16:creationId xmlns:a16="http://schemas.microsoft.com/office/drawing/2014/main" id="{196F9870-9B23-C94E-90A3-A985818C4C0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490760" y="1093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161600</xdr:colOff>
      <xdr:row>3</xdr:row>
      <xdr:rowOff>187920</xdr:rowOff>
    </xdr:from>
    <xdr:to>
      <xdr:col>15</xdr:col>
      <xdr:colOff>161960</xdr:colOff>
      <xdr:row>3</xdr:row>
      <xdr:rowOff>188280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墨迹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14:cNvPr>
            <xdr14:cNvContentPartPr/>
          </xdr14:nvContentPartPr>
          <xdr14:nvPr macro=""/>
          <xdr14:xfrm>
            <a:off x="10499400" y="1102320"/>
            <a:ext cx="360" cy="360"/>
          </xdr14:xfrm>
        </xdr:contentPart>
      </mc:Choice>
      <mc:Fallback xmlns="">
        <xdr:pic>
          <xdr:nvPicPr>
            <xdr:cNvPr id="2" name="墨迹 1">
              <a:extLst>
                <a:ext uri="{FF2B5EF4-FFF2-40B4-BE49-F238E27FC236}">
                  <a16:creationId xmlns:a16="http://schemas.microsoft.com/office/drawing/2014/main" id="{196F9870-9B23-C94E-90A3-A985818C4C0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490760" y="1093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161600</xdr:colOff>
      <xdr:row>3</xdr:row>
      <xdr:rowOff>187920</xdr:rowOff>
    </xdr:from>
    <xdr:to>
      <xdr:col>15</xdr:col>
      <xdr:colOff>161960</xdr:colOff>
      <xdr:row>3</xdr:row>
      <xdr:rowOff>188280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墨迹 1">
              <a:extLst>
                <a:ext uri="{FF2B5EF4-FFF2-40B4-BE49-F238E27FC236}">
                  <a16:creationId xmlns:a16="http://schemas.microsoft.com/office/drawing/2014/main" id="{00000000-0008-0000-0700-000002000000}"/>
                </a:ext>
              </a:extLst>
            </xdr14:cNvPr>
            <xdr14:cNvContentPartPr/>
          </xdr14:nvContentPartPr>
          <xdr14:nvPr macro=""/>
          <xdr14:xfrm>
            <a:off x="10499400" y="1102320"/>
            <a:ext cx="360" cy="360"/>
          </xdr14:xfrm>
        </xdr:contentPart>
      </mc:Choice>
      <mc:Fallback xmlns="">
        <xdr:pic>
          <xdr:nvPicPr>
            <xdr:cNvPr id="2" name="墨迹 1">
              <a:extLst>
                <a:ext uri="{FF2B5EF4-FFF2-40B4-BE49-F238E27FC236}">
                  <a16:creationId xmlns:a16="http://schemas.microsoft.com/office/drawing/2014/main" id="{196F9870-9B23-C94E-90A3-A985818C4C0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490760" y="1093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161600</xdr:colOff>
      <xdr:row>3</xdr:row>
      <xdr:rowOff>187920</xdr:rowOff>
    </xdr:from>
    <xdr:to>
      <xdr:col>15</xdr:col>
      <xdr:colOff>161960</xdr:colOff>
      <xdr:row>3</xdr:row>
      <xdr:rowOff>188280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墨迹 1">
              <a:extLst>
                <a:ext uri="{FF2B5EF4-FFF2-40B4-BE49-F238E27FC236}">
                  <a16:creationId xmlns:a16="http://schemas.microsoft.com/office/drawing/2014/main" id="{00000000-0008-0000-0800-000002000000}"/>
                </a:ext>
              </a:extLst>
            </xdr14:cNvPr>
            <xdr14:cNvContentPartPr/>
          </xdr14:nvContentPartPr>
          <xdr14:nvPr macro=""/>
          <xdr14:xfrm>
            <a:off x="10499400" y="1102320"/>
            <a:ext cx="360" cy="360"/>
          </xdr14:xfrm>
        </xdr:contentPart>
      </mc:Choice>
      <mc:Fallback xmlns="">
        <xdr:pic>
          <xdr:nvPicPr>
            <xdr:cNvPr id="2" name="墨迹 1">
              <a:extLst>
                <a:ext uri="{FF2B5EF4-FFF2-40B4-BE49-F238E27FC236}">
                  <a16:creationId xmlns:a16="http://schemas.microsoft.com/office/drawing/2014/main" id="{196F9870-9B23-C94E-90A3-A985818C4C0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490760" y="1093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4-08T14:17:43.1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4-08T13:24:44.4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6-06T05:42:36.4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6-06T05:42:52.1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7-15T08:29:01.0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8-05T02:15:39.8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zoomScaleNormal="100" workbookViewId="0">
      <pane xSplit="1" topLeftCell="B1" activePane="topRight" state="frozen"/>
      <selection pane="topRight" activeCell="P9" sqref="P9"/>
    </sheetView>
  </sheetViews>
  <sheetFormatPr defaultColWidth="11" defaultRowHeight="15.75" x14ac:dyDescent="0.25"/>
  <cols>
    <col min="1" max="1" width="14.125" customWidth="1"/>
    <col min="2" max="8" width="11" customWidth="1"/>
  </cols>
  <sheetData>
    <row r="1" spans="1:13" ht="24" customHeight="1" x14ac:dyDescent="0.25">
      <c r="A1" s="1" t="s">
        <v>89</v>
      </c>
      <c r="B1" s="1" t="s">
        <v>91</v>
      </c>
      <c r="C1" s="1" t="s">
        <v>100</v>
      </c>
      <c r="D1" s="1" t="s">
        <v>103</v>
      </c>
      <c r="E1" s="1" t="s">
        <v>116</v>
      </c>
      <c r="F1" s="1" t="s">
        <v>115</v>
      </c>
      <c r="G1" s="1" t="s">
        <v>115</v>
      </c>
      <c r="H1" s="1" t="s">
        <v>116</v>
      </c>
      <c r="I1" s="1" t="s">
        <v>118</v>
      </c>
      <c r="J1" s="1" t="s">
        <v>118</v>
      </c>
      <c r="K1" s="1" t="s">
        <v>118</v>
      </c>
      <c r="L1" s="24" t="s">
        <v>119</v>
      </c>
      <c r="M1" s="51" t="s">
        <v>130</v>
      </c>
    </row>
    <row r="2" spans="1:13" ht="24" customHeight="1" x14ac:dyDescent="0.25">
      <c r="A2" s="1" t="s">
        <v>1</v>
      </c>
      <c r="B2" s="1" t="s">
        <v>81</v>
      </c>
      <c r="C2" s="1" t="s">
        <v>99</v>
      </c>
      <c r="D2" s="1" t="s">
        <v>104</v>
      </c>
      <c r="E2" s="1" t="s">
        <v>81</v>
      </c>
      <c r="F2" s="1" t="s">
        <v>99</v>
      </c>
      <c r="G2" s="1" t="s">
        <v>104</v>
      </c>
      <c r="H2" s="1" t="s">
        <v>107</v>
      </c>
      <c r="I2" s="1" t="s">
        <v>81</v>
      </c>
      <c r="J2" s="1" t="s">
        <v>104</v>
      </c>
      <c r="K2" s="1" t="s">
        <v>99</v>
      </c>
      <c r="L2" s="1" t="s">
        <v>107</v>
      </c>
      <c r="M2" s="1" t="s">
        <v>104</v>
      </c>
    </row>
    <row r="3" spans="1:13" ht="24" customHeight="1" x14ac:dyDescent="0.25">
      <c r="A3" s="1" t="s">
        <v>88</v>
      </c>
      <c r="B3" s="1">
        <v>76</v>
      </c>
      <c r="C3" s="1">
        <v>5</v>
      </c>
      <c r="D3" s="1">
        <v>9</v>
      </c>
      <c r="E3" s="1">
        <v>18</v>
      </c>
      <c r="F3" s="1">
        <v>75</v>
      </c>
      <c r="G3" s="1">
        <v>35</v>
      </c>
      <c r="H3" s="1"/>
      <c r="I3" s="1">
        <v>101</v>
      </c>
      <c r="J3" s="1">
        <v>35</v>
      </c>
      <c r="K3" s="1">
        <v>84</v>
      </c>
      <c r="L3" s="24">
        <v>91</v>
      </c>
      <c r="M3" s="24">
        <v>129</v>
      </c>
    </row>
    <row r="4" spans="1:13" ht="24" customHeight="1" x14ac:dyDescent="0.25">
      <c r="A4" s="1" t="s">
        <v>90</v>
      </c>
      <c r="B4" s="1">
        <v>47.94</v>
      </c>
      <c r="C4" s="1">
        <v>4.1500000000000004</v>
      </c>
      <c r="D4" s="1">
        <v>6.68</v>
      </c>
      <c r="E4" s="1">
        <v>11.35</v>
      </c>
      <c r="F4" s="1">
        <v>47.31</v>
      </c>
      <c r="G4" s="1">
        <v>22.08</v>
      </c>
      <c r="H4" s="1">
        <v>14.25</v>
      </c>
      <c r="I4" s="1">
        <v>63.71</v>
      </c>
      <c r="J4" s="1">
        <v>22.8</v>
      </c>
      <c r="K4" s="1">
        <v>52.99</v>
      </c>
      <c r="L4" s="24">
        <v>58.4</v>
      </c>
      <c r="M4" s="24">
        <v>82.12</v>
      </c>
    </row>
    <row r="5" spans="1:13" ht="24" customHeight="1" x14ac:dyDescent="0.25">
      <c r="A5" s="24" t="s">
        <v>92</v>
      </c>
      <c r="B5" s="1">
        <f>IF(OR(B2="2-2902",B2="2-2302"), 0, B4*0.5)</f>
        <v>23.97</v>
      </c>
      <c r="C5" s="1">
        <f t="shared" ref="C5:M5" si="0">IF(OR(C2="2-2902",C2="2-2302"), 0, C4*0.5)</f>
        <v>0</v>
      </c>
      <c r="D5" s="1">
        <f t="shared" si="0"/>
        <v>0</v>
      </c>
      <c r="E5" s="1">
        <f t="shared" si="0"/>
        <v>5.6749999999999998</v>
      </c>
      <c r="F5" s="1">
        <f t="shared" si="0"/>
        <v>0</v>
      </c>
      <c r="G5" s="1">
        <f t="shared" si="0"/>
        <v>0</v>
      </c>
      <c r="H5" s="1">
        <f>IF(OR(H2="2-2902",H2="2-2302"), 0, H4*0.6)</f>
        <v>8.5499999999999989</v>
      </c>
      <c r="I5" s="1">
        <f t="shared" si="0"/>
        <v>31.855</v>
      </c>
      <c r="J5" s="1">
        <f t="shared" si="0"/>
        <v>0</v>
      </c>
      <c r="K5" s="1">
        <f t="shared" si="0"/>
        <v>0</v>
      </c>
      <c r="L5" s="1">
        <f t="shared" si="0"/>
        <v>29.2</v>
      </c>
      <c r="M5" s="1">
        <f t="shared" si="0"/>
        <v>0</v>
      </c>
    </row>
    <row r="6" spans="1:13" ht="24" customHeight="1" x14ac:dyDescent="0.25">
      <c r="A6" s="24" t="s">
        <v>27</v>
      </c>
      <c r="B6" s="1">
        <f>(B4-B5)*0.5</f>
        <v>11.984999999999999</v>
      </c>
      <c r="C6" s="1">
        <f t="shared" ref="C6:M6" si="1">(C4-C5)*0.5</f>
        <v>2.0750000000000002</v>
      </c>
      <c r="D6" s="1">
        <f t="shared" si="1"/>
        <v>3.34</v>
      </c>
      <c r="E6" s="1">
        <f t="shared" si="1"/>
        <v>2.8374999999999999</v>
      </c>
      <c r="F6" s="1">
        <f t="shared" si="1"/>
        <v>23.655000000000001</v>
      </c>
      <c r="G6" s="1">
        <f t="shared" si="1"/>
        <v>11.04</v>
      </c>
      <c r="H6" s="1">
        <f t="shared" si="1"/>
        <v>2.8500000000000005</v>
      </c>
      <c r="I6" s="1">
        <f t="shared" si="1"/>
        <v>15.9275</v>
      </c>
      <c r="J6" s="1">
        <f t="shared" si="1"/>
        <v>11.4</v>
      </c>
      <c r="K6" s="1">
        <f t="shared" si="1"/>
        <v>26.495000000000001</v>
      </c>
      <c r="L6" s="1">
        <f t="shared" si="1"/>
        <v>14.6</v>
      </c>
      <c r="M6" s="1">
        <f t="shared" si="1"/>
        <v>41.06</v>
      </c>
    </row>
    <row r="7" spans="1:13" ht="24" customHeight="1" x14ac:dyDescent="0.25">
      <c r="A7" s="24" t="s">
        <v>28</v>
      </c>
      <c r="B7" s="1">
        <f>B4-B5-B6</f>
        <v>11.984999999999999</v>
      </c>
      <c r="C7" s="1">
        <f t="shared" ref="C7:M7" si="2">C4-C5-C6</f>
        <v>2.0750000000000002</v>
      </c>
      <c r="D7" s="1">
        <f t="shared" si="2"/>
        <v>3.34</v>
      </c>
      <c r="E7" s="1">
        <f t="shared" si="2"/>
        <v>2.8374999999999999</v>
      </c>
      <c r="F7" s="1">
        <f t="shared" si="2"/>
        <v>23.655000000000001</v>
      </c>
      <c r="G7" s="1">
        <f t="shared" si="2"/>
        <v>11.04</v>
      </c>
      <c r="H7" s="1">
        <f t="shared" si="2"/>
        <v>2.8500000000000005</v>
      </c>
      <c r="I7" s="1">
        <f t="shared" si="2"/>
        <v>15.9275</v>
      </c>
      <c r="J7" s="1">
        <f t="shared" si="2"/>
        <v>11.4</v>
      </c>
      <c r="K7" s="1">
        <f t="shared" si="2"/>
        <v>26.495000000000001</v>
      </c>
      <c r="L7" s="1">
        <f t="shared" si="2"/>
        <v>14.6</v>
      </c>
      <c r="M7" s="1">
        <f t="shared" si="2"/>
        <v>41.06</v>
      </c>
    </row>
    <row r="8" spans="1:13" ht="24" customHeight="1" x14ac:dyDescent="0.25">
      <c r="A8" s="24" t="s">
        <v>12</v>
      </c>
      <c r="B8" s="1" t="s">
        <v>13</v>
      </c>
      <c r="C8" s="1" t="s">
        <v>13</v>
      </c>
      <c r="D8" s="1" t="s">
        <v>13</v>
      </c>
      <c r="E8" s="1" t="s">
        <v>13</v>
      </c>
      <c r="F8" s="1" t="s">
        <v>13</v>
      </c>
      <c r="G8" s="1" t="s">
        <v>13</v>
      </c>
      <c r="H8" s="1" t="s">
        <v>13</v>
      </c>
      <c r="I8" s="1" t="s">
        <v>13</v>
      </c>
      <c r="J8" s="1" t="s">
        <v>13</v>
      </c>
      <c r="K8" s="1" t="s">
        <v>13</v>
      </c>
      <c r="L8" s="1" t="s">
        <v>13</v>
      </c>
      <c r="M8" s="1" t="s">
        <v>105</v>
      </c>
    </row>
    <row r="9" spans="1:13" ht="24" customHeight="1" x14ac:dyDescent="0.25">
      <c r="A9" s="24" t="s">
        <v>93</v>
      </c>
      <c r="B9" s="1">
        <f>IF(B8="未结算", B4-B7, 0)</f>
        <v>0</v>
      </c>
      <c r="C9" s="1">
        <f t="shared" ref="C9:M9" si="3">IF(C8="未结算", C4-C7, 0)</f>
        <v>0</v>
      </c>
      <c r="D9" s="1">
        <f t="shared" si="3"/>
        <v>0</v>
      </c>
      <c r="E9" s="1">
        <f t="shared" si="3"/>
        <v>0</v>
      </c>
      <c r="F9" s="1">
        <f t="shared" si="3"/>
        <v>0</v>
      </c>
      <c r="G9" s="1">
        <f t="shared" si="3"/>
        <v>0</v>
      </c>
      <c r="H9" s="1">
        <f t="shared" si="3"/>
        <v>0</v>
      </c>
      <c r="I9" s="1">
        <f t="shared" si="3"/>
        <v>0</v>
      </c>
      <c r="J9" s="1">
        <f t="shared" si="3"/>
        <v>0</v>
      </c>
      <c r="K9" s="1">
        <f t="shared" si="3"/>
        <v>0</v>
      </c>
      <c r="L9" s="1">
        <f t="shared" si="3"/>
        <v>0</v>
      </c>
      <c r="M9" s="1">
        <f t="shared" si="3"/>
        <v>41.06</v>
      </c>
    </row>
    <row r="12" spans="1:13" ht="24" customHeight="1" x14ac:dyDescent="0.25">
      <c r="A12" s="1"/>
      <c r="B12" s="1" t="s">
        <v>28</v>
      </c>
      <c r="C12" s="1" t="s">
        <v>27</v>
      </c>
      <c r="D12" s="1" t="s">
        <v>92</v>
      </c>
      <c r="E12" s="24" t="s">
        <v>9</v>
      </c>
    </row>
    <row r="13" spans="1:13" ht="24" customHeight="1" x14ac:dyDescent="0.25">
      <c r="A13" s="1" t="s">
        <v>95</v>
      </c>
      <c r="B13" s="1">
        <f>SUM(B7:K7)</f>
        <v>111.605</v>
      </c>
      <c r="C13" s="1">
        <f>SUM(B6:K6)</f>
        <v>111.605</v>
      </c>
      <c r="D13" s="1">
        <f>SUM(B5:K5)</f>
        <v>70.05</v>
      </c>
      <c r="E13" s="1">
        <f>SUM(B4:K4)</f>
        <v>293.26</v>
      </c>
    </row>
    <row r="14" spans="1:13" ht="24" customHeight="1" x14ac:dyDescent="0.25">
      <c r="A14" s="1" t="s">
        <v>94</v>
      </c>
      <c r="B14" s="1">
        <f>SUM(B9:M9)</f>
        <v>41.06</v>
      </c>
      <c r="C14" s="1"/>
      <c r="D14" s="1"/>
      <c r="E14" s="12"/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选项!$C$2:$C$3</xm:f>
          </x14:formula1>
          <xm:sqref>A8:XFD8</xm:sqref>
        </x14:dataValidation>
        <x14:dataValidation type="list" allowBlank="1" showInputMessage="1" showErrorMessage="1">
          <x14:formula1>
            <xm:f>业主信息!$A$3:$A$16</xm:f>
          </x14:formula1>
          <xm:sqref>A2:XFD2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workbookViewId="0">
      <selection activeCell="I12" sqref="I12"/>
    </sheetView>
  </sheetViews>
  <sheetFormatPr defaultColWidth="11" defaultRowHeight="15.75" x14ac:dyDescent="0.25"/>
  <sheetData>
    <row r="1" spans="2:6" ht="24" customHeight="1" x14ac:dyDescent="0.25">
      <c r="B1" s="16" t="s">
        <v>5</v>
      </c>
      <c r="C1" s="16" t="s">
        <v>12</v>
      </c>
      <c r="D1" s="17"/>
      <c r="E1" s="17"/>
      <c r="F1" s="17"/>
    </row>
    <row r="2" spans="2:6" ht="24" customHeight="1" x14ac:dyDescent="0.25">
      <c r="B2" s="1" t="s">
        <v>15</v>
      </c>
      <c r="C2" s="1" t="s">
        <v>14</v>
      </c>
      <c r="D2" s="12"/>
      <c r="E2" s="12"/>
      <c r="F2" s="12"/>
    </row>
    <row r="3" spans="2:6" ht="24" customHeight="1" x14ac:dyDescent="0.25">
      <c r="B3" s="1" t="s">
        <v>16</v>
      </c>
      <c r="C3" s="1" t="s">
        <v>23</v>
      </c>
      <c r="D3" s="12"/>
      <c r="E3" s="12"/>
      <c r="F3" s="12"/>
    </row>
    <row r="4" spans="2:6" ht="24" customHeight="1" x14ac:dyDescent="0.25">
      <c r="B4" s="1" t="s">
        <v>17</v>
      </c>
      <c r="C4" s="1"/>
      <c r="D4" s="12"/>
      <c r="E4" s="12"/>
      <c r="F4" s="12"/>
    </row>
    <row r="5" spans="2:6" ht="24" customHeight="1" x14ac:dyDescent="0.25">
      <c r="B5" s="1" t="s">
        <v>7</v>
      </c>
      <c r="C5" s="1"/>
      <c r="D5" s="12"/>
      <c r="E5" s="12"/>
      <c r="F5" s="12"/>
    </row>
    <row r="6" spans="2:6" ht="24" customHeight="1" x14ac:dyDescent="0.25">
      <c r="B6" s="1" t="s">
        <v>18</v>
      </c>
      <c r="C6" s="1"/>
      <c r="D6" s="12"/>
      <c r="E6" s="12"/>
      <c r="F6" s="12"/>
    </row>
    <row r="7" spans="2:6" ht="24" customHeight="1" x14ac:dyDescent="0.25">
      <c r="B7" s="1" t="s">
        <v>0</v>
      </c>
      <c r="C7" s="1"/>
      <c r="D7" s="12"/>
      <c r="E7" s="12"/>
      <c r="F7" s="12"/>
    </row>
    <row r="8" spans="2:6" ht="24" customHeight="1" x14ac:dyDescent="0.25">
      <c r="B8" s="1" t="s">
        <v>20</v>
      </c>
      <c r="C8" s="1"/>
      <c r="D8" s="12"/>
      <c r="E8" s="12"/>
      <c r="F8" s="12"/>
    </row>
    <row r="9" spans="2:6" ht="24" customHeight="1" x14ac:dyDescent="0.25">
      <c r="B9" s="1" t="s">
        <v>22</v>
      </c>
      <c r="C9" s="1"/>
      <c r="D9" s="12"/>
      <c r="E9" s="12"/>
      <c r="F9" s="12"/>
    </row>
    <row r="10" spans="2:6" ht="24" customHeight="1" x14ac:dyDescent="0.25">
      <c r="B10" s="24" t="s">
        <v>113</v>
      </c>
      <c r="C10" s="12"/>
      <c r="D10" s="12"/>
      <c r="E10" s="12"/>
      <c r="F10" s="12"/>
    </row>
    <row r="11" spans="2:6" ht="24" customHeight="1" x14ac:dyDescent="0.25">
      <c r="B11" s="24" t="s">
        <v>111</v>
      </c>
      <c r="C11" s="12"/>
      <c r="D11" s="12"/>
      <c r="E11" s="12"/>
      <c r="F11" s="1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3" workbookViewId="0">
      <selection activeCell="A3" sqref="A3:A21"/>
    </sheetView>
  </sheetViews>
  <sheetFormatPr defaultColWidth="11" defaultRowHeight="15.75" x14ac:dyDescent="0.25"/>
  <cols>
    <col min="1" max="1" width="17.875" style="29" customWidth="1"/>
    <col min="2" max="2" width="13.375" customWidth="1"/>
    <col min="3" max="3" width="36.125" customWidth="1"/>
    <col min="4" max="4" width="29.875" customWidth="1"/>
  </cols>
  <sheetData>
    <row r="1" spans="1:4" ht="30" x14ac:dyDescent="0.25">
      <c r="A1" s="52" t="s">
        <v>32</v>
      </c>
      <c r="B1" s="52"/>
      <c r="C1" s="52"/>
      <c r="D1" s="52"/>
    </row>
    <row r="2" spans="1:4" ht="27.95" customHeight="1" x14ac:dyDescent="0.25">
      <c r="A2" s="26" t="s">
        <v>1</v>
      </c>
      <c r="B2" s="25" t="s">
        <v>33</v>
      </c>
      <c r="C2" s="26" t="s">
        <v>34</v>
      </c>
      <c r="D2" s="26" t="s">
        <v>35</v>
      </c>
    </row>
    <row r="3" spans="1:4" ht="27.95" customHeight="1" x14ac:dyDescent="0.25">
      <c r="A3" s="28" t="s">
        <v>59</v>
      </c>
      <c r="B3" s="27" t="s">
        <v>36</v>
      </c>
      <c r="C3" s="28" t="s">
        <v>37</v>
      </c>
      <c r="D3" s="28" t="s">
        <v>38</v>
      </c>
    </row>
    <row r="4" spans="1:4" ht="27.95" customHeight="1" x14ac:dyDescent="0.25">
      <c r="A4" s="28" t="s">
        <v>60</v>
      </c>
      <c r="B4" s="27" t="s">
        <v>39</v>
      </c>
      <c r="C4" s="28" t="s">
        <v>40</v>
      </c>
      <c r="D4" s="28" t="s">
        <v>41</v>
      </c>
    </row>
    <row r="5" spans="1:4" ht="27.95" customHeight="1" x14ac:dyDescent="0.25">
      <c r="A5" s="28" t="s">
        <v>61</v>
      </c>
      <c r="B5" s="27" t="s">
        <v>42</v>
      </c>
      <c r="C5" s="28" t="s">
        <v>43</v>
      </c>
      <c r="D5" s="28" t="s">
        <v>44</v>
      </c>
    </row>
    <row r="6" spans="1:4" ht="27.95" customHeight="1" x14ac:dyDescent="0.25">
      <c r="A6" s="28" t="s">
        <v>62</v>
      </c>
      <c r="B6" s="27" t="s">
        <v>45</v>
      </c>
      <c r="C6" s="28" t="s">
        <v>46</v>
      </c>
      <c r="D6" s="28" t="s">
        <v>47</v>
      </c>
    </row>
    <row r="7" spans="1:4" ht="27.95" customHeight="1" x14ac:dyDescent="0.25">
      <c r="A7" s="28" t="s">
        <v>63</v>
      </c>
      <c r="B7" s="27" t="s">
        <v>48</v>
      </c>
      <c r="C7" s="28" t="s">
        <v>49</v>
      </c>
      <c r="D7" s="28" t="s">
        <v>50</v>
      </c>
    </row>
    <row r="8" spans="1:4" ht="27.95" customHeight="1" x14ac:dyDescent="0.25">
      <c r="A8" s="28" t="s">
        <v>65</v>
      </c>
      <c r="B8" s="27" t="s">
        <v>54</v>
      </c>
      <c r="C8" s="28" t="s">
        <v>55</v>
      </c>
      <c r="D8" s="28" t="s">
        <v>56</v>
      </c>
    </row>
    <row r="9" spans="1:4" ht="27.95" customHeight="1" x14ac:dyDescent="0.25">
      <c r="A9" s="28" t="s">
        <v>66</v>
      </c>
      <c r="B9" s="27" t="s">
        <v>57</v>
      </c>
      <c r="C9" s="28" t="s">
        <v>101</v>
      </c>
      <c r="D9" s="28" t="s">
        <v>102</v>
      </c>
    </row>
    <row r="10" spans="1:4" ht="27.95" customHeight="1" x14ac:dyDescent="0.25">
      <c r="A10" s="28" t="s">
        <v>67</v>
      </c>
      <c r="B10" s="27" t="s">
        <v>83</v>
      </c>
      <c r="C10" s="28"/>
      <c r="D10" s="28" t="s">
        <v>84</v>
      </c>
    </row>
    <row r="11" spans="1:4" ht="27.95" customHeight="1" x14ac:dyDescent="0.25">
      <c r="A11" s="28" t="s">
        <v>68</v>
      </c>
      <c r="B11" s="27" t="s">
        <v>58</v>
      </c>
      <c r="C11" s="28" t="s">
        <v>85</v>
      </c>
      <c r="D11" s="28" t="s">
        <v>82</v>
      </c>
    </row>
    <row r="12" spans="1:4" ht="27.95" customHeight="1" x14ac:dyDescent="0.25">
      <c r="A12" s="28" t="s">
        <v>69</v>
      </c>
      <c r="B12" s="27"/>
      <c r="C12" s="28"/>
      <c r="D12" s="28"/>
    </row>
    <row r="13" spans="1:4" ht="27.95" customHeight="1" x14ac:dyDescent="0.25">
      <c r="A13" s="28" t="s">
        <v>70</v>
      </c>
      <c r="B13" s="27"/>
      <c r="C13" s="28"/>
      <c r="D13" s="28"/>
    </row>
    <row r="14" spans="1:4" ht="27.95" customHeight="1" x14ac:dyDescent="0.25">
      <c r="A14" s="28" t="s">
        <v>71</v>
      </c>
      <c r="B14" s="27"/>
      <c r="C14" s="28"/>
      <c r="D14" s="28"/>
    </row>
    <row r="15" spans="1:4" ht="27.95" customHeight="1" x14ac:dyDescent="0.25">
      <c r="A15" s="28" t="s">
        <v>72</v>
      </c>
      <c r="B15" s="27"/>
      <c r="C15" s="28"/>
      <c r="D15" s="28"/>
    </row>
    <row r="16" spans="1:4" ht="27.95" customHeight="1" x14ac:dyDescent="0.25">
      <c r="A16" s="28" t="s">
        <v>73</v>
      </c>
      <c r="B16" s="27"/>
      <c r="C16" s="28"/>
      <c r="D16" s="28"/>
    </row>
    <row r="17" spans="1:4" ht="27.95" customHeight="1" x14ac:dyDescent="0.25">
      <c r="A17" s="28" t="s">
        <v>122</v>
      </c>
      <c r="B17" s="27"/>
      <c r="C17" s="28"/>
      <c r="D17" s="28"/>
    </row>
    <row r="18" spans="1:4" ht="27.95" customHeight="1" x14ac:dyDescent="0.25">
      <c r="A18" s="28" t="s">
        <v>124</v>
      </c>
      <c r="B18" s="27"/>
      <c r="C18" s="28"/>
      <c r="D18" s="28"/>
    </row>
    <row r="19" spans="1:4" ht="27.95" customHeight="1" x14ac:dyDescent="0.25">
      <c r="A19" s="28" t="s">
        <v>125</v>
      </c>
      <c r="B19" s="27"/>
      <c r="C19" s="28"/>
      <c r="D19" s="28"/>
    </row>
    <row r="20" spans="1:4" ht="27.95" customHeight="1" x14ac:dyDescent="0.25">
      <c r="A20" s="28" t="s">
        <v>126</v>
      </c>
      <c r="B20" s="27"/>
      <c r="C20" s="28"/>
      <c r="D20" s="28"/>
    </row>
    <row r="21" spans="1:4" ht="27.95" customHeight="1" x14ac:dyDescent="0.25">
      <c r="A21" s="28" t="s">
        <v>127</v>
      </c>
      <c r="B21" s="27"/>
      <c r="C21" s="28"/>
      <c r="D21" s="28"/>
    </row>
    <row r="22" spans="1:4" ht="27.95" customHeight="1" x14ac:dyDescent="0.25">
      <c r="A22" s="47" t="s">
        <v>64</v>
      </c>
      <c r="B22" s="48" t="s">
        <v>51</v>
      </c>
      <c r="C22" s="49" t="s">
        <v>52</v>
      </c>
      <c r="D22" s="49" t="s">
        <v>53</v>
      </c>
    </row>
    <row r="23" spans="1:4" ht="27.95" customHeight="1" x14ac:dyDescent="0.25">
      <c r="A23" s="28"/>
      <c r="B23" s="27"/>
      <c r="C23" s="28"/>
      <c r="D23" s="28"/>
    </row>
    <row r="24" spans="1:4" ht="27.95" customHeight="1" x14ac:dyDescent="0.25">
      <c r="A24" s="28"/>
      <c r="B24" s="27"/>
      <c r="C24" s="28"/>
      <c r="D24" s="28"/>
    </row>
    <row r="25" spans="1:4" ht="27.95" customHeight="1" x14ac:dyDescent="0.25">
      <c r="A25" s="28"/>
      <c r="B25" s="27"/>
      <c r="C25" s="28"/>
      <c r="D25" s="28"/>
    </row>
    <row r="26" spans="1:4" ht="27.95" customHeight="1" x14ac:dyDescent="0.25">
      <c r="A26" s="28"/>
      <c r="B26" s="27"/>
      <c r="C26" s="28"/>
      <c r="D26" s="28"/>
    </row>
    <row r="27" spans="1:4" ht="27.95" customHeight="1" x14ac:dyDescent="0.25">
      <c r="A27" s="28"/>
      <c r="B27" s="27"/>
      <c r="C27" s="28"/>
      <c r="D27" s="28"/>
    </row>
    <row r="28" spans="1:4" ht="27.95" customHeight="1" x14ac:dyDescent="0.25">
      <c r="A28" s="28"/>
      <c r="B28" s="27"/>
      <c r="C28" s="28"/>
      <c r="D28" s="28"/>
    </row>
    <row r="29" spans="1:4" ht="27.95" customHeight="1" x14ac:dyDescent="0.25">
      <c r="A29" s="28"/>
      <c r="B29" s="27"/>
      <c r="C29" s="28"/>
      <c r="D29" s="28"/>
    </row>
    <row r="30" spans="1:4" ht="27.95" customHeight="1" x14ac:dyDescent="0.25">
      <c r="A30" s="28"/>
      <c r="B30" s="27"/>
      <c r="C30" s="28"/>
      <c r="D30" s="28"/>
    </row>
    <row r="31" spans="1:4" ht="27.95" customHeight="1" x14ac:dyDescent="0.25">
      <c r="A31" s="28"/>
      <c r="B31" s="27"/>
      <c r="C31" s="28"/>
      <c r="D31" s="28"/>
    </row>
    <row r="32" spans="1:4" ht="27.95" customHeight="1" x14ac:dyDescent="0.25">
      <c r="A32" s="28"/>
      <c r="B32" s="27"/>
      <c r="C32" s="28"/>
      <c r="D32" s="28"/>
    </row>
    <row r="33" spans="1:4" ht="27.95" customHeight="1" x14ac:dyDescent="0.25">
      <c r="A33" s="28"/>
      <c r="B33" s="27"/>
      <c r="C33" s="28"/>
      <c r="D33" s="28"/>
    </row>
    <row r="34" spans="1:4" ht="27.95" customHeight="1" x14ac:dyDescent="0.25">
      <c r="A34" s="28"/>
      <c r="B34" s="27"/>
      <c r="C34" s="28"/>
      <c r="D34" s="28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workbookViewId="0">
      <selection activeCell="K2" sqref="K2"/>
    </sheetView>
  </sheetViews>
  <sheetFormatPr defaultColWidth="11" defaultRowHeight="15.75" x14ac:dyDescent="0.25"/>
  <cols>
    <col min="1" max="1" width="14.875" customWidth="1"/>
    <col min="2" max="2" width="12.5" customWidth="1"/>
    <col min="13" max="13" width="16.625" customWidth="1"/>
  </cols>
  <sheetData>
    <row r="1" spans="1:23" ht="24" customHeight="1" x14ac:dyDescent="0.25">
      <c r="A1" s="2" t="s">
        <v>1</v>
      </c>
      <c r="B1" s="3" t="s">
        <v>2</v>
      </c>
      <c r="C1" s="3" t="s">
        <v>4</v>
      </c>
      <c r="D1" s="3" t="s">
        <v>3</v>
      </c>
      <c r="E1" s="3" t="s">
        <v>24</v>
      </c>
      <c r="F1" s="3" t="s">
        <v>26</v>
      </c>
      <c r="G1" s="3" t="s">
        <v>10</v>
      </c>
      <c r="H1" s="3" t="s">
        <v>8</v>
      </c>
      <c r="I1" s="3" t="s">
        <v>27</v>
      </c>
      <c r="J1" s="3" t="s">
        <v>28</v>
      </c>
      <c r="K1" s="3" t="s">
        <v>11</v>
      </c>
      <c r="L1" s="2" t="s">
        <v>30</v>
      </c>
      <c r="M1" s="4"/>
      <c r="N1" s="8" t="s">
        <v>9</v>
      </c>
      <c r="O1" s="9" t="s">
        <v>24</v>
      </c>
      <c r="P1" s="9" t="s">
        <v>26</v>
      </c>
      <c r="Q1" s="9" t="s">
        <v>10</v>
      </c>
      <c r="R1" s="9" t="s">
        <v>8</v>
      </c>
      <c r="S1" s="9" t="s">
        <v>27</v>
      </c>
      <c r="T1" s="8" t="s">
        <v>28</v>
      </c>
      <c r="U1" s="8" t="s">
        <v>14</v>
      </c>
      <c r="V1" s="8" t="s">
        <v>23</v>
      </c>
      <c r="W1" s="8" t="s">
        <v>25</v>
      </c>
    </row>
    <row r="2" spans="1:23" ht="24" customHeight="1" x14ac:dyDescent="0.25">
      <c r="A2" s="18">
        <v>1216</v>
      </c>
      <c r="B2" s="14">
        <v>43552</v>
      </c>
      <c r="C2" s="15" t="s">
        <v>6</v>
      </c>
      <c r="D2" s="15">
        <v>300</v>
      </c>
      <c r="E2" s="15">
        <v>0</v>
      </c>
      <c r="F2" s="15">
        <v>0</v>
      </c>
      <c r="G2" s="15">
        <v>100</v>
      </c>
      <c r="H2" s="15">
        <f>IF(OR(A2=2902, A2=2302),0,(D2-E2-F2-G2)*0.6)</f>
        <v>120</v>
      </c>
      <c r="I2" s="15">
        <f>(D2-E2-F2-G2-H2)*0.6</f>
        <v>48</v>
      </c>
      <c r="J2" s="15">
        <f>(D2-E2-F2-G2-H2-I2)</f>
        <v>32</v>
      </c>
      <c r="K2" s="15" t="s">
        <v>13</v>
      </c>
      <c r="L2" s="15">
        <f>IF(K2="未结算", J2, 0)</f>
        <v>0</v>
      </c>
      <c r="M2" s="4"/>
      <c r="N2" s="5">
        <f t="shared" ref="N2:T2" si="0">SUM(D2:D27)</f>
        <v>300</v>
      </c>
      <c r="O2" s="7">
        <f t="shared" si="0"/>
        <v>0</v>
      </c>
      <c r="P2" s="7">
        <f t="shared" si="0"/>
        <v>0</v>
      </c>
      <c r="Q2" s="7">
        <f t="shared" si="0"/>
        <v>100</v>
      </c>
      <c r="R2" s="7">
        <f t="shared" si="0"/>
        <v>120</v>
      </c>
      <c r="S2" s="7">
        <f t="shared" si="0"/>
        <v>48</v>
      </c>
      <c r="T2" s="10">
        <f t="shared" si="0"/>
        <v>32</v>
      </c>
      <c r="U2" s="10">
        <f>T2-V2</f>
        <v>32</v>
      </c>
      <c r="V2" s="10">
        <f>SUM(L2:L27)</f>
        <v>0</v>
      </c>
      <c r="W2" s="12">
        <f>SUM(O2:T2)</f>
        <v>300</v>
      </c>
    </row>
    <row r="3" spans="1:23" ht="24" customHeight="1" x14ac:dyDescent="0.25">
      <c r="A3" s="22"/>
      <c r="B3" s="20"/>
      <c r="C3" s="21"/>
      <c r="D3" s="21"/>
      <c r="E3" s="21"/>
      <c r="F3" s="21"/>
      <c r="G3" s="21"/>
      <c r="H3" s="21"/>
      <c r="I3" s="21"/>
      <c r="J3" s="21"/>
      <c r="K3" s="21"/>
      <c r="L3" s="21"/>
      <c r="M3" s="4"/>
    </row>
    <row r="4" spans="1:23" ht="24" customHeight="1" x14ac:dyDescent="0.25">
      <c r="A4" s="23"/>
      <c r="B4" s="19"/>
      <c r="C4" s="13"/>
      <c r="D4" s="13"/>
      <c r="E4" s="13"/>
      <c r="F4" s="13"/>
      <c r="G4" s="13"/>
      <c r="H4" s="13"/>
      <c r="I4" s="13"/>
      <c r="J4" s="13"/>
      <c r="K4" s="13"/>
      <c r="L4" s="13"/>
      <c r="M4" s="4"/>
    </row>
    <row r="5" spans="1:23" ht="24" customHeight="1" x14ac:dyDescent="0.25">
      <c r="A5" s="23"/>
      <c r="B5" s="19"/>
      <c r="C5" s="13"/>
      <c r="D5" s="13"/>
      <c r="E5" s="13"/>
      <c r="F5" s="13"/>
      <c r="G5" s="13"/>
      <c r="H5" s="13"/>
      <c r="I5" s="13"/>
      <c r="J5" s="13"/>
      <c r="K5" s="13"/>
      <c r="L5" s="13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3" ht="24" customHeight="1" x14ac:dyDescent="0.25">
      <c r="A6" s="23"/>
      <c r="B6" s="19"/>
      <c r="C6" s="13"/>
      <c r="D6" s="13"/>
      <c r="E6" s="13"/>
      <c r="F6" s="13"/>
      <c r="G6" s="13"/>
      <c r="H6" s="13"/>
      <c r="I6" s="13"/>
      <c r="J6" s="13"/>
      <c r="K6" s="13"/>
      <c r="L6" s="13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3" ht="24" customHeight="1" x14ac:dyDescent="0.25">
      <c r="A7" s="23"/>
      <c r="B7" s="19"/>
      <c r="C7" s="13"/>
      <c r="D7" s="13"/>
      <c r="E7" s="13"/>
      <c r="F7" s="13"/>
      <c r="G7" s="13"/>
      <c r="H7" s="13"/>
      <c r="I7" s="13"/>
      <c r="J7" s="13"/>
      <c r="K7" s="13"/>
      <c r="L7" s="13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3" ht="24" customHeight="1" x14ac:dyDescent="0.25">
      <c r="A8" s="23"/>
      <c r="B8" s="19"/>
      <c r="C8" s="13"/>
      <c r="D8" s="13"/>
      <c r="E8" s="13"/>
      <c r="F8" s="13"/>
      <c r="G8" s="13"/>
      <c r="H8" s="13"/>
      <c r="I8" s="13"/>
      <c r="J8" s="13"/>
      <c r="K8" s="13"/>
      <c r="L8" s="13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3" ht="24" customHeight="1" x14ac:dyDescent="0.25">
      <c r="A9" s="23"/>
      <c r="B9" s="19"/>
      <c r="C9" s="13"/>
      <c r="D9" s="13"/>
      <c r="E9" s="13"/>
      <c r="F9" s="13"/>
      <c r="G9" s="13"/>
      <c r="H9" s="13"/>
      <c r="I9" s="13"/>
      <c r="J9" s="13"/>
      <c r="K9" s="13"/>
      <c r="L9" s="13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3" ht="24" customHeight="1" x14ac:dyDescent="0.25">
      <c r="A10" s="23"/>
      <c r="B10" s="19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3" ht="24" customHeight="1" x14ac:dyDescent="0.25">
      <c r="A11" s="23"/>
      <c r="B11" s="19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3" ht="24" customHeight="1" x14ac:dyDescent="0.25">
      <c r="A12" s="13"/>
      <c r="B12" s="19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3" ht="24" customHeight="1" x14ac:dyDescent="0.25">
      <c r="A13" s="13"/>
      <c r="B13" s="19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3" ht="24" customHeight="1" x14ac:dyDescent="0.25">
      <c r="A14" s="13"/>
      <c r="B14" s="19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3" ht="24" customHeight="1" x14ac:dyDescent="0.25">
      <c r="A15" s="13"/>
      <c r="B15" s="19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3" ht="24" customHeight="1" x14ac:dyDescent="0.25">
      <c r="A16" s="13"/>
      <c r="B16" s="19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ht="24" customHeight="1" x14ac:dyDescent="0.25">
      <c r="A17" s="13"/>
      <c r="B17" s="19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ht="24" customHeight="1" x14ac:dyDescent="0.25">
      <c r="A18" s="13"/>
      <c r="B18" s="19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24" customHeight="1" x14ac:dyDescent="0.25">
      <c r="A19" s="13"/>
      <c r="B19" s="19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24" customHeight="1" x14ac:dyDescent="0.25">
      <c r="A20" s="13"/>
      <c r="B20" s="19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24" customHeight="1" x14ac:dyDescent="0.25">
      <c r="A21" s="13"/>
      <c r="B21" s="19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24" customHeight="1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24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24" customHeight="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24" customHeight="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24" customHeight="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24" customHeight="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4"/>
      <c r="N27" s="4"/>
      <c r="O27" s="4"/>
      <c r="P27" s="4"/>
      <c r="Q27" s="4"/>
      <c r="R27" s="4"/>
      <c r="S27" s="4"/>
      <c r="T27" s="4"/>
      <c r="U27" s="4"/>
      <c r="V27" s="4"/>
    </row>
  </sheetData>
  <phoneticPr fontId="1" type="noConversion"/>
  <dataValidations count="2">
    <dataValidation type="list" allowBlank="1" showInputMessage="1" showErrorMessage="1" sqref="C3:C27">
      <formula1>$Q$11:$Q$18</formula1>
    </dataValidation>
    <dataValidation type="list" allowBlank="1" showInputMessage="1" showErrorMessage="1" sqref="L22:L27 K3:K27">
      <formula1>$R$11:$R$12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选项!$B$2:$B$9</xm:f>
          </x14:formula1>
          <xm:sqref>C2</xm:sqref>
        </x14:dataValidation>
        <x14:dataValidation type="list" allowBlank="1" showInputMessage="1" showErrorMessage="1">
          <x14:formula1>
            <xm:f>选项!$C$2:$C$3</xm:f>
          </x14:formula1>
          <xm:sqref>K2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Y86"/>
  <sheetViews>
    <sheetView workbookViewId="0">
      <pane ySplit="1" topLeftCell="A2" activePane="bottomLeft" state="frozen"/>
      <selection pane="bottomLeft" activeCell="B1" sqref="B1"/>
    </sheetView>
  </sheetViews>
  <sheetFormatPr defaultColWidth="11" defaultRowHeight="15.75" x14ac:dyDescent="0.25"/>
  <cols>
    <col min="1" max="1" width="11" style="35"/>
    <col min="2" max="2" width="14.875" style="29" customWidth="1"/>
    <col min="3" max="3" width="12.5" customWidth="1"/>
    <col min="15" max="15" width="16.625" style="29" customWidth="1"/>
  </cols>
  <sheetData>
    <row r="1" spans="1:25" ht="24" customHeight="1" x14ac:dyDescent="0.25">
      <c r="A1" s="30" t="s">
        <v>96</v>
      </c>
      <c r="B1" s="30" t="s">
        <v>1</v>
      </c>
      <c r="C1" s="3" t="s">
        <v>2</v>
      </c>
      <c r="D1" s="3" t="s">
        <v>4</v>
      </c>
      <c r="E1" s="3" t="s">
        <v>3</v>
      </c>
      <c r="F1" s="3" t="s">
        <v>24</v>
      </c>
      <c r="G1" s="3" t="s">
        <v>26</v>
      </c>
      <c r="H1" s="3" t="s">
        <v>10</v>
      </c>
      <c r="I1" s="3" t="s">
        <v>8</v>
      </c>
      <c r="J1" s="3" t="s">
        <v>27</v>
      </c>
      <c r="K1" s="3" t="s">
        <v>28</v>
      </c>
      <c r="L1" s="3" t="s">
        <v>11</v>
      </c>
      <c r="M1" s="2" t="s">
        <v>29</v>
      </c>
      <c r="N1" s="38"/>
      <c r="O1" s="36" t="s">
        <v>97</v>
      </c>
      <c r="P1" s="8" t="s">
        <v>9</v>
      </c>
      <c r="Q1" s="9" t="s">
        <v>24</v>
      </c>
      <c r="R1" s="9" t="s">
        <v>26</v>
      </c>
      <c r="S1" s="9" t="s">
        <v>10</v>
      </c>
      <c r="T1" s="9" t="s">
        <v>8</v>
      </c>
      <c r="U1" s="9" t="s">
        <v>27</v>
      </c>
      <c r="V1" s="8" t="s">
        <v>28</v>
      </c>
      <c r="W1" s="8" t="s">
        <v>14</v>
      </c>
      <c r="X1" s="8" t="s">
        <v>23</v>
      </c>
      <c r="Y1" s="8" t="s">
        <v>25</v>
      </c>
    </row>
    <row r="2" spans="1:25" ht="24" customHeight="1" x14ac:dyDescent="0.25">
      <c r="A2" s="1">
        <v>1</v>
      </c>
      <c r="B2" s="31" t="s">
        <v>62</v>
      </c>
      <c r="C2" s="6">
        <v>43558</v>
      </c>
      <c r="D2" s="7" t="s">
        <v>17</v>
      </c>
      <c r="E2" s="7">
        <v>350</v>
      </c>
      <c r="F2" s="7">
        <v>50</v>
      </c>
      <c r="G2" s="7">
        <v>0</v>
      </c>
      <c r="H2" s="7">
        <v>100</v>
      </c>
      <c r="I2" s="7">
        <f>IF(OR(B2="2-2902", B2="2-2302"),0,(E2-F2-G2-H2)*0.6)</f>
        <v>0</v>
      </c>
      <c r="J2" s="7">
        <f>(E2-F2-G2-H2-I2)*0.6</f>
        <v>120</v>
      </c>
      <c r="K2" s="7">
        <f>(E2-F2-G2-H2-I2-J2)</f>
        <v>80</v>
      </c>
      <c r="L2" s="7" t="s">
        <v>13</v>
      </c>
      <c r="M2" s="7">
        <f>IF(L2="未结算", K2, 0)</f>
        <v>0</v>
      </c>
      <c r="N2" s="13"/>
      <c r="O2" s="33" t="s">
        <v>98</v>
      </c>
      <c r="P2" s="5">
        <f t="shared" ref="P2:V2" si="0">SUM(E2:E31)</f>
        <v>15220</v>
      </c>
      <c r="Q2" s="7">
        <f t="shared" si="0"/>
        <v>450</v>
      </c>
      <c r="R2" s="7">
        <f t="shared" si="0"/>
        <v>0</v>
      </c>
      <c r="S2" s="7">
        <f t="shared" si="0"/>
        <v>2700</v>
      </c>
      <c r="T2" s="7">
        <f t="shared" si="0"/>
        <v>5922</v>
      </c>
      <c r="U2" s="7">
        <f t="shared" si="0"/>
        <v>3688.7999999999993</v>
      </c>
      <c r="V2" s="10">
        <f t="shared" si="0"/>
        <v>2459.1999999999998</v>
      </c>
      <c r="W2" s="10">
        <f>V2-X2</f>
        <v>2459.1999999999998</v>
      </c>
      <c r="X2" s="10">
        <f>SUM(M2:M31)</f>
        <v>0</v>
      </c>
      <c r="Y2" s="12">
        <f>SUM(Q2:V2)</f>
        <v>15220</v>
      </c>
    </row>
    <row r="3" spans="1:25" ht="24" customHeight="1" x14ac:dyDescent="0.25">
      <c r="A3" s="1">
        <v>2</v>
      </c>
      <c r="B3" s="32" t="s">
        <v>66</v>
      </c>
      <c r="C3" s="6">
        <v>43558</v>
      </c>
      <c r="D3" s="7" t="s">
        <v>17</v>
      </c>
      <c r="E3" s="7">
        <v>350</v>
      </c>
      <c r="F3" s="7">
        <v>50</v>
      </c>
      <c r="G3" s="7">
        <v>0</v>
      </c>
      <c r="H3" s="7">
        <v>100</v>
      </c>
      <c r="I3" s="7">
        <f t="shared" ref="I3:I40" si="1">IF(OR(B3="2-2902", B3="2-2302"),0,(E3-F3-G3-H3)*0.6)</f>
        <v>0</v>
      </c>
      <c r="J3" s="7">
        <f t="shared" ref="J3:J13" si="2">(E3-F3-G3-H3-I3)*0.6</f>
        <v>120</v>
      </c>
      <c r="K3" s="7">
        <f t="shared" ref="K3:K13" si="3">(E3-F3-G3-H3-I3-J3)</f>
        <v>80</v>
      </c>
      <c r="L3" s="7" t="s">
        <v>13</v>
      </c>
      <c r="M3" s="7">
        <f t="shared" ref="M3:M25" si="4">IF(L3="未结算", K3, 0)</f>
        <v>0</v>
      </c>
      <c r="N3" s="13"/>
      <c r="O3" s="33" t="s">
        <v>114</v>
      </c>
      <c r="P3" s="5">
        <f t="shared" ref="P3:V3" si="5">SUM(E32:E87)</f>
        <v>4470</v>
      </c>
      <c r="Q3" s="7">
        <f t="shared" si="5"/>
        <v>0</v>
      </c>
      <c r="R3" s="7">
        <f t="shared" si="5"/>
        <v>0</v>
      </c>
      <c r="S3" s="7">
        <f t="shared" si="5"/>
        <v>900</v>
      </c>
      <c r="T3" s="7">
        <f t="shared" si="5"/>
        <v>1386</v>
      </c>
      <c r="U3" s="7">
        <f t="shared" si="5"/>
        <v>1310.4000000000001</v>
      </c>
      <c r="V3" s="10">
        <f t="shared" si="5"/>
        <v>873.6</v>
      </c>
      <c r="W3" s="10">
        <f>V3-X3</f>
        <v>873.6</v>
      </c>
      <c r="X3" s="10">
        <f>SUM(M32:M87)</f>
        <v>0</v>
      </c>
      <c r="Y3" s="12">
        <f>SUM(Q3:V3)</f>
        <v>4470</v>
      </c>
    </row>
    <row r="4" spans="1:25" ht="24" hidden="1" customHeight="1" x14ac:dyDescent="0.25">
      <c r="A4" s="1">
        <v>3</v>
      </c>
      <c r="B4" s="33" t="s">
        <v>74</v>
      </c>
      <c r="C4" s="11">
        <v>43558</v>
      </c>
      <c r="D4" s="10" t="s">
        <v>17</v>
      </c>
      <c r="E4" s="10">
        <v>400</v>
      </c>
      <c r="F4" s="10">
        <v>50</v>
      </c>
      <c r="G4" s="10">
        <v>0</v>
      </c>
      <c r="H4" s="10">
        <v>100</v>
      </c>
      <c r="I4" s="7">
        <f t="shared" si="1"/>
        <v>150</v>
      </c>
      <c r="J4" s="7">
        <f t="shared" si="2"/>
        <v>60</v>
      </c>
      <c r="K4" s="7">
        <f t="shared" si="3"/>
        <v>40</v>
      </c>
      <c r="L4" s="7" t="s">
        <v>13</v>
      </c>
      <c r="M4" s="7">
        <f t="shared" si="4"/>
        <v>0</v>
      </c>
      <c r="N4" s="13"/>
      <c r="O4" s="33"/>
      <c r="P4" s="5"/>
      <c r="Q4" s="7"/>
      <c r="R4" s="7"/>
      <c r="S4" s="7"/>
      <c r="T4" s="7"/>
      <c r="U4" s="7"/>
      <c r="V4" s="10"/>
      <c r="W4" s="10"/>
      <c r="X4" s="10"/>
      <c r="Y4" s="12"/>
    </row>
    <row r="5" spans="1:25" ht="24" customHeight="1" x14ac:dyDescent="0.25">
      <c r="A5" s="1">
        <v>4</v>
      </c>
      <c r="B5" s="32" t="s">
        <v>62</v>
      </c>
      <c r="C5" s="6">
        <v>43559</v>
      </c>
      <c r="D5" s="7" t="s">
        <v>6</v>
      </c>
      <c r="E5" s="7">
        <v>350</v>
      </c>
      <c r="F5" s="7">
        <v>50</v>
      </c>
      <c r="G5" s="10">
        <v>0</v>
      </c>
      <c r="H5" s="10">
        <v>0</v>
      </c>
      <c r="I5" s="7">
        <f t="shared" si="1"/>
        <v>0</v>
      </c>
      <c r="J5" s="7">
        <f t="shared" si="2"/>
        <v>180</v>
      </c>
      <c r="K5" s="7">
        <f t="shared" si="3"/>
        <v>120</v>
      </c>
      <c r="L5" s="7" t="s">
        <v>13</v>
      </c>
      <c r="M5" s="7">
        <f t="shared" si="4"/>
        <v>0</v>
      </c>
      <c r="N5" s="13"/>
      <c r="O5" s="37"/>
      <c r="P5" s="4"/>
      <c r="Q5" s="4"/>
      <c r="R5" s="4"/>
      <c r="S5" s="4"/>
      <c r="T5" s="4"/>
      <c r="U5" s="4"/>
      <c r="V5" s="4"/>
      <c r="W5" s="4"/>
      <c r="X5" s="4"/>
    </row>
    <row r="6" spans="1:25" ht="24" customHeight="1" x14ac:dyDescent="0.25">
      <c r="A6" s="1">
        <v>5</v>
      </c>
      <c r="B6" s="32" t="s">
        <v>66</v>
      </c>
      <c r="C6" s="6">
        <v>43559</v>
      </c>
      <c r="D6" s="7" t="s">
        <v>6</v>
      </c>
      <c r="E6" s="7">
        <v>350</v>
      </c>
      <c r="F6" s="7">
        <v>50</v>
      </c>
      <c r="G6" s="10">
        <v>0</v>
      </c>
      <c r="H6" s="10">
        <v>0</v>
      </c>
      <c r="I6" s="7">
        <f t="shared" si="1"/>
        <v>0</v>
      </c>
      <c r="J6" s="7">
        <f t="shared" si="2"/>
        <v>180</v>
      </c>
      <c r="K6" s="7">
        <f t="shared" si="3"/>
        <v>120</v>
      </c>
      <c r="L6" s="7" t="s">
        <v>13</v>
      </c>
      <c r="M6" s="7">
        <f t="shared" si="4"/>
        <v>0</v>
      </c>
      <c r="N6" s="13"/>
      <c r="O6" s="37"/>
      <c r="P6" s="4"/>
      <c r="Q6" s="4"/>
      <c r="R6" s="4"/>
      <c r="S6" s="4"/>
      <c r="T6" s="4"/>
      <c r="U6" s="4"/>
      <c r="V6" s="4"/>
      <c r="W6" s="4"/>
      <c r="X6" s="4"/>
    </row>
    <row r="7" spans="1:25" ht="24" hidden="1" customHeight="1" x14ac:dyDescent="0.25">
      <c r="A7" s="1">
        <v>6</v>
      </c>
      <c r="B7" s="34" t="s">
        <v>75</v>
      </c>
      <c r="C7" s="6">
        <v>43560</v>
      </c>
      <c r="D7" s="7" t="s">
        <v>21</v>
      </c>
      <c r="E7" s="7">
        <v>800</v>
      </c>
      <c r="F7" s="7">
        <v>0</v>
      </c>
      <c r="G7" s="10">
        <v>0</v>
      </c>
      <c r="H7" s="10">
        <v>100</v>
      </c>
      <c r="I7" s="7">
        <f t="shared" si="1"/>
        <v>420</v>
      </c>
      <c r="J7" s="7">
        <f t="shared" si="2"/>
        <v>168</v>
      </c>
      <c r="K7" s="7">
        <f t="shared" si="3"/>
        <v>112</v>
      </c>
      <c r="L7" s="7" t="s">
        <v>13</v>
      </c>
      <c r="M7" s="7">
        <f t="shared" si="4"/>
        <v>0</v>
      </c>
      <c r="N7" s="13"/>
      <c r="O7" s="37"/>
      <c r="P7" s="4"/>
      <c r="Q7" s="4"/>
      <c r="R7" s="4"/>
      <c r="S7" s="4"/>
      <c r="T7" s="4"/>
      <c r="U7" s="4"/>
      <c r="V7" s="4"/>
      <c r="W7" s="4"/>
      <c r="X7" s="4"/>
    </row>
    <row r="8" spans="1:25" ht="24" hidden="1" customHeight="1" x14ac:dyDescent="0.25">
      <c r="A8" s="1">
        <v>7</v>
      </c>
      <c r="B8" s="34" t="s">
        <v>76</v>
      </c>
      <c r="C8" s="6">
        <v>43560</v>
      </c>
      <c r="D8" s="7" t="s">
        <v>21</v>
      </c>
      <c r="E8" s="7">
        <v>800</v>
      </c>
      <c r="F8" s="7">
        <v>0</v>
      </c>
      <c r="G8" s="10">
        <v>0</v>
      </c>
      <c r="H8" s="10">
        <v>100</v>
      </c>
      <c r="I8" s="7">
        <f t="shared" si="1"/>
        <v>420</v>
      </c>
      <c r="J8" s="7">
        <f t="shared" si="2"/>
        <v>168</v>
      </c>
      <c r="K8" s="7">
        <f t="shared" si="3"/>
        <v>112</v>
      </c>
      <c r="L8" s="7" t="s">
        <v>13</v>
      </c>
      <c r="M8" s="7">
        <f t="shared" si="4"/>
        <v>0</v>
      </c>
      <c r="N8" s="13"/>
      <c r="O8" s="37"/>
      <c r="P8" s="4"/>
      <c r="Q8" s="4"/>
      <c r="R8" s="4"/>
      <c r="S8" s="4"/>
      <c r="T8" s="4"/>
      <c r="U8" s="4"/>
      <c r="V8" s="4"/>
      <c r="W8" s="4"/>
      <c r="X8" s="4"/>
    </row>
    <row r="9" spans="1:25" ht="24" hidden="1" customHeight="1" x14ac:dyDescent="0.25">
      <c r="A9" s="1">
        <v>8</v>
      </c>
      <c r="B9" s="34" t="s">
        <v>77</v>
      </c>
      <c r="C9" s="6">
        <v>43560</v>
      </c>
      <c r="D9" s="7" t="s">
        <v>21</v>
      </c>
      <c r="E9" s="7">
        <v>800</v>
      </c>
      <c r="F9" s="7">
        <v>0</v>
      </c>
      <c r="G9" s="10">
        <v>0</v>
      </c>
      <c r="H9" s="10">
        <v>100</v>
      </c>
      <c r="I9" s="7">
        <f t="shared" si="1"/>
        <v>420</v>
      </c>
      <c r="J9" s="7">
        <f t="shared" si="2"/>
        <v>168</v>
      </c>
      <c r="K9" s="7">
        <f t="shared" si="3"/>
        <v>112</v>
      </c>
      <c r="L9" s="7" t="s">
        <v>13</v>
      </c>
      <c r="M9" s="7">
        <f t="shared" si="4"/>
        <v>0</v>
      </c>
      <c r="N9" s="13"/>
      <c r="O9" s="37"/>
      <c r="P9" s="4"/>
      <c r="Q9" s="4"/>
      <c r="R9" s="4"/>
      <c r="S9" s="4"/>
      <c r="T9" s="4"/>
      <c r="U9" s="4"/>
      <c r="V9" s="4"/>
      <c r="W9" s="4"/>
      <c r="X9" s="4"/>
    </row>
    <row r="10" spans="1:25" ht="24" customHeight="1" x14ac:dyDescent="0.25">
      <c r="A10" s="1">
        <v>9</v>
      </c>
      <c r="B10" s="32" t="s">
        <v>66</v>
      </c>
      <c r="C10" s="6">
        <v>43560</v>
      </c>
      <c r="D10" s="7" t="s">
        <v>21</v>
      </c>
      <c r="E10" s="7">
        <v>800</v>
      </c>
      <c r="F10" s="7">
        <v>100</v>
      </c>
      <c r="G10" s="10">
        <v>0</v>
      </c>
      <c r="H10" s="10">
        <v>100</v>
      </c>
      <c r="I10" s="7">
        <f t="shared" si="1"/>
        <v>0</v>
      </c>
      <c r="J10" s="7">
        <f t="shared" si="2"/>
        <v>360</v>
      </c>
      <c r="K10" s="7">
        <f t="shared" si="3"/>
        <v>240</v>
      </c>
      <c r="L10" s="7" t="s">
        <v>13</v>
      </c>
      <c r="M10" s="7">
        <f t="shared" si="4"/>
        <v>0</v>
      </c>
      <c r="N10" s="13"/>
      <c r="O10" s="37"/>
      <c r="P10" s="4"/>
      <c r="Q10" s="4"/>
      <c r="R10" s="4"/>
      <c r="S10" s="4"/>
      <c r="T10" s="4"/>
      <c r="U10" s="4"/>
      <c r="V10" s="4"/>
      <c r="W10" s="4"/>
      <c r="X10" s="4"/>
    </row>
    <row r="11" spans="1:25" ht="24" customHeight="1" x14ac:dyDescent="0.25">
      <c r="A11" s="1">
        <v>10</v>
      </c>
      <c r="B11" s="32" t="s">
        <v>62</v>
      </c>
      <c r="C11" s="6">
        <v>43560</v>
      </c>
      <c r="D11" s="7" t="s">
        <v>21</v>
      </c>
      <c r="E11" s="7">
        <v>800</v>
      </c>
      <c r="F11" s="7">
        <v>100</v>
      </c>
      <c r="G11" s="10">
        <v>0</v>
      </c>
      <c r="H11" s="10">
        <v>100</v>
      </c>
      <c r="I11" s="7">
        <f t="shared" si="1"/>
        <v>0</v>
      </c>
      <c r="J11" s="7">
        <f t="shared" si="2"/>
        <v>360</v>
      </c>
      <c r="K11" s="7">
        <f t="shared" si="3"/>
        <v>240</v>
      </c>
      <c r="L11" s="7" t="s">
        <v>13</v>
      </c>
      <c r="M11" s="7">
        <f t="shared" si="4"/>
        <v>0</v>
      </c>
      <c r="N11" s="13"/>
      <c r="O11" s="37"/>
      <c r="P11" s="4"/>
      <c r="Q11" s="4"/>
      <c r="R11" s="4"/>
      <c r="S11" s="4"/>
      <c r="T11" s="4"/>
      <c r="U11" s="4"/>
      <c r="V11" s="4"/>
      <c r="W11" s="4"/>
      <c r="X11" s="4"/>
    </row>
    <row r="12" spans="1:25" ht="24" hidden="1" customHeight="1" x14ac:dyDescent="0.25">
      <c r="A12" s="1">
        <v>11</v>
      </c>
      <c r="B12" s="34" t="s">
        <v>78</v>
      </c>
      <c r="C12" s="6">
        <v>43560</v>
      </c>
      <c r="D12" s="7" t="s">
        <v>21</v>
      </c>
      <c r="E12" s="7">
        <v>800</v>
      </c>
      <c r="F12" s="7">
        <v>0</v>
      </c>
      <c r="G12" s="10">
        <v>0</v>
      </c>
      <c r="H12" s="10">
        <v>100</v>
      </c>
      <c r="I12" s="7">
        <f t="shared" si="1"/>
        <v>420</v>
      </c>
      <c r="J12" s="7">
        <f t="shared" si="2"/>
        <v>168</v>
      </c>
      <c r="K12" s="7">
        <f t="shared" si="3"/>
        <v>112</v>
      </c>
      <c r="L12" s="7" t="s">
        <v>13</v>
      </c>
      <c r="M12" s="7">
        <f t="shared" si="4"/>
        <v>0</v>
      </c>
      <c r="N12" s="13"/>
      <c r="O12" s="37"/>
      <c r="P12" s="4"/>
      <c r="Q12" s="4"/>
      <c r="R12" s="4"/>
      <c r="S12" s="4"/>
      <c r="T12" s="4"/>
      <c r="U12" s="4"/>
      <c r="V12" s="4"/>
      <c r="W12" s="4"/>
      <c r="X12" s="4"/>
    </row>
    <row r="13" spans="1:25" ht="24" hidden="1" customHeight="1" x14ac:dyDescent="0.25">
      <c r="A13" s="1">
        <v>12</v>
      </c>
      <c r="B13" s="34" t="s">
        <v>79</v>
      </c>
      <c r="C13" s="6">
        <v>43560</v>
      </c>
      <c r="D13" s="7" t="s">
        <v>21</v>
      </c>
      <c r="E13" s="7">
        <v>800</v>
      </c>
      <c r="F13" s="7">
        <v>0</v>
      </c>
      <c r="G13" s="10">
        <v>0</v>
      </c>
      <c r="H13" s="10">
        <v>100</v>
      </c>
      <c r="I13" s="7">
        <f t="shared" si="1"/>
        <v>420</v>
      </c>
      <c r="J13" s="7">
        <f t="shared" si="2"/>
        <v>168</v>
      </c>
      <c r="K13" s="7">
        <f t="shared" si="3"/>
        <v>112</v>
      </c>
      <c r="L13" s="7" t="s">
        <v>13</v>
      </c>
      <c r="M13" s="7">
        <f t="shared" si="4"/>
        <v>0</v>
      </c>
      <c r="N13" s="13"/>
      <c r="O13" s="37"/>
      <c r="P13" s="4"/>
      <c r="Q13" s="4"/>
      <c r="R13" s="4"/>
      <c r="S13" s="4"/>
      <c r="T13" s="4"/>
      <c r="U13" s="4"/>
      <c r="V13" s="4"/>
      <c r="W13" s="4"/>
      <c r="X13" s="4"/>
    </row>
    <row r="14" spans="1:25" ht="24" hidden="1" customHeight="1" x14ac:dyDescent="0.25">
      <c r="A14" s="1">
        <v>13</v>
      </c>
      <c r="B14" s="34" t="s">
        <v>80</v>
      </c>
      <c r="C14" s="6">
        <v>43561</v>
      </c>
      <c r="D14" s="7" t="s">
        <v>21</v>
      </c>
      <c r="E14" s="7">
        <v>700</v>
      </c>
      <c r="F14" s="7">
        <v>0</v>
      </c>
      <c r="G14" s="7">
        <v>0</v>
      </c>
      <c r="H14" s="10">
        <v>100</v>
      </c>
      <c r="I14" s="7">
        <f t="shared" si="1"/>
        <v>360</v>
      </c>
      <c r="J14" s="7">
        <f t="shared" ref="J14:J19" si="6">(E14-F14-G14-H14-I14)*0.6</f>
        <v>144</v>
      </c>
      <c r="K14" s="7">
        <f t="shared" ref="K14:K19" si="7">(E14-F14-G14-H14-I14-J14)</f>
        <v>96</v>
      </c>
      <c r="L14" s="7" t="s">
        <v>13</v>
      </c>
      <c r="M14" s="7">
        <f t="shared" si="4"/>
        <v>0</v>
      </c>
      <c r="N14" s="13"/>
      <c r="O14" s="37"/>
      <c r="P14" s="4"/>
      <c r="Q14" s="4"/>
      <c r="R14" s="4"/>
      <c r="S14" s="4"/>
      <c r="T14" s="4"/>
      <c r="U14" s="4"/>
      <c r="V14" s="4"/>
      <c r="W14" s="4"/>
      <c r="X14" s="4"/>
    </row>
    <row r="15" spans="1:25" ht="24" hidden="1" customHeight="1" x14ac:dyDescent="0.25">
      <c r="A15" s="1">
        <v>14</v>
      </c>
      <c r="B15" s="34" t="s">
        <v>74</v>
      </c>
      <c r="C15" s="6">
        <v>43561</v>
      </c>
      <c r="D15" s="7" t="s">
        <v>21</v>
      </c>
      <c r="E15" s="7">
        <v>580</v>
      </c>
      <c r="F15" s="7">
        <v>0</v>
      </c>
      <c r="G15" s="7">
        <v>0</v>
      </c>
      <c r="H15" s="10">
        <v>100</v>
      </c>
      <c r="I15" s="7">
        <f t="shared" si="1"/>
        <v>288</v>
      </c>
      <c r="J15" s="7">
        <f t="shared" si="6"/>
        <v>115.19999999999999</v>
      </c>
      <c r="K15" s="7">
        <f t="shared" si="7"/>
        <v>76.800000000000011</v>
      </c>
      <c r="L15" s="7" t="s">
        <v>13</v>
      </c>
      <c r="M15" s="7">
        <f t="shared" si="4"/>
        <v>0</v>
      </c>
      <c r="N15" s="13"/>
      <c r="O15" s="37"/>
      <c r="P15" s="4"/>
      <c r="Q15" s="4"/>
      <c r="R15" s="4"/>
      <c r="S15" s="4"/>
      <c r="T15" s="4"/>
      <c r="U15" s="4"/>
      <c r="V15" s="4"/>
      <c r="W15" s="4"/>
      <c r="X15" s="4"/>
    </row>
    <row r="16" spans="1:25" ht="24" hidden="1" customHeight="1" x14ac:dyDescent="0.25">
      <c r="A16" s="1">
        <v>15</v>
      </c>
      <c r="B16" s="34" t="s">
        <v>81</v>
      </c>
      <c r="C16" s="6">
        <v>43561</v>
      </c>
      <c r="D16" s="7" t="s">
        <v>21</v>
      </c>
      <c r="E16" s="7">
        <v>500</v>
      </c>
      <c r="F16" s="7">
        <v>0</v>
      </c>
      <c r="G16" s="7">
        <v>0</v>
      </c>
      <c r="H16" s="10">
        <v>100</v>
      </c>
      <c r="I16" s="7">
        <f t="shared" si="1"/>
        <v>240</v>
      </c>
      <c r="J16" s="7">
        <f t="shared" si="6"/>
        <v>96</v>
      </c>
      <c r="K16" s="7">
        <f t="shared" si="7"/>
        <v>64</v>
      </c>
      <c r="L16" s="7" t="s">
        <v>13</v>
      </c>
      <c r="M16" s="7">
        <f t="shared" si="4"/>
        <v>0</v>
      </c>
      <c r="N16" s="13"/>
      <c r="O16" s="37"/>
      <c r="P16" s="4"/>
      <c r="Q16" s="4"/>
      <c r="R16" s="4"/>
      <c r="S16" s="4"/>
      <c r="T16" s="4"/>
      <c r="U16" s="4"/>
      <c r="V16" s="4"/>
      <c r="W16" s="4"/>
      <c r="X16" s="4"/>
    </row>
    <row r="17" spans="1:24" ht="24" hidden="1" customHeight="1" x14ac:dyDescent="0.25">
      <c r="A17" s="1">
        <v>16</v>
      </c>
      <c r="B17" s="34" t="s">
        <v>76</v>
      </c>
      <c r="C17" s="6">
        <v>43561</v>
      </c>
      <c r="D17" s="7" t="s">
        <v>21</v>
      </c>
      <c r="E17" s="7">
        <v>500</v>
      </c>
      <c r="F17" s="7">
        <v>0</v>
      </c>
      <c r="G17" s="7">
        <v>0</v>
      </c>
      <c r="H17" s="10">
        <v>100</v>
      </c>
      <c r="I17" s="7">
        <f t="shared" si="1"/>
        <v>240</v>
      </c>
      <c r="J17" s="7">
        <f t="shared" si="6"/>
        <v>96</v>
      </c>
      <c r="K17" s="7">
        <f t="shared" si="7"/>
        <v>64</v>
      </c>
      <c r="L17" s="7" t="s">
        <v>13</v>
      </c>
      <c r="M17" s="7">
        <f t="shared" si="4"/>
        <v>0</v>
      </c>
      <c r="N17" s="13"/>
      <c r="O17" s="37"/>
      <c r="P17" s="4"/>
      <c r="Q17" s="4"/>
      <c r="R17" s="4"/>
      <c r="S17" s="4"/>
      <c r="T17" s="4"/>
      <c r="U17" s="4"/>
      <c r="V17" s="4"/>
      <c r="W17" s="4"/>
      <c r="X17" s="4"/>
    </row>
    <row r="18" spans="1:24" ht="24" hidden="1" customHeight="1" x14ac:dyDescent="0.25">
      <c r="A18" s="1">
        <v>17</v>
      </c>
      <c r="B18" s="34" t="s">
        <v>74</v>
      </c>
      <c r="C18" s="6">
        <v>43562</v>
      </c>
      <c r="D18" s="7" t="s">
        <v>19</v>
      </c>
      <c r="E18" s="7">
        <v>380</v>
      </c>
      <c r="F18" s="7">
        <v>0</v>
      </c>
      <c r="G18" s="7">
        <v>0</v>
      </c>
      <c r="H18" s="7">
        <v>100</v>
      </c>
      <c r="I18" s="7">
        <f t="shared" si="1"/>
        <v>168</v>
      </c>
      <c r="J18" s="7">
        <f t="shared" si="6"/>
        <v>67.2</v>
      </c>
      <c r="K18" s="7">
        <f t="shared" si="7"/>
        <v>44.8</v>
      </c>
      <c r="L18" s="7" t="s">
        <v>13</v>
      </c>
      <c r="M18" s="7">
        <f t="shared" si="4"/>
        <v>0</v>
      </c>
      <c r="N18" s="13"/>
      <c r="O18" s="37"/>
      <c r="P18" s="4"/>
      <c r="Q18" s="4"/>
      <c r="R18" s="4"/>
      <c r="S18" s="4"/>
      <c r="T18" s="4"/>
      <c r="U18" s="4"/>
      <c r="V18" s="4"/>
      <c r="W18" s="4"/>
      <c r="X18" s="4"/>
    </row>
    <row r="19" spans="1:24" ht="24" hidden="1" customHeight="1" x14ac:dyDescent="0.25">
      <c r="A19" s="1">
        <v>18</v>
      </c>
      <c r="B19" s="34" t="s">
        <v>81</v>
      </c>
      <c r="C19" s="6">
        <v>43562</v>
      </c>
      <c r="D19" s="7" t="s">
        <v>19</v>
      </c>
      <c r="E19" s="7">
        <v>350</v>
      </c>
      <c r="F19" s="7">
        <v>0</v>
      </c>
      <c r="G19" s="7">
        <v>0</v>
      </c>
      <c r="H19" s="7">
        <v>100</v>
      </c>
      <c r="I19" s="7">
        <f t="shared" si="1"/>
        <v>150</v>
      </c>
      <c r="J19" s="7">
        <f t="shared" si="6"/>
        <v>60</v>
      </c>
      <c r="K19" s="7">
        <f t="shared" si="7"/>
        <v>40</v>
      </c>
      <c r="L19" s="7" t="s">
        <v>13</v>
      </c>
      <c r="M19" s="7">
        <f t="shared" si="4"/>
        <v>0</v>
      </c>
      <c r="N19" s="13"/>
      <c r="O19" s="37"/>
      <c r="P19" s="4"/>
      <c r="Q19" s="4"/>
      <c r="R19" s="4"/>
      <c r="S19" s="4"/>
      <c r="T19" s="4"/>
      <c r="U19" s="4"/>
      <c r="V19" s="4"/>
      <c r="W19" s="4"/>
      <c r="X19" s="4"/>
    </row>
    <row r="20" spans="1:24" ht="24" hidden="1" customHeight="1" x14ac:dyDescent="0.25">
      <c r="A20" s="1">
        <v>19</v>
      </c>
      <c r="B20" s="34" t="s">
        <v>80</v>
      </c>
      <c r="C20" s="6">
        <v>43562</v>
      </c>
      <c r="D20" s="7" t="s">
        <v>19</v>
      </c>
      <c r="E20" s="7">
        <v>350</v>
      </c>
      <c r="F20" s="7">
        <v>0</v>
      </c>
      <c r="G20" s="7">
        <v>0</v>
      </c>
      <c r="H20" s="7">
        <v>100</v>
      </c>
      <c r="I20" s="7">
        <f t="shared" si="1"/>
        <v>150</v>
      </c>
      <c r="J20" s="7">
        <f t="shared" ref="J20:J25" si="8">(E20-F20-G20-H20-I20)*0.6</f>
        <v>60</v>
      </c>
      <c r="K20" s="7">
        <f t="shared" ref="K20:K25" si="9">(E20-F20-G20-H20-I20-J20)</f>
        <v>40</v>
      </c>
      <c r="L20" s="7" t="s">
        <v>13</v>
      </c>
      <c r="M20" s="7">
        <f t="shared" si="4"/>
        <v>0</v>
      </c>
      <c r="N20" s="13"/>
      <c r="O20" s="37"/>
      <c r="P20" s="4"/>
      <c r="Q20" s="4"/>
      <c r="R20" s="4"/>
      <c r="S20" s="4"/>
      <c r="T20" s="4"/>
      <c r="U20" s="4"/>
      <c r="V20" s="4"/>
      <c r="W20" s="4"/>
      <c r="X20" s="4"/>
    </row>
    <row r="21" spans="1:24" ht="24" hidden="1" customHeight="1" x14ac:dyDescent="0.25">
      <c r="A21" s="1">
        <v>20</v>
      </c>
      <c r="B21" s="34" t="s">
        <v>77</v>
      </c>
      <c r="C21" s="6">
        <v>43562</v>
      </c>
      <c r="D21" s="7" t="s">
        <v>19</v>
      </c>
      <c r="E21" s="7">
        <v>350</v>
      </c>
      <c r="F21" s="7">
        <v>0</v>
      </c>
      <c r="G21" s="7">
        <v>0</v>
      </c>
      <c r="H21" s="7">
        <v>100</v>
      </c>
      <c r="I21" s="7">
        <f t="shared" si="1"/>
        <v>150</v>
      </c>
      <c r="J21" s="7">
        <f t="shared" si="8"/>
        <v>60</v>
      </c>
      <c r="K21" s="7">
        <f t="shared" si="9"/>
        <v>40</v>
      </c>
      <c r="L21" s="7" t="s">
        <v>13</v>
      </c>
      <c r="M21" s="7">
        <f t="shared" si="4"/>
        <v>0</v>
      </c>
      <c r="N21" s="13"/>
      <c r="O21" s="37"/>
      <c r="P21" s="4"/>
      <c r="Q21" s="4"/>
      <c r="R21" s="4"/>
      <c r="S21" s="4"/>
      <c r="T21" s="4"/>
      <c r="U21" s="4"/>
      <c r="V21" s="4"/>
      <c r="W21" s="4"/>
      <c r="X21" s="4"/>
    </row>
    <row r="22" spans="1:24" ht="24" hidden="1" customHeight="1" x14ac:dyDescent="0.25">
      <c r="A22" s="1">
        <v>21</v>
      </c>
      <c r="B22" s="34" t="s">
        <v>74</v>
      </c>
      <c r="C22" s="6">
        <v>43566</v>
      </c>
      <c r="D22" s="7" t="s">
        <v>6</v>
      </c>
      <c r="E22" s="7">
        <v>380</v>
      </c>
      <c r="F22" s="7">
        <v>0</v>
      </c>
      <c r="G22" s="7">
        <v>0</v>
      </c>
      <c r="H22" s="7">
        <v>100</v>
      </c>
      <c r="I22" s="7">
        <f t="shared" si="1"/>
        <v>168</v>
      </c>
      <c r="J22" s="7">
        <f t="shared" si="8"/>
        <v>67.2</v>
      </c>
      <c r="K22" s="7">
        <f t="shared" si="9"/>
        <v>44.8</v>
      </c>
      <c r="L22" s="7" t="s">
        <v>13</v>
      </c>
      <c r="M22" s="7">
        <f t="shared" si="4"/>
        <v>0</v>
      </c>
      <c r="N22" s="13"/>
      <c r="O22" s="37"/>
      <c r="P22" s="4"/>
      <c r="Q22" s="4"/>
      <c r="R22" s="4"/>
      <c r="S22" s="4"/>
      <c r="T22" s="4"/>
      <c r="U22" s="4"/>
      <c r="V22" s="4"/>
      <c r="W22" s="4"/>
      <c r="X22" s="4"/>
    </row>
    <row r="23" spans="1:24" ht="24" hidden="1" customHeight="1" x14ac:dyDescent="0.25">
      <c r="A23" s="1">
        <v>22</v>
      </c>
      <c r="B23" s="34" t="s">
        <v>81</v>
      </c>
      <c r="C23" s="6">
        <v>43566</v>
      </c>
      <c r="D23" s="7" t="s">
        <v>6</v>
      </c>
      <c r="E23" s="7">
        <v>380</v>
      </c>
      <c r="F23" s="7">
        <v>0</v>
      </c>
      <c r="G23" s="7">
        <v>0</v>
      </c>
      <c r="H23" s="7">
        <v>100</v>
      </c>
      <c r="I23" s="7">
        <f t="shared" si="1"/>
        <v>168</v>
      </c>
      <c r="J23" s="7">
        <f t="shared" si="8"/>
        <v>67.2</v>
      </c>
      <c r="K23" s="7">
        <f t="shared" si="9"/>
        <v>44.8</v>
      </c>
      <c r="L23" s="7" t="s">
        <v>13</v>
      </c>
      <c r="M23" s="7">
        <f t="shared" si="4"/>
        <v>0</v>
      </c>
      <c r="N23" s="13"/>
      <c r="O23" s="37"/>
      <c r="P23" s="4"/>
      <c r="Q23" s="4"/>
      <c r="R23" s="4"/>
      <c r="S23" s="4"/>
      <c r="T23" s="4"/>
      <c r="U23" s="4"/>
      <c r="V23" s="4"/>
      <c r="W23" s="4"/>
      <c r="X23" s="4"/>
    </row>
    <row r="24" spans="1:24" ht="24" hidden="1" customHeight="1" x14ac:dyDescent="0.25">
      <c r="A24" s="1">
        <v>23</v>
      </c>
      <c r="B24" s="34" t="s">
        <v>80</v>
      </c>
      <c r="C24" s="6">
        <v>43568</v>
      </c>
      <c r="D24" s="7" t="s">
        <v>31</v>
      </c>
      <c r="E24" s="7">
        <v>700</v>
      </c>
      <c r="F24" s="7">
        <v>0</v>
      </c>
      <c r="G24" s="7">
        <v>0</v>
      </c>
      <c r="H24" s="7">
        <v>100</v>
      </c>
      <c r="I24" s="7">
        <f t="shared" si="1"/>
        <v>360</v>
      </c>
      <c r="J24" s="7">
        <f t="shared" si="8"/>
        <v>144</v>
      </c>
      <c r="K24" s="7">
        <f t="shared" si="9"/>
        <v>96</v>
      </c>
      <c r="L24" s="7" t="s">
        <v>13</v>
      </c>
      <c r="M24" s="7">
        <f t="shared" si="4"/>
        <v>0</v>
      </c>
      <c r="N24" s="13"/>
      <c r="O24" s="37"/>
      <c r="P24" s="4"/>
      <c r="Q24" s="4"/>
      <c r="R24" s="4"/>
      <c r="S24" s="4"/>
      <c r="T24" s="4"/>
      <c r="U24" s="4"/>
      <c r="V24" s="4"/>
      <c r="W24" s="4"/>
      <c r="X24" s="4"/>
    </row>
    <row r="25" spans="1:24" ht="24" hidden="1" customHeight="1" x14ac:dyDescent="0.25">
      <c r="A25" s="1">
        <v>24</v>
      </c>
      <c r="B25" s="34" t="s">
        <v>77</v>
      </c>
      <c r="C25" s="6">
        <v>43568</v>
      </c>
      <c r="D25" s="7" t="s">
        <v>31</v>
      </c>
      <c r="E25" s="7">
        <v>550</v>
      </c>
      <c r="F25" s="7">
        <v>0</v>
      </c>
      <c r="G25" s="7">
        <v>0</v>
      </c>
      <c r="H25" s="7">
        <v>100</v>
      </c>
      <c r="I25" s="7">
        <f t="shared" si="1"/>
        <v>270</v>
      </c>
      <c r="J25" s="7">
        <f t="shared" si="8"/>
        <v>108</v>
      </c>
      <c r="K25" s="7">
        <f t="shared" si="9"/>
        <v>72</v>
      </c>
      <c r="L25" s="7" t="s">
        <v>13</v>
      </c>
      <c r="M25" s="7">
        <f t="shared" si="4"/>
        <v>0</v>
      </c>
      <c r="N25" s="13"/>
      <c r="O25" s="37"/>
      <c r="P25" s="4"/>
      <c r="Q25" s="4"/>
      <c r="R25" s="4"/>
      <c r="S25" s="4"/>
      <c r="T25" s="4"/>
      <c r="U25" s="4"/>
      <c r="V25" s="4"/>
      <c r="W25" s="4"/>
      <c r="X25" s="4"/>
    </row>
    <row r="26" spans="1:24" ht="24" hidden="1" customHeight="1" x14ac:dyDescent="0.25">
      <c r="A26" s="1">
        <v>25</v>
      </c>
      <c r="B26" s="34" t="s">
        <v>75</v>
      </c>
      <c r="C26" s="6">
        <v>43568</v>
      </c>
      <c r="D26" s="7" t="s">
        <v>31</v>
      </c>
      <c r="E26" s="7">
        <v>550</v>
      </c>
      <c r="F26" s="7">
        <v>0</v>
      </c>
      <c r="G26" s="7">
        <v>0</v>
      </c>
      <c r="H26" s="7">
        <v>100</v>
      </c>
      <c r="I26" s="7">
        <f t="shared" si="1"/>
        <v>270</v>
      </c>
      <c r="J26" s="7">
        <f t="shared" ref="J26:J40" si="10">(E26-F26-G26-H26-I26)*0.6</f>
        <v>108</v>
      </c>
      <c r="K26" s="7">
        <f t="shared" ref="K26:K40" si="11">(E26-F26-G26-H26-I26-J26)</f>
        <v>72</v>
      </c>
      <c r="L26" s="7" t="s">
        <v>13</v>
      </c>
      <c r="M26" s="7">
        <f>IF(L26="未结算", K26, 0)</f>
        <v>0</v>
      </c>
      <c r="N26" s="13"/>
      <c r="O26" s="37"/>
      <c r="P26" s="4"/>
      <c r="Q26" s="4"/>
      <c r="R26" s="4"/>
      <c r="S26" s="4"/>
      <c r="T26" s="4"/>
      <c r="U26" s="4"/>
      <c r="V26" s="4"/>
      <c r="W26" s="4"/>
      <c r="X26" s="4"/>
    </row>
    <row r="27" spans="1:24" ht="24" hidden="1" customHeight="1" x14ac:dyDescent="0.25">
      <c r="A27" s="1">
        <v>26</v>
      </c>
      <c r="B27" s="34" t="s">
        <v>76</v>
      </c>
      <c r="C27" s="6">
        <v>43568</v>
      </c>
      <c r="D27" s="7" t="s">
        <v>31</v>
      </c>
      <c r="E27" s="7">
        <v>550</v>
      </c>
      <c r="F27" s="7">
        <v>0</v>
      </c>
      <c r="G27" s="7">
        <v>0</v>
      </c>
      <c r="H27" s="7">
        <v>100</v>
      </c>
      <c r="I27" s="7">
        <f t="shared" si="1"/>
        <v>270</v>
      </c>
      <c r="J27" s="7">
        <f t="shared" si="10"/>
        <v>108</v>
      </c>
      <c r="K27" s="7">
        <f t="shared" si="11"/>
        <v>72</v>
      </c>
      <c r="L27" s="7" t="s">
        <v>13</v>
      </c>
      <c r="M27" s="7">
        <f>IF(L27="未结算", K27, 0)</f>
        <v>0</v>
      </c>
      <c r="N27" s="13"/>
      <c r="O27" s="37"/>
      <c r="P27" s="4"/>
      <c r="Q27" s="4"/>
      <c r="R27" s="4"/>
      <c r="S27" s="4"/>
      <c r="T27" s="4"/>
      <c r="U27" s="4"/>
      <c r="V27" s="4"/>
      <c r="W27" s="4"/>
      <c r="X27" s="4"/>
    </row>
    <row r="28" spans="1:24" ht="24" hidden="1" customHeight="1" x14ac:dyDescent="0.25">
      <c r="A28" s="1">
        <v>27</v>
      </c>
      <c r="B28" s="34" t="s">
        <v>74</v>
      </c>
      <c r="C28" s="6">
        <v>43568</v>
      </c>
      <c r="D28" s="7" t="s">
        <v>112</v>
      </c>
      <c r="E28" s="7">
        <v>0</v>
      </c>
      <c r="F28" s="7">
        <v>0</v>
      </c>
      <c r="G28" s="7">
        <v>0</v>
      </c>
      <c r="H28" s="7">
        <v>0</v>
      </c>
      <c r="I28" s="7">
        <f t="shared" si="1"/>
        <v>0</v>
      </c>
      <c r="J28" s="7">
        <f t="shared" si="10"/>
        <v>0</v>
      </c>
      <c r="K28" s="7">
        <f t="shared" si="11"/>
        <v>0</v>
      </c>
      <c r="L28" s="7" t="s">
        <v>13</v>
      </c>
      <c r="M28" s="7">
        <f t="shared" ref="M28:M40" si="12">IF(L28="未结算", K28, 0)</f>
        <v>0</v>
      </c>
      <c r="N28" s="13"/>
    </row>
    <row r="29" spans="1:24" ht="24" hidden="1" customHeight="1" x14ac:dyDescent="0.25">
      <c r="A29" s="1">
        <v>28</v>
      </c>
      <c r="B29" s="34" t="s">
        <v>76</v>
      </c>
      <c r="C29" s="6">
        <v>43572</v>
      </c>
      <c r="D29" s="7" t="s">
        <v>87</v>
      </c>
      <c r="E29" s="7">
        <v>350</v>
      </c>
      <c r="F29" s="7">
        <v>0</v>
      </c>
      <c r="G29" s="7">
        <v>0</v>
      </c>
      <c r="H29" s="7">
        <v>100</v>
      </c>
      <c r="I29" s="7">
        <f t="shared" si="1"/>
        <v>150</v>
      </c>
      <c r="J29" s="7">
        <f t="shared" si="10"/>
        <v>60</v>
      </c>
      <c r="K29" s="7">
        <f t="shared" si="11"/>
        <v>40</v>
      </c>
      <c r="L29" s="7" t="s">
        <v>13</v>
      </c>
      <c r="M29" s="7">
        <f t="shared" si="12"/>
        <v>0</v>
      </c>
      <c r="N29" s="13"/>
    </row>
    <row r="30" spans="1:24" ht="24" hidden="1" customHeight="1" x14ac:dyDescent="0.25">
      <c r="A30" s="1">
        <v>29</v>
      </c>
      <c r="B30" s="34" t="s">
        <v>79</v>
      </c>
      <c r="C30" s="6">
        <v>43572</v>
      </c>
      <c r="D30" s="7" t="s">
        <v>87</v>
      </c>
      <c r="E30" s="7">
        <v>350</v>
      </c>
      <c r="F30" s="7">
        <v>0</v>
      </c>
      <c r="G30" s="7">
        <v>0</v>
      </c>
      <c r="H30" s="7">
        <v>100</v>
      </c>
      <c r="I30" s="7">
        <f t="shared" si="1"/>
        <v>150</v>
      </c>
      <c r="J30" s="7">
        <f t="shared" si="10"/>
        <v>60</v>
      </c>
      <c r="K30" s="7">
        <f t="shared" si="11"/>
        <v>40</v>
      </c>
      <c r="L30" s="7" t="s">
        <v>13</v>
      </c>
      <c r="M30" s="7">
        <f t="shared" si="12"/>
        <v>0</v>
      </c>
      <c r="N30" s="13"/>
    </row>
    <row r="31" spans="1:24" ht="24" hidden="1" customHeight="1" x14ac:dyDescent="0.25">
      <c r="A31" s="1">
        <v>30</v>
      </c>
      <c r="B31" s="34" t="s">
        <v>86</v>
      </c>
      <c r="C31" s="6">
        <v>43572</v>
      </c>
      <c r="D31" s="7" t="s">
        <v>87</v>
      </c>
      <c r="E31" s="7">
        <v>300</v>
      </c>
      <c r="F31" s="7">
        <v>0</v>
      </c>
      <c r="G31" s="7">
        <v>0</v>
      </c>
      <c r="H31" s="7">
        <v>100</v>
      </c>
      <c r="I31" s="7">
        <f t="shared" si="1"/>
        <v>120</v>
      </c>
      <c r="J31" s="7">
        <f t="shared" si="10"/>
        <v>48</v>
      </c>
      <c r="K31" s="7">
        <f t="shared" si="11"/>
        <v>32</v>
      </c>
      <c r="L31" s="7" t="s">
        <v>13</v>
      </c>
      <c r="M31" s="7">
        <f t="shared" si="12"/>
        <v>0</v>
      </c>
      <c r="N31" s="13"/>
    </row>
    <row r="32" spans="1:24" ht="24" customHeight="1" x14ac:dyDescent="0.25">
      <c r="A32" s="1">
        <v>31</v>
      </c>
      <c r="B32" s="34" t="s">
        <v>99</v>
      </c>
      <c r="C32" s="6">
        <v>43575</v>
      </c>
      <c r="D32" s="7" t="s">
        <v>31</v>
      </c>
      <c r="E32" s="7">
        <v>680</v>
      </c>
      <c r="F32" s="7">
        <v>0</v>
      </c>
      <c r="G32" s="7">
        <v>0</v>
      </c>
      <c r="H32" s="7">
        <v>100</v>
      </c>
      <c r="I32" s="7">
        <f t="shared" si="1"/>
        <v>0</v>
      </c>
      <c r="J32" s="7">
        <f t="shared" si="10"/>
        <v>348</v>
      </c>
      <c r="K32" s="7">
        <f t="shared" si="11"/>
        <v>232</v>
      </c>
      <c r="L32" s="7" t="s">
        <v>13</v>
      </c>
      <c r="M32" s="7">
        <f t="shared" si="12"/>
        <v>0</v>
      </c>
      <c r="N32" s="13"/>
    </row>
    <row r="33" spans="1:14" ht="24" customHeight="1" x14ac:dyDescent="0.25">
      <c r="A33" s="1">
        <v>32</v>
      </c>
      <c r="B33" s="34" t="s">
        <v>99</v>
      </c>
      <c r="C33" s="6">
        <v>43578</v>
      </c>
      <c r="D33" s="7" t="s">
        <v>106</v>
      </c>
      <c r="E33" s="7">
        <v>330</v>
      </c>
      <c r="F33" s="7">
        <v>0</v>
      </c>
      <c r="G33" s="7">
        <v>0</v>
      </c>
      <c r="H33" s="7">
        <v>100</v>
      </c>
      <c r="I33" s="7">
        <f t="shared" si="1"/>
        <v>0</v>
      </c>
      <c r="J33" s="7">
        <f t="shared" si="10"/>
        <v>138</v>
      </c>
      <c r="K33" s="7">
        <f t="shared" si="11"/>
        <v>92</v>
      </c>
      <c r="L33" s="7" t="s">
        <v>13</v>
      </c>
      <c r="M33" s="7">
        <f t="shared" si="12"/>
        <v>0</v>
      </c>
      <c r="N33" s="13"/>
    </row>
    <row r="34" spans="1:14" ht="24" hidden="1" customHeight="1" x14ac:dyDescent="0.25">
      <c r="A34" s="1">
        <v>33</v>
      </c>
      <c r="B34" s="34" t="s">
        <v>79</v>
      </c>
      <c r="C34" s="6">
        <v>43578</v>
      </c>
      <c r="D34" s="7" t="s">
        <v>106</v>
      </c>
      <c r="E34" s="7">
        <v>330</v>
      </c>
      <c r="F34" s="7">
        <v>0</v>
      </c>
      <c r="G34" s="7">
        <v>0</v>
      </c>
      <c r="H34" s="7">
        <v>100</v>
      </c>
      <c r="I34" s="7">
        <f t="shared" si="1"/>
        <v>138</v>
      </c>
      <c r="J34" s="7">
        <f t="shared" si="10"/>
        <v>55.199999999999996</v>
      </c>
      <c r="K34" s="7">
        <f t="shared" si="11"/>
        <v>36.800000000000004</v>
      </c>
      <c r="L34" s="7" t="s">
        <v>13</v>
      </c>
      <c r="M34" s="7">
        <f t="shared" si="12"/>
        <v>0</v>
      </c>
      <c r="N34" s="13"/>
    </row>
    <row r="35" spans="1:14" ht="24" hidden="1" customHeight="1" x14ac:dyDescent="0.25">
      <c r="A35" s="1">
        <v>34</v>
      </c>
      <c r="B35" s="34" t="s">
        <v>77</v>
      </c>
      <c r="C35" s="6">
        <v>43578</v>
      </c>
      <c r="D35" s="7" t="s">
        <v>106</v>
      </c>
      <c r="E35" s="7">
        <v>330</v>
      </c>
      <c r="F35" s="7">
        <v>0</v>
      </c>
      <c r="G35" s="7">
        <v>0</v>
      </c>
      <c r="H35" s="7">
        <v>100</v>
      </c>
      <c r="I35" s="7">
        <f t="shared" si="1"/>
        <v>138</v>
      </c>
      <c r="J35" s="7">
        <f t="shared" si="10"/>
        <v>55.199999999999996</v>
      </c>
      <c r="K35" s="7">
        <f t="shared" si="11"/>
        <v>36.800000000000004</v>
      </c>
      <c r="L35" s="7" t="s">
        <v>13</v>
      </c>
      <c r="M35" s="7">
        <f t="shared" si="12"/>
        <v>0</v>
      </c>
      <c r="N35" s="13"/>
    </row>
    <row r="36" spans="1:14" ht="24" customHeight="1" x14ac:dyDescent="0.25">
      <c r="A36" s="1">
        <v>35</v>
      </c>
      <c r="B36" s="34" t="s">
        <v>99</v>
      </c>
      <c r="C36" s="6">
        <v>43582</v>
      </c>
      <c r="D36" s="7" t="s">
        <v>31</v>
      </c>
      <c r="E36" s="7">
        <v>550</v>
      </c>
      <c r="F36" s="7">
        <v>0</v>
      </c>
      <c r="G36" s="7">
        <v>0</v>
      </c>
      <c r="H36" s="7">
        <v>100</v>
      </c>
      <c r="I36" s="7">
        <f t="shared" si="1"/>
        <v>0</v>
      </c>
      <c r="J36" s="7">
        <f t="shared" si="10"/>
        <v>270</v>
      </c>
      <c r="K36" s="7">
        <f t="shared" si="11"/>
        <v>180</v>
      </c>
      <c r="L36" s="7" t="s">
        <v>13</v>
      </c>
      <c r="M36" s="7">
        <f t="shared" si="12"/>
        <v>0</v>
      </c>
      <c r="N36" s="13"/>
    </row>
    <row r="37" spans="1:14" ht="24" hidden="1" customHeight="1" x14ac:dyDescent="0.25">
      <c r="A37" s="1">
        <v>36</v>
      </c>
      <c r="B37" s="34" t="s">
        <v>86</v>
      </c>
      <c r="C37" s="6">
        <v>43582</v>
      </c>
      <c r="D37" s="7" t="s">
        <v>31</v>
      </c>
      <c r="E37" s="7">
        <v>550</v>
      </c>
      <c r="F37" s="7">
        <v>0</v>
      </c>
      <c r="G37" s="7">
        <v>0</v>
      </c>
      <c r="H37" s="7">
        <v>100</v>
      </c>
      <c r="I37" s="7">
        <f t="shared" si="1"/>
        <v>270</v>
      </c>
      <c r="J37" s="7">
        <f t="shared" si="10"/>
        <v>108</v>
      </c>
      <c r="K37" s="7">
        <f t="shared" si="11"/>
        <v>72</v>
      </c>
      <c r="L37" s="7" t="s">
        <v>13</v>
      </c>
      <c r="M37" s="7">
        <f t="shared" si="12"/>
        <v>0</v>
      </c>
      <c r="N37" s="13"/>
    </row>
    <row r="38" spans="1:14" ht="24" hidden="1" customHeight="1" x14ac:dyDescent="0.25">
      <c r="A38" s="1">
        <v>37</v>
      </c>
      <c r="B38" s="34" t="s">
        <v>78</v>
      </c>
      <c r="C38" s="6">
        <v>43582</v>
      </c>
      <c r="D38" s="7" t="s">
        <v>31</v>
      </c>
      <c r="E38" s="7">
        <v>550</v>
      </c>
      <c r="F38" s="7">
        <v>0</v>
      </c>
      <c r="G38" s="7">
        <v>0</v>
      </c>
      <c r="H38" s="7">
        <v>100</v>
      </c>
      <c r="I38" s="7">
        <f t="shared" si="1"/>
        <v>270</v>
      </c>
      <c r="J38" s="7">
        <f t="shared" si="10"/>
        <v>108</v>
      </c>
      <c r="K38" s="7">
        <f t="shared" si="11"/>
        <v>72</v>
      </c>
      <c r="L38" s="7" t="s">
        <v>13</v>
      </c>
      <c r="M38" s="7">
        <f t="shared" si="12"/>
        <v>0</v>
      </c>
      <c r="N38" s="13"/>
    </row>
    <row r="39" spans="1:14" ht="24" hidden="1" customHeight="1" x14ac:dyDescent="0.25">
      <c r="A39" s="1">
        <v>38</v>
      </c>
      <c r="B39" s="34" t="s">
        <v>79</v>
      </c>
      <c r="C39" s="6">
        <v>43582</v>
      </c>
      <c r="D39" s="7" t="s">
        <v>31</v>
      </c>
      <c r="E39" s="7">
        <v>550</v>
      </c>
      <c r="F39" s="7">
        <v>0</v>
      </c>
      <c r="G39" s="7">
        <v>0</v>
      </c>
      <c r="H39" s="7">
        <v>100</v>
      </c>
      <c r="I39" s="7">
        <f t="shared" si="1"/>
        <v>270</v>
      </c>
      <c r="J39" s="7">
        <f t="shared" si="10"/>
        <v>108</v>
      </c>
      <c r="K39" s="7">
        <f t="shared" si="11"/>
        <v>72</v>
      </c>
      <c r="L39" s="7" t="s">
        <v>13</v>
      </c>
      <c r="M39" s="7">
        <f t="shared" si="12"/>
        <v>0</v>
      </c>
      <c r="N39" s="13"/>
    </row>
    <row r="40" spans="1:14" ht="24" hidden="1" customHeight="1" x14ac:dyDescent="0.25">
      <c r="A40" s="1">
        <v>39</v>
      </c>
      <c r="B40" s="33" t="s">
        <v>76</v>
      </c>
      <c r="C40" s="39">
        <v>43582</v>
      </c>
      <c r="D40" s="40" t="s">
        <v>31</v>
      </c>
      <c r="E40" s="40">
        <v>600</v>
      </c>
      <c r="F40" s="40">
        <v>0</v>
      </c>
      <c r="G40" s="40">
        <v>0</v>
      </c>
      <c r="H40" s="40">
        <v>100</v>
      </c>
      <c r="I40" s="40">
        <f t="shared" si="1"/>
        <v>300</v>
      </c>
      <c r="J40" s="40">
        <f t="shared" si="10"/>
        <v>120</v>
      </c>
      <c r="K40" s="40">
        <f t="shared" si="11"/>
        <v>80</v>
      </c>
      <c r="L40" s="40" t="s">
        <v>13</v>
      </c>
      <c r="M40" s="40">
        <f t="shared" si="12"/>
        <v>0</v>
      </c>
      <c r="N40" s="13"/>
    </row>
    <row r="41" spans="1:14" ht="24" customHeight="1" x14ac:dyDescent="0.25">
      <c r="A41" s="41"/>
      <c r="B41" s="42"/>
      <c r="C41" s="19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4" ht="24" customHeight="1" x14ac:dyDescent="0.25">
      <c r="A42" s="41"/>
      <c r="B42" s="42"/>
      <c r="C42" s="19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 spans="1:14" ht="24" customHeight="1" x14ac:dyDescent="0.25">
      <c r="A43" s="41"/>
      <c r="B43" s="42"/>
      <c r="C43" s="19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</row>
    <row r="44" spans="1:14" ht="24" customHeight="1" x14ac:dyDescent="0.25">
      <c r="A44" s="41"/>
      <c r="B44" s="42"/>
      <c r="C44" s="19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14" ht="24" customHeight="1" x14ac:dyDescent="0.25">
      <c r="A45" s="41"/>
      <c r="B45" s="42"/>
      <c r="C45" s="19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4" ht="24" customHeight="1" x14ac:dyDescent="0.25">
      <c r="A46" s="41"/>
      <c r="B46" s="42"/>
      <c r="C46" s="19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4" ht="24" customHeight="1" x14ac:dyDescent="0.25">
      <c r="A47" s="41"/>
      <c r="B47" s="42"/>
      <c r="C47" s="19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1:14" ht="24" customHeight="1" x14ac:dyDescent="0.25">
      <c r="A48" s="41"/>
      <c r="B48" s="42"/>
      <c r="C48" s="19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spans="1:14" ht="24" customHeight="1" x14ac:dyDescent="0.25">
      <c r="A49" s="41"/>
      <c r="B49" s="42"/>
      <c r="C49" s="19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 ht="24" customHeight="1" x14ac:dyDescent="0.25">
      <c r="A50" s="41"/>
      <c r="B50" s="42"/>
      <c r="C50" s="19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 spans="1:14" ht="24" customHeight="1" x14ac:dyDescent="0.25">
      <c r="A51" s="41"/>
      <c r="B51" s="42"/>
      <c r="C51" s="19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 spans="1:14" ht="24" customHeight="1" x14ac:dyDescent="0.25">
      <c r="A52" s="41"/>
      <c r="B52" s="42"/>
      <c r="C52" s="19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</row>
    <row r="53" spans="1:14" ht="24" customHeight="1" x14ac:dyDescent="0.25">
      <c r="A53" s="41"/>
      <c r="B53" s="42"/>
      <c r="C53" s="19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1:14" ht="24" customHeight="1" x14ac:dyDescent="0.25">
      <c r="A54" s="41"/>
      <c r="B54" s="42"/>
      <c r="C54" s="19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</row>
    <row r="55" spans="1:14" ht="24" customHeight="1" x14ac:dyDescent="0.25">
      <c r="A55" s="41"/>
      <c r="B55" s="42"/>
      <c r="C55" s="19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spans="1:14" ht="24" customHeight="1" x14ac:dyDescent="0.25">
      <c r="A56" s="41"/>
      <c r="B56" s="42"/>
      <c r="C56" s="19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1:14" ht="24" customHeight="1" x14ac:dyDescent="0.25">
      <c r="A57" s="41"/>
      <c r="B57" s="42"/>
      <c r="C57" s="19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1:14" ht="24" customHeight="1" x14ac:dyDescent="0.25">
      <c r="A58" s="41"/>
      <c r="B58" s="42"/>
      <c r="C58" s="19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 spans="1:14" ht="24" customHeight="1" x14ac:dyDescent="0.25">
      <c r="A59" s="41"/>
      <c r="B59" s="42"/>
      <c r="C59" s="19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1:14" ht="24" customHeight="1" x14ac:dyDescent="0.25">
      <c r="A60" s="41"/>
      <c r="B60" s="42"/>
      <c r="C60" s="19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 spans="1:14" ht="24" customHeight="1" x14ac:dyDescent="0.25">
      <c r="A61" s="41"/>
      <c r="B61" s="42"/>
      <c r="C61" s="19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 spans="1:14" ht="24" customHeight="1" x14ac:dyDescent="0.25">
      <c r="A62" s="41"/>
      <c r="B62" s="42"/>
      <c r="C62" s="19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 spans="1:14" ht="24" customHeight="1" x14ac:dyDescent="0.25">
      <c r="A63" s="41"/>
      <c r="B63" s="42"/>
      <c r="C63" s="19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 spans="1:14" ht="24" customHeight="1" x14ac:dyDescent="0.25">
      <c r="A64" s="41"/>
      <c r="B64" s="42"/>
      <c r="C64" s="19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spans="1:14" ht="24" customHeight="1" x14ac:dyDescent="0.25">
      <c r="A65" s="41"/>
      <c r="B65" s="42"/>
      <c r="C65" s="19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spans="1:14" ht="24" customHeight="1" x14ac:dyDescent="0.25">
      <c r="A66" s="41"/>
      <c r="B66" s="42"/>
      <c r="C66" s="19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</row>
    <row r="67" spans="1:14" ht="24" customHeight="1" x14ac:dyDescent="0.25">
      <c r="A67" s="41"/>
      <c r="B67" s="42"/>
      <c r="C67" s="19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</row>
    <row r="68" spans="1:14" ht="24" customHeight="1" x14ac:dyDescent="0.25">
      <c r="A68" s="41"/>
      <c r="B68" s="42"/>
      <c r="C68" s="19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spans="1:14" ht="24" customHeight="1" x14ac:dyDescent="0.25">
      <c r="A69" s="41"/>
      <c r="B69" s="42"/>
      <c r="C69" s="19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4" ht="24" customHeight="1" x14ac:dyDescent="0.25">
      <c r="A70" s="41"/>
      <c r="B70" s="42"/>
      <c r="C70" s="19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4" ht="24" customHeight="1" x14ac:dyDescent="0.25">
      <c r="A71" s="41"/>
      <c r="B71" s="42"/>
      <c r="C71" s="19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 spans="1:14" ht="24" customHeight="1" x14ac:dyDescent="0.25">
      <c r="A72" s="41"/>
      <c r="B72" s="42"/>
      <c r="C72" s="19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</row>
    <row r="73" spans="1:14" ht="24" customHeight="1" x14ac:dyDescent="0.25">
      <c r="A73" s="41"/>
      <c r="B73" s="42"/>
      <c r="C73" s="19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</row>
    <row r="74" spans="1:14" ht="24" customHeight="1" x14ac:dyDescent="0.25">
      <c r="A74" s="41"/>
      <c r="B74" s="42"/>
      <c r="C74" s="19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spans="1:14" ht="24" customHeight="1" x14ac:dyDescent="0.25">
      <c r="A75" s="41"/>
      <c r="B75" s="42"/>
      <c r="C75" s="19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</row>
    <row r="76" spans="1:14" ht="24" customHeight="1" x14ac:dyDescent="0.25">
      <c r="A76" s="41"/>
      <c r="B76" s="42"/>
      <c r="C76" s="19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</row>
    <row r="77" spans="1:14" ht="24" customHeight="1" x14ac:dyDescent="0.25">
      <c r="A77" s="41"/>
      <c r="B77" s="42"/>
      <c r="C77" s="19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</row>
    <row r="78" spans="1:14" ht="24" customHeight="1" x14ac:dyDescent="0.25">
      <c r="A78" s="41"/>
      <c r="B78" s="42"/>
      <c r="C78" s="19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</row>
    <row r="79" spans="1:14" ht="24" customHeight="1" x14ac:dyDescent="0.25">
      <c r="A79" s="41"/>
      <c r="B79" s="42"/>
      <c r="C79" s="19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 spans="1:14" ht="24" customHeight="1" x14ac:dyDescent="0.25">
      <c r="A80" s="41"/>
      <c r="B80" s="42"/>
      <c r="C80" s="19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pans="1:14" ht="24" customHeight="1" x14ac:dyDescent="0.25">
      <c r="A81" s="41"/>
      <c r="B81" s="42"/>
      <c r="C81" s="19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</row>
    <row r="82" spans="1:14" ht="24" customHeight="1" x14ac:dyDescent="0.25">
      <c r="A82" s="41"/>
      <c r="B82" s="42"/>
      <c r="C82" s="19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</row>
    <row r="83" spans="1:14" ht="24" customHeight="1" x14ac:dyDescent="0.25">
      <c r="A83" s="41"/>
      <c r="B83" s="42"/>
      <c r="C83" s="19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</row>
    <row r="84" spans="1:14" ht="24" customHeight="1" x14ac:dyDescent="0.25">
      <c r="A84" s="41"/>
      <c r="B84" s="42"/>
      <c r="C84" s="19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 spans="1:14" ht="24" customHeight="1" x14ac:dyDescent="0.25">
      <c r="A85" s="41"/>
      <c r="B85" s="42"/>
      <c r="C85" s="19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spans="1:14" ht="24" customHeight="1" x14ac:dyDescent="0.25">
      <c r="A86" s="41"/>
      <c r="B86" s="42"/>
      <c r="C86" s="19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</row>
  </sheetData>
  <autoFilter ref="A1:M40">
    <filterColumn colId="1">
      <filters>
        <filter val="2-2302"/>
        <filter val="2-2902"/>
      </filters>
    </filterColumn>
  </autoFilter>
  <phoneticPr fontId="1" type="noConversion"/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选项!$C$2:$C$3</xm:f>
          </x14:formula1>
          <xm:sqref>L2:L86</xm:sqref>
        </x14:dataValidation>
        <x14:dataValidation type="list" allowBlank="1" showInputMessage="1" showErrorMessage="1">
          <x14:formula1>
            <xm:f>选项!$B$2:$B$11</xm:f>
          </x14:formula1>
          <xm:sqref>D1:D1048576</xm:sqref>
        </x14:dataValidation>
        <x14:dataValidation type="list" allowBlank="1" showInputMessage="1" showErrorMessage="1">
          <x14:formula1>
            <xm:f>业主信息!$A$3:$A$16</xm:f>
          </x14:formula1>
          <xm:sqref>B1:B1048576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86"/>
  <sheetViews>
    <sheetView workbookViewId="0">
      <pane ySplit="1" topLeftCell="A3" activePane="bottomLeft" state="frozen"/>
      <selection pane="bottomLeft" activeCell="I38" sqref="I38"/>
    </sheetView>
  </sheetViews>
  <sheetFormatPr defaultColWidth="11" defaultRowHeight="15.75" x14ac:dyDescent="0.25"/>
  <cols>
    <col min="1" max="1" width="11" style="35"/>
    <col min="2" max="2" width="14.875" style="29" customWidth="1"/>
    <col min="3" max="3" width="12.5" customWidth="1"/>
    <col min="15" max="15" width="16.625" style="29" customWidth="1"/>
  </cols>
  <sheetData>
    <row r="1" spans="1:25" ht="24" customHeight="1" x14ac:dyDescent="0.25">
      <c r="A1" s="30" t="s">
        <v>96</v>
      </c>
      <c r="B1" s="30" t="s">
        <v>1</v>
      </c>
      <c r="C1" s="3" t="s">
        <v>2</v>
      </c>
      <c r="D1" s="3" t="s">
        <v>4</v>
      </c>
      <c r="E1" s="3" t="s">
        <v>3</v>
      </c>
      <c r="F1" s="3" t="s">
        <v>24</v>
      </c>
      <c r="G1" s="3" t="s">
        <v>26</v>
      </c>
      <c r="H1" s="3" t="s">
        <v>10</v>
      </c>
      <c r="I1" s="3" t="s">
        <v>8</v>
      </c>
      <c r="J1" s="3" t="s">
        <v>27</v>
      </c>
      <c r="K1" s="3" t="s">
        <v>28</v>
      </c>
      <c r="L1" s="3" t="s">
        <v>11</v>
      </c>
      <c r="M1" s="2" t="s">
        <v>29</v>
      </c>
      <c r="N1" s="38"/>
      <c r="O1" s="36" t="s">
        <v>97</v>
      </c>
      <c r="P1" s="8" t="s">
        <v>9</v>
      </c>
      <c r="Q1" s="9" t="s">
        <v>24</v>
      </c>
      <c r="R1" s="9" t="s">
        <v>26</v>
      </c>
      <c r="S1" s="9" t="s">
        <v>10</v>
      </c>
      <c r="T1" s="9" t="s">
        <v>8</v>
      </c>
      <c r="U1" s="9" t="s">
        <v>27</v>
      </c>
      <c r="V1" s="8" t="s">
        <v>28</v>
      </c>
      <c r="W1" s="8" t="s">
        <v>14</v>
      </c>
      <c r="X1" s="8" t="s">
        <v>23</v>
      </c>
      <c r="Y1" s="8" t="s">
        <v>25</v>
      </c>
    </row>
    <row r="2" spans="1:25" ht="24" hidden="1" customHeight="1" x14ac:dyDescent="0.25">
      <c r="A2" s="1">
        <v>1</v>
      </c>
      <c r="B2" s="34" t="s">
        <v>74</v>
      </c>
      <c r="C2" s="6">
        <v>43586</v>
      </c>
      <c r="D2" s="7" t="s">
        <v>21</v>
      </c>
      <c r="E2" s="7">
        <v>800</v>
      </c>
      <c r="F2" s="7">
        <v>0</v>
      </c>
      <c r="G2" s="7">
        <v>0</v>
      </c>
      <c r="H2" s="7">
        <v>100</v>
      </c>
      <c r="I2" s="7">
        <f t="shared" ref="I2:I31" si="0">IF(OR(B2="2-2902", B2="2-2302"),0,(E2-F2-G2-H2)*0.6)</f>
        <v>420</v>
      </c>
      <c r="J2" s="7">
        <f t="shared" ref="J2:J31" si="1">(E2-F2-G2-H2-I2)*0.6</f>
        <v>168</v>
      </c>
      <c r="K2" s="7">
        <f t="shared" ref="K2:K31" si="2">(E2-F2-G2-H2-I2-J2)</f>
        <v>112</v>
      </c>
      <c r="L2" s="7" t="s">
        <v>13</v>
      </c>
      <c r="M2" s="7">
        <f t="shared" ref="M2:M31" si="3">IF(L2="未结算", K2, 0)</f>
        <v>0</v>
      </c>
      <c r="N2" s="13"/>
      <c r="O2" s="33" t="s">
        <v>98</v>
      </c>
      <c r="P2" s="5">
        <f t="shared" ref="P2:V2" si="4">SUM(E2:E31)</f>
        <v>16760</v>
      </c>
      <c r="Q2" s="7">
        <f t="shared" si="4"/>
        <v>0</v>
      </c>
      <c r="R2" s="7">
        <f t="shared" si="4"/>
        <v>0</v>
      </c>
      <c r="S2" s="7">
        <f t="shared" si="4"/>
        <v>2300</v>
      </c>
      <c r="T2" s="7">
        <f t="shared" si="4"/>
        <v>7626</v>
      </c>
      <c r="U2" s="7">
        <f t="shared" si="4"/>
        <v>4100.3999999999996</v>
      </c>
      <c r="V2" s="10">
        <f t="shared" si="4"/>
        <v>2733.6</v>
      </c>
      <c r="W2" s="10">
        <f>V2-X2</f>
        <v>2733.6</v>
      </c>
      <c r="X2" s="10">
        <f>SUM(M2:M31)</f>
        <v>0</v>
      </c>
      <c r="Y2" s="12">
        <f>SUM(Q2:V2)</f>
        <v>16760</v>
      </c>
    </row>
    <row r="3" spans="1:25" ht="24" customHeight="1" x14ac:dyDescent="0.25">
      <c r="A3" s="1">
        <v>2</v>
      </c>
      <c r="B3" s="34" t="s">
        <v>81</v>
      </c>
      <c r="C3" s="6">
        <v>43586</v>
      </c>
      <c r="D3" s="7" t="s">
        <v>21</v>
      </c>
      <c r="E3" s="7">
        <v>850</v>
      </c>
      <c r="F3" s="7">
        <v>0</v>
      </c>
      <c r="G3" s="7">
        <v>0</v>
      </c>
      <c r="H3" s="7">
        <v>100</v>
      </c>
      <c r="I3" s="7">
        <f t="shared" si="0"/>
        <v>450</v>
      </c>
      <c r="J3" s="7">
        <f t="shared" si="1"/>
        <v>180</v>
      </c>
      <c r="K3" s="7">
        <f t="shared" si="2"/>
        <v>120</v>
      </c>
      <c r="L3" s="7" t="s">
        <v>13</v>
      </c>
      <c r="M3" s="7">
        <f t="shared" si="3"/>
        <v>0</v>
      </c>
      <c r="N3" s="13"/>
      <c r="O3" s="33"/>
      <c r="P3" s="5"/>
      <c r="Q3" s="7"/>
      <c r="R3" s="7"/>
      <c r="S3" s="7"/>
      <c r="T3" s="7"/>
      <c r="U3" s="7"/>
      <c r="V3" s="10"/>
      <c r="W3" s="10"/>
      <c r="X3" s="10"/>
      <c r="Y3" s="12"/>
    </row>
    <row r="4" spans="1:25" ht="24" hidden="1" customHeight="1" x14ac:dyDescent="0.25">
      <c r="A4" s="1">
        <v>3</v>
      </c>
      <c r="B4" s="34" t="s">
        <v>107</v>
      </c>
      <c r="C4" s="6">
        <v>43586</v>
      </c>
      <c r="D4" s="7" t="s">
        <v>21</v>
      </c>
      <c r="E4" s="7">
        <v>800</v>
      </c>
      <c r="F4" s="7">
        <v>0</v>
      </c>
      <c r="G4" s="7">
        <v>0</v>
      </c>
      <c r="H4" s="7">
        <v>100</v>
      </c>
      <c r="I4" s="7">
        <f t="shared" si="0"/>
        <v>420</v>
      </c>
      <c r="J4" s="7">
        <f t="shared" si="1"/>
        <v>168</v>
      </c>
      <c r="K4" s="7">
        <f t="shared" si="2"/>
        <v>112</v>
      </c>
      <c r="L4" s="7" t="s">
        <v>13</v>
      </c>
      <c r="M4" s="7">
        <f t="shared" si="3"/>
        <v>0</v>
      </c>
      <c r="N4" s="13"/>
      <c r="O4" s="33"/>
      <c r="P4" s="5"/>
      <c r="Q4" s="7"/>
      <c r="R4" s="7"/>
      <c r="S4" s="7"/>
      <c r="T4" s="7"/>
      <c r="U4" s="7"/>
      <c r="V4" s="10"/>
      <c r="W4" s="10"/>
      <c r="X4" s="10"/>
      <c r="Y4" s="12"/>
    </row>
    <row r="5" spans="1:25" ht="24" hidden="1" customHeight="1" x14ac:dyDescent="0.25">
      <c r="A5" s="1">
        <v>4</v>
      </c>
      <c r="B5" s="34" t="s">
        <v>80</v>
      </c>
      <c r="C5" s="6">
        <v>43586</v>
      </c>
      <c r="D5" s="7" t="s">
        <v>21</v>
      </c>
      <c r="E5" s="7">
        <v>1000</v>
      </c>
      <c r="F5" s="7">
        <v>0</v>
      </c>
      <c r="G5" s="7">
        <v>0</v>
      </c>
      <c r="H5" s="7">
        <v>100</v>
      </c>
      <c r="I5" s="7">
        <f t="shared" si="0"/>
        <v>540</v>
      </c>
      <c r="J5" s="7">
        <f t="shared" si="1"/>
        <v>216</v>
      </c>
      <c r="K5" s="7">
        <f t="shared" si="2"/>
        <v>144</v>
      </c>
      <c r="L5" s="7" t="s">
        <v>13</v>
      </c>
      <c r="M5" s="7">
        <f t="shared" si="3"/>
        <v>0</v>
      </c>
      <c r="N5" s="13"/>
      <c r="O5" s="37"/>
      <c r="P5" s="4"/>
      <c r="Q5" s="4"/>
      <c r="R5" s="4"/>
      <c r="S5" s="4"/>
      <c r="T5" s="4"/>
      <c r="U5" s="4"/>
      <c r="V5" s="4"/>
      <c r="W5" s="4"/>
      <c r="X5" s="4"/>
    </row>
    <row r="6" spans="1:25" ht="24" hidden="1" customHeight="1" x14ac:dyDescent="0.25">
      <c r="A6" s="1">
        <v>5</v>
      </c>
      <c r="B6" s="34" t="s">
        <v>77</v>
      </c>
      <c r="C6" s="6">
        <v>43586</v>
      </c>
      <c r="D6" s="7" t="s">
        <v>21</v>
      </c>
      <c r="E6" s="7">
        <v>800</v>
      </c>
      <c r="F6" s="7">
        <v>0</v>
      </c>
      <c r="G6" s="7">
        <v>0</v>
      </c>
      <c r="H6" s="7">
        <v>100</v>
      </c>
      <c r="I6" s="7">
        <f t="shared" si="0"/>
        <v>420</v>
      </c>
      <c r="J6" s="7">
        <f t="shared" si="1"/>
        <v>168</v>
      </c>
      <c r="K6" s="7">
        <f t="shared" si="2"/>
        <v>112</v>
      </c>
      <c r="L6" s="7" t="s">
        <v>13</v>
      </c>
      <c r="M6" s="7">
        <f t="shared" si="3"/>
        <v>0</v>
      </c>
      <c r="N6" s="13"/>
      <c r="O6" s="37"/>
      <c r="P6" s="4"/>
      <c r="Q6" s="4"/>
      <c r="R6" s="4"/>
      <c r="S6" s="4"/>
      <c r="T6" s="4"/>
      <c r="U6" s="4"/>
      <c r="V6" s="4"/>
      <c r="W6" s="4"/>
      <c r="X6" s="4"/>
    </row>
    <row r="7" spans="1:25" ht="24" hidden="1" customHeight="1" x14ac:dyDescent="0.25">
      <c r="A7" s="1">
        <v>6</v>
      </c>
      <c r="B7" s="34" t="s">
        <v>79</v>
      </c>
      <c r="C7" s="6">
        <v>43586</v>
      </c>
      <c r="D7" s="7" t="s">
        <v>21</v>
      </c>
      <c r="E7" s="7">
        <v>850</v>
      </c>
      <c r="F7" s="7">
        <v>0</v>
      </c>
      <c r="G7" s="7">
        <v>0</v>
      </c>
      <c r="H7" s="7">
        <v>100</v>
      </c>
      <c r="I7" s="7">
        <f t="shared" si="0"/>
        <v>450</v>
      </c>
      <c r="J7" s="7">
        <f t="shared" si="1"/>
        <v>180</v>
      </c>
      <c r="K7" s="7">
        <f t="shared" si="2"/>
        <v>120</v>
      </c>
      <c r="L7" s="7" t="s">
        <v>13</v>
      </c>
      <c r="M7" s="7">
        <f t="shared" si="3"/>
        <v>0</v>
      </c>
      <c r="N7" s="13"/>
      <c r="O7" s="37"/>
      <c r="P7" s="4"/>
      <c r="Q7" s="4"/>
      <c r="R7" s="4"/>
      <c r="S7" s="4"/>
      <c r="T7" s="4"/>
      <c r="U7" s="4"/>
      <c r="V7" s="4"/>
      <c r="W7" s="4"/>
      <c r="X7" s="4"/>
    </row>
    <row r="8" spans="1:25" ht="24" hidden="1" customHeight="1" x14ac:dyDescent="0.25">
      <c r="A8" s="1">
        <v>7</v>
      </c>
      <c r="B8" s="34" t="s">
        <v>86</v>
      </c>
      <c r="C8" s="6">
        <v>43586</v>
      </c>
      <c r="D8" s="7" t="s">
        <v>21</v>
      </c>
      <c r="E8" s="7">
        <v>860</v>
      </c>
      <c r="F8" s="7">
        <v>0</v>
      </c>
      <c r="G8" s="7">
        <v>0</v>
      </c>
      <c r="H8" s="7">
        <v>100</v>
      </c>
      <c r="I8" s="7">
        <f t="shared" si="0"/>
        <v>456</v>
      </c>
      <c r="J8" s="7">
        <f t="shared" si="1"/>
        <v>182.4</v>
      </c>
      <c r="K8" s="7">
        <f t="shared" si="2"/>
        <v>121.6</v>
      </c>
      <c r="L8" s="7" t="s">
        <v>13</v>
      </c>
      <c r="M8" s="7">
        <f t="shared" si="3"/>
        <v>0</v>
      </c>
      <c r="N8" s="13"/>
      <c r="O8" s="37"/>
      <c r="P8" s="4"/>
      <c r="Q8" s="4"/>
      <c r="R8" s="4"/>
      <c r="S8" s="4"/>
      <c r="T8" s="4"/>
      <c r="U8" s="4"/>
      <c r="V8" s="4"/>
      <c r="W8" s="4"/>
      <c r="X8" s="4"/>
    </row>
    <row r="9" spans="1:25" ht="24" hidden="1" customHeight="1" x14ac:dyDescent="0.25">
      <c r="A9" s="1">
        <v>8</v>
      </c>
      <c r="B9" s="34" t="s">
        <v>104</v>
      </c>
      <c r="C9" s="6">
        <v>43586</v>
      </c>
      <c r="D9" s="7" t="s">
        <v>21</v>
      </c>
      <c r="E9" s="7">
        <v>900</v>
      </c>
      <c r="F9" s="7">
        <v>0</v>
      </c>
      <c r="G9" s="7">
        <v>0</v>
      </c>
      <c r="H9" s="7">
        <v>100</v>
      </c>
      <c r="I9" s="7">
        <f t="shared" si="0"/>
        <v>0</v>
      </c>
      <c r="J9" s="7">
        <f t="shared" si="1"/>
        <v>480</v>
      </c>
      <c r="K9" s="7">
        <f t="shared" si="2"/>
        <v>320</v>
      </c>
      <c r="L9" s="7" t="s">
        <v>13</v>
      </c>
      <c r="M9" s="7">
        <f t="shared" si="3"/>
        <v>0</v>
      </c>
      <c r="N9" s="13"/>
      <c r="O9" s="37"/>
      <c r="P9" s="4"/>
      <c r="Q9" s="4"/>
      <c r="R9" s="4"/>
      <c r="S9" s="4"/>
      <c r="T9" s="4"/>
      <c r="U9" s="4"/>
      <c r="V9" s="4"/>
      <c r="W9" s="4"/>
      <c r="X9" s="4"/>
    </row>
    <row r="10" spans="1:25" ht="24" hidden="1" customHeight="1" x14ac:dyDescent="0.25">
      <c r="A10" s="1">
        <v>9</v>
      </c>
      <c r="B10" s="34" t="s">
        <v>75</v>
      </c>
      <c r="C10" s="6">
        <v>43586</v>
      </c>
      <c r="D10" s="7" t="s">
        <v>21</v>
      </c>
      <c r="E10" s="7">
        <v>0</v>
      </c>
      <c r="F10" s="7">
        <v>0</v>
      </c>
      <c r="G10" s="7">
        <v>0</v>
      </c>
      <c r="H10" s="7">
        <v>0</v>
      </c>
      <c r="I10" s="7">
        <f t="shared" si="0"/>
        <v>0</v>
      </c>
      <c r="J10" s="7">
        <f t="shared" si="1"/>
        <v>0</v>
      </c>
      <c r="K10" s="7">
        <f t="shared" si="2"/>
        <v>0</v>
      </c>
      <c r="L10" s="7" t="s">
        <v>13</v>
      </c>
      <c r="M10" s="7">
        <f t="shared" si="3"/>
        <v>0</v>
      </c>
      <c r="N10" s="13"/>
      <c r="O10" s="37"/>
      <c r="P10" s="4"/>
      <c r="Q10" s="4"/>
      <c r="R10" s="4"/>
      <c r="S10" s="4"/>
      <c r="T10" s="4"/>
      <c r="U10" s="4"/>
      <c r="V10" s="4"/>
      <c r="W10" s="4"/>
      <c r="X10" s="4"/>
    </row>
    <row r="11" spans="1:25" ht="24" hidden="1" customHeight="1" x14ac:dyDescent="0.25">
      <c r="A11" s="1">
        <v>10</v>
      </c>
      <c r="B11" s="34" t="s">
        <v>76</v>
      </c>
      <c r="C11" s="6">
        <v>43586</v>
      </c>
      <c r="D11" s="7" t="s">
        <v>21</v>
      </c>
      <c r="E11" s="7">
        <v>0</v>
      </c>
      <c r="F11" s="7">
        <v>0</v>
      </c>
      <c r="G11" s="7">
        <v>0</v>
      </c>
      <c r="H11" s="7">
        <v>0</v>
      </c>
      <c r="I11" s="7">
        <f t="shared" si="0"/>
        <v>0</v>
      </c>
      <c r="J11" s="7">
        <f t="shared" si="1"/>
        <v>0</v>
      </c>
      <c r="K11" s="7">
        <f t="shared" si="2"/>
        <v>0</v>
      </c>
      <c r="L11" s="7" t="s">
        <v>13</v>
      </c>
      <c r="M11" s="7">
        <f t="shared" si="3"/>
        <v>0</v>
      </c>
      <c r="N11" s="13"/>
      <c r="O11" s="37"/>
      <c r="P11" s="4"/>
      <c r="Q11" s="4"/>
      <c r="R11" s="4"/>
      <c r="S11" s="4"/>
      <c r="T11" s="4"/>
      <c r="U11" s="4"/>
      <c r="V11" s="4"/>
      <c r="W11" s="4"/>
      <c r="X11" s="4"/>
    </row>
    <row r="12" spans="1:25" ht="24" hidden="1" customHeight="1" x14ac:dyDescent="0.25">
      <c r="A12" s="1">
        <v>11</v>
      </c>
      <c r="B12" s="34" t="s">
        <v>78</v>
      </c>
      <c r="C12" s="6">
        <v>43586</v>
      </c>
      <c r="D12" s="7" t="s">
        <v>110</v>
      </c>
      <c r="E12" s="7">
        <v>250</v>
      </c>
      <c r="F12" s="7">
        <v>0</v>
      </c>
      <c r="G12" s="7">
        <v>0</v>
      </c>
      <c r="H12" s="7">
        <v>100</v>
      </c>
      <c r="I12" s="7">
        <f t="shared" si="0"/>
        <v>90</v>
      </c>
      <c r="J12" s="7">
        <f t="shared" si="1"/>
        <v>36</v>
      </c>
      <c r="K12" s="7">
        <f t="shared" si="2"/>
        <v>24</v>
      </c>
      <c r="L12" s="7" t="s">
        <v>13</v>
      </c>
      <c r="M12" s="7">
        <f t="shared" si="3"/>
        <v>0</v>
      </c>
      <c r="N12" s="13"/>
      <c r="O12" s="37"/>
      <c r="P12" s="4"/>
      <c r="Q12" s="4"/>
      <c r="R12" s="4"/>
      <c r="S12" s="4"/>
      <c r="T12" s="4"/>
      <c r="U12" s="4"/>
      <c r="V12" s="4"/>
      <c r="W12" s="4"/>
      <c r="X12" s="4"/>
    </row>
    <row r="13" spans="1:25" ht="24" hidden="1" customHeight="1" x14ac:dyDescent="0.25">
      <c r="A13" s="1">
        <v>12</v>
      </c>
      <c r="B13" s="34" t="s">
        <v>109</v>
      </c>
      <c r="C13" s="6">
        <v>43586</v>
      </c>
      <c r="D13" s="7" t="s">
        <v>21</v>
      </c>
      <c r="E13" s="7">
        <v>800</v>
      </c>
      <c r="F13" s="7">
        <v>0</v>
      </c>
      <c r="G13" s="7">
        <v>0</v>
      </c>
      <c r="H13" s="7">
        <v>100</v>
      </c>
      <c r="I13" s="7">
        <f t="shared" si="0"/>
        <v>420</v>
      </c>
      <c r="J13" s="7">
        <f t="shared" si="1"/>
        <v>168</v>
      </c>
      <c r="K13" s="7">
        <f t="shared" si="2"/>
        <v>112</v>
      </c>
      <c r="L13" s="7" t="s">
        <v>13</v>
      </c>
      <c r="M13" s="7">
        <f t="shared" si="3"/>
        <v>0</v>
      </c>
      <c r="N13" s="13"/>
      <c r="O13" s="37"/>
      <c r="P13" s="4"/>
      <c r="Q13" s="4"/>
      <c r="R13" s="4"/>
      <c r="S13" s="4"/>
      <c r="T13" s="4"/>
      <c r="U13" s="4"/>
      <c r="V13" s="4"/>
      <c r="W13" s="4"/>
      <c r="X13" s="4"/>
    </row>
    <row r="14" spans="1:25" ht="24" hidden="1" customHeight="1" x14ac:dyDescent="0.25">
      <c r="A14" s="1">
        <v>13</v>
      </c>
      <c r="B14" s="34" t="s">
        <v>99</v>
      </c>
      <c r="C14" s="6">
        <v>43586</v>
      </c>
      <c r="D14" s="7" t="s">
        <v>21</v>
      </c>
      <c r="E14" s="7">
        <v>0</v>
      </c>
      <c r="F14" s="7">
        <v>0</v>
      </c>
      <c r="G14" s="7">
        <v>0</v>
      </c>
      <c r="H14" s="7">
        <v>0</v>
      </c>
      <c r="I14" s="7">
        <f t="shared" si="0"/>
        <v>0</v>
      </c>
      <c r="J14" s="7">
        <f t="shared" si="1"/>
        <v>0</v>
      </c>
      <c r="K14" s="7">
        <f t="shared" si="2"/>
        <v>0</v>
      </c>
      <c r="L14" s="7" t="s">
        <v>13</v>
      </c>
      <c r="M14" s="7">
        <f t="shared" si="3"/>
        <v>0</v>
      </c>
      <c r="N14" s="13"/>
      <c r="O14" s="37"/>
      <c r="P14" s="4"/>
      <c r="Q14" s="4"/>
      <c r="R14" s="4"/>
      <c r="S14" s="4"/>
      <c r="T14" s="4"/>
      <c r="U14" s="4"/>
      <c r="V14" s="4"/>
      <c r="W14" s="4"/>
      <c r="X14" s="4"/>
    </row>
    <row r="15" spans="1:25" ht="24" hidden="1" customHeight="1" x14ac:dyDescent="0.25">
      <c r="A15" s="1">
        <v>14</v>
      </c>
      <c r="B15" s="34" t="s">
        <v>74</v>
      </c>
      <c r="C15" s="6">
        <v>43587</v>
      </c>
      <c r="D15" s="7" t="s">
        <v>21</v>
      </c>
      <c r="E15" s="7">
        <v>800</v>
      </c>
      <c r="F15" s="7">
        <v>0</v>
      </c>
      <c r="G15" s="7">
        <v>0</v>
      </c>
      <c r="H15" s="7">
        <v>0</v>
      </c>
      <c r="I15" s="7">
        <f t="shared" si="0"/>
        <v>480</v>
      </c>
      <c r="J15" s="7">
        <f t="shared" si="1"/>
        <v>192</v>
      </c>
      <c r="K15" s="7">
        <f t="shared" si="2"/>
        <v>128</v>
      </c>
      <c r="L15" s="7" t="s">
        <v>13</v>
      </c>
      <c r="M15" s="7">
        <f t="shared" si="3"/>
        <v>0</v>
      </c>
      <c r="N15" s="13"/>
      <c r="O15" s="37"/>
      <c r="P15" s="4"/>
      <c r="Q15" s="4"/>
      <c r="R15" s="4"/>
      <c r="S15" s="4"/>
      <c r="T15" s="4"/>
      <c r="U15" s="4"/>
      <c r="V15" s="4"/>
      <c r="W15" s="4"/>
      <c r="X15" s="4"/>
    </row>
    <row r="16" spans="1:25" ht="24" hidden="1" customHeight="1" x14ac:dyDescent="0.25">
      <c r="A16" s="1">
        <v>15</v>
      </c>
      <c r="B16" s="34" t="s">
        <v>107</v>
      </c>
      <c r="C16" s="6">
        <v>43587</v>
      </c>
      <c r="D16" s="7" t="s">
        <v>21</v>
      </c>
      <c r="E16" s="7">
        <v>800</v>
      </c>
      <c r="F16" s="7">
        <v>0</v>
      </c>
      <c r="G16" s="7">
        <v>0</v>
      </c>
      <c r="H16" s="7">
        <v>100</v>
      </c>
      <c r="I16" s="7">
        <f t="shared" si="0"/>
        <v>420</v>
      </c>
      <c r="J16" s="7">
        <f t="shared" si="1"/>
        <v>168</v>
      </c>
      <c r="K16" s="7">
        <f t="shared" si="2"/>
        <v>112</v>
      </c>
      <c r="L16" s="7" t="s">
        <v>13</v>
      </c>
      <c r="M16" s="7">
        <f t="shared" si="3"/>
        <v>0</v>
      </c>
      <c r="N16" s="13"/>
      <c r="O16" s="37"/>
      <c r="P16" s="4"/>
      <c r="Q16" s="4"/>
      <c r="R16" s="4"/>
      <c r="S16" s="4"/>
      <c r="T16" s="4"/>
      <c r="U16" s="4"/>
      <c r="V16" s="4"/>
      <c r="W16" s="4"/>
      <c r="X16" s="4"/>
    </row>
    <row r="17" spans="1:24" ht="24" hidden="1" customHeight="1" x14ac:dyDescent="0.25">
      <c r="A17" s="1">
        <v>16</v>
      </c>
      <c r="B17" s="34" t="s">
        <v>80</v>
      </c>
      <c r="C17" s="6">
        <v>43587</v>
      </c>
      <c r="D17" s="7" t="s">
        <v>21</v>
      </c>
      <c r="E17" s="7">
        <v>900</v>
      </c>
      <c r="F17" s="7">
        <v>0</v>
      </c>
      <c r="G17" s="7">
        <v>0</v>
      </c>
      <c r="H17" s="7">
        <v>100</v>
      </c>
      <c r="I17" s="7">
        <f t="shared" si="0"/>
        <v>480</v>
      </c>
      <c r="J17" s="7">
        <f t="shared" si="1"/>
        <v>192</v>
      </c>
      <c r="K17" s="7">
        <f t="shared" si="2"/>
        <v>128</v>
      </c>
      <c r="L17" s="7" t="s">
        <v>13</v>
      </c>
      <c r="M17" s="7">
        <f t="shared" si="3"/>
        <v>0</v>
      </c>
      <c r="N17" s="13"/>
      <c r="O17" s="37"/>
      <c r="P17" s="4"/>
      <c r="Q17" s="4"/>
      <c r="R17" s="4"/>
      <c r="S17" s="4"/>
      <c r="T17" s="4"/>
      <c r="U17" s="4"/>
      <c r="V17" s="4"/>
      <c r="W17" s="4"/>
      <c r="X17" s="4"/>
    </row>
    <row r="18" spans="1:24" ht="24" hidden="1" customHeight="1" x14ac:dyDescent="0.25">
      <c r="A18" s="1">
        <v>17</v>
      </c>
      <c r="B18" s="34" t="s">
        <v>77</v>
      </c>
      <c r="C18" s="6">
        <v>43587</v>
      </c>
      <c r="D18" s="7" t="s">
        <v>21</v>
      </c>
      <c r="E18" s="7">
        <v>800</v>
      </c>
      <c r="F18" s="7">
        <v>0</v>
      </c>
      <c r="G18" s="7">
        <v>0</v>
      </c>
      <c r="H18" s="7">
        <v>100</v>
      </c>
      <c r="I18" s="7">
        <f t="shared" si="0"/>
        <v>420</v>
      </c>
      <c r="J18" s="7">
        <f t="shared" si="1"/>
        <v>168</v>
      </c>
      <c r="K18" s="7">
        <f t="shared" si="2"/>
        <v>112</v>
      </c>
      <c r="L18" s="7" t="s">
        <v>13</v>
      </c>
      <c r="M18" s="7">
        <f t="shared" si="3"/>
        <v>0</v>
      </c>
      <c r="N18" s="13"/>
      <c r="O18" s="37"/>
      <c r="P18" s="4"/>
      <c r="Q18" s="4"/>
      <c r="R18" s="4"/>
      <c r="S18" s="4"/>
      <c r="T18" s="4"/>
      <c r="U18" s="4"/>
      <c r="V18" s="4"/>
      <c r="W18" s="4"/>
      <c r="X18" s="4"/>
    </row>
    <row r="19" spans="1:24" ht="24" hidden="1" customHeight="1" x14ac:dyDescent="0.25">
      <c r="A19" s="1">
        <v>18</v>
      </c>
      <c r="B19" s="34" t="s">
        <v>79</v>
      </c>
      <c r="C19" s="6">
        <v>43587</v>
      </c>
      <c r="D19" s="7" t="s">
        <v>110</v>
      </c>
      <c r="E19" s="7">
        <v>250</v>
      </c>
      <c r="F19" s="7">
        <v>0</v>
      </c>
      <c r="G19" s="7">
        <v>0</v>
      </c>
      <c r="H19" s="7">
        <v>100</v>
      </c>
      <c r="I19" s="7">
        <f t="shared" si="0"/>
        <v>90</v>
      </c>
      <c r="J19" s="7">
        <f t="shared" si="1"/>
        <v>36</v>
      </c>
      <c r="K19" s="7">
        <f t="shared" si="2"/>
        <v>24</v>
      </c>
      <c r="L19" s="7" t="s">
        <v>13</v>
      </c>
      <c r="M19" s="7">
        <f t="shared" si="3"/>
        <v>0</v>
      </c>
      <c r="N19" s="13"/>
      <c r="O19" s="37"/>
      <c r="P19" s="4"/>
      <c r="Q19" s="4"/>
      <c r="R19" s="4"/>
      <c r="S19" s="4"/>
      <c r="T19" s="4"/>
      <c r="U19" s="4"/>
      <c r="V19" s="4"/>
      <c r="W19" s="4"/>
      <c r="X19" s="4"/>
    </row>
    <row r="20" spans="1:24" ht="24" hidden="1" customHeight="1" x14ac:dyDescent="0.25">
      <c r="A20" s="1">
        <v>19</v>
      </c>
      <c r="B20" s="34" t="s">
        <v>86</v>
      </c>
      <c r="C20" s="6">
        <v>43587</v>
      </c>
      <c r="D20" s="7" t="s">
        <v>21</v>
      </c>
      <c r="E20" s="7">
        <v>850</v>
      </c>
      <c r="F20" s="7">
        <v>0</v>
      </c>
      <c r="G20" s="7">
        <v>0</v>
      </c>
      <c r="H20" s="7">
        <v>100</v>
      </c>
      <c r="I20" s="7">
        <f t="shared" si="0"/>
        <v>450</v>
      </c>
      <c r="J20" s="7">
        <f t="shared" si="1"/>
        <v>180</v>
      </c>
      <c r="K20" s="7">
        <f t="shared" si="2"/>
        <v>120</v>
      </c>
      <c r="L20" s="7" t="s">
        <v>13</v>
      </c>
      <c r="M20" s="7">
        <f t="shared" si="3"/>
        <v>0</v>
      </c>
      <c r="N20" s="13"/>
      <c r="O20" s="37"/>
      <c r="P20" s="4"/>
      <c r="Q20" s="4"/>
      <c r="R20" s="4"/>
      <c r="S20" s="4"/>
      <c r="T20" s="4"/>
      <c r="U20" s="4"/>
      <c r="V20" s="4"/>
      <c r="W20" s="4"/>
      <c r="X20" s="4"/>
    </row>
    <row r="21" spans="1:24" ht="24" hidden="1" customHeight="1" x14ac:dyDescent="0.25">
      <c r="A21" s="1">
        <v>20</v>
      </c>
      <c r="B21" s="34" t="s">
        <v>104</v>
      </c>
      <c r="C21" s="6">
        <v>43587</v>
      </c>
      <c r="D21" s="7" t="s">
        <v>21</v>
      </c>
      <c r="E21" s="7">
        <v>800</v>
      </c>
      <c r="F21" s="7">
        <v>0</v>
      </c>
      <c r="G21" s="7">
        <v>0</v>
      </c>
      <c r="H21" s="7">
        <v>100</v>
      </c>
      <c r="I21" s="7">
        <f t="shared" si="0"/>
        <v>0</v>
      </c>
      <c r="J21" s="7">
        <f t="shared" si="1"/>
        <v>420</v>
      </c>
      <c r="K21" s="7">
        <f t="shared" si="2"/>
        <v>280</v>
      </c>
      <c r="L21" s="7" t="s">
        <v>13</v>
      </c>
      <c r="M21" s="7">
        <f t="shared" si="3"/>
        <v>0</v>
      </c>
      <c r="N21" s="13"/>
      <c r="O21" s="37"/>
      <c r="P21" s="4"/>
      <c r="Q21" s="4"/>
      <c r="R21" s="4"/>
      <c r="S21" s="4"/>
      <c r="T21" s="4"/>
      <c r="U21" s="4"/>
      <c r="V21" s="4"/>
      <c r="W21" s="4"/>
      <c r="X21" s="4"/>
    </row>
    <row r="22" spans="1:24" ht="24" hidden="1" customHeight="1" x14ac:dyDescent="0.25">
      <c r="A22" s="1">
        <v>21</v>
      </c>
      <c r="B22" s="34" t="s">
        <v>75</v>
      </c>
      <c r="C22" s="6">
        <v>43587</v>
      </c>
      <c r="D22" s="7" t="s">
        <v>21</v>
      </c>
      <c r="E22" s="7">
        <v>0</v>
      </c>
      <c r="F22" s="7">
        <v>0</v>
      </c>
      <c r="G22" s="7">
        <v>0</v>
      </c>
      <c r="H22" s="7">
        <v>0</v>
      </c>
      <c r="I22" s="7">
        <f t="shared" si="0"/>
        <v>0</v>
      </c>
      <c r="J22" s="7">
        <f t="shared" si="1"/>
        <v>0</v>
      </c>
      <c r="K22" s="7">
        <f t="shared" si="2"/>
        <v>0</v>
      </c>
      <c r="L22" s="7" t="s">
        <v>13</v>
      </c>
      <c r="M22" s="7">
        <f t="shared" si="3"/>
        <v>0</v>
      </c>
      <c r="N22" s="13"/>
      <c r="O22" s="37"/>
      <c r="P22" s="4"/>
      <c r="Q22" s="4"/>
      <c r="R22" s="4"/>
      <c r="S22" s="4"/>
      <c r="T22" s="4"/>
      <c r="U22" s="4"/>
      <c r="V22" s="4"/>
      <c r="W22" s="4"/>
      <c r="X22" s="4"/>
    </row>
    <row r="23" spans="1:24" ht="24" hidden="1" customHeight="1" x14ac:dyDescent="0.25">
      <c r="A23" s="1">
        <v>22</v>
      </c>
      <c r="B23" s="34" t="s">
        <v>76</v>
      </c>
      <c r="C23" s="6">
        <v>43587</v>
      </c>
      <c r="D23" s="7" t="s">
        <v>21</v>
      </c>
      <c r="E23" s="7">
        <v>0</v>
      </c>
      <c r="F23" s="7">
        <v>0</v>
      </c>
      <c r="G23" s="7">
        <v>0</v>
      </c>
      <c r="H23" s="7">
        <v>0</v>
      </c>
      <c r="I23" s="7">
        <f t="shared" si="0"/>
        <v>0</v>
      </c>
      <c r="J23" s="7">
        <f t="shared" si="1"/>
        <v>0</v>
      </c>
      <c r="K23" s="7">
        <f t="shared" si="2"/>
        <v>0</v>
      </c>
      <c r="L23" s="7" t="s">
        <v>13</v>
      </c>
      <c r="M23" s="7">
        <f t="shared" si="3"/>
        <v>0</v>
      </c>
      <c r="N23" s="13"/>
      <c r="O23" s="37"/>
      <c r="P23" s="4"/>
      <c r="Q23" s="4"/>
      <c r="R23" s="4"/>
      <c r="S23" s="4"/>
      <c r="T23" s="4"/>
      <c r="U23" s="4"/>
      <c r="V23" s="4"/>
      <c r="W23" s="4"/>
      <c r="X23" s="4"/>
    </row>
    <row r="24" spans="1:24" ht="24" hidden="1" customHeight="1" x14ac:dyDescent="0.25">
      <c r="A24" s="1">
        <v>23</v>
      </c>
      <c r="B24" s="34" t="s">
        <v>78</v>
      </c>
      <c r="C24" s="6">
        <v>43587</v>
      </c>
      <c r="D24" s="7" t="s">
        <v>21</v>
      </c>
      <c r="E24" s="7">
        <v>800</v>
      </c>
      <c r="F24" s="7">
        <v>0</v>
      </c>
      <c r="G24" s="7">
        <v>0</v>
      </c>
      <c r="H24" s="7">
        <v>100</v>
      </c>
      <c r="I24" s="7">
        <f t="shared" si="0"/>
        <v>420</v>
      </c>
      <c r="J24" s="7">
        <f t="shared" si="1"/>
        <v>168</v>
      </c>
      <c r="K24" s="7">
        <f t="shared" si="2"/>
        <v>112</v>
      </c>
      <c r="L24" s="7" t="s">
        <v>13</v>
      </c>
      <c r="M24" s="7">
        <f t="shared" si="3"/>
        <v>0</v>
      </c>
      <c r="N24" s="13"/>
      <c r="O24" s="37"/>
      <c r="P24" s="4"/>
      <c r="Q24" s="4"/>
      <c r="R24" s="4"/>
      <c r="S24" s="4"/>
      <c r="T24" s="4"/>
      <c r="U24" s="4"/>
      <c r="V24" s="4"/>
      <c r="W24" s="4"/>
      <c r="X24" s="4"/>
    </row>
    <row r="25" spans="1:24" ht="24" hidden="1" customHeight="1" x14ac:dyDescent="0.25">
      <c r="A25" s="1">
        <v>24</v>
      </c>
      <c r="B25" s="34" t="s">
        <v>109</v>
      </c>
      <c r="C25" s="6">
        <v>43587</v>
      </c>
      <c r="D25" s="7" t="s">
        <v>21</v>
      </c>
      <c r="E25" s="7">
        <v>800</v>
      </c>
      <c r="F25" s="7">
        <v>0</v>
      </c>
      <c r="G25" s="7">
        <v>0</v>
      </c>
      <c r="H25" s="7">
        <v>100</v>
      </c>
      <c r="I25" s="7">
        <f t="shared" si="0"/>
        <v>420</v>
      </c>
      <c r="J25" s="7">
        <f t="shared" si="1"/>
        <v>168</v>
      </c>
      <c r="K25" s="7">
        <f t="shared" si="2"/>
        <v>112</v>
      </c>
      <c r="L25" s="7" t="s">
        <v>13</v>
      </c>
      <c r="M25" s="7">
        <f t="shared" si="3"/>
        <v>0</v>
      </c>
      <c r="N25" s="13"/>
      <c r="O25" s="37"/>
      <c r="P25" s="4"/>
      <c r="Q25" s="4"/>
      <c r="R25" s="4"/>
      <c r="S25" s="4"/>
      <c r="T25" s="4"/>
      <c r="U25" s="4"/>
      <c r="V25" s="4"/>
      <c r="W25" s="4"/>
      <c r="X25" s="4"/>
    </row>
    <row r="26" spans="1:24" ht="24" hidden="1" customHeight="1" x14ac:dyDescent="0.25">
      <c r="A26" s="1">
        <v>25</v>
      </c>
      <c r="B26" s="34" t="s">
        <v>99</v>
      </c>
      <c r="C26" s="6">
        <v>43587</v>
      </c>
      <c r="D26" s="7" t="s">
        <v>21</v>
      </c>
      <c r="E26" s="7">
        <v>0</v>
      </c>
      <c r="F26" s="7">
        <v>0</v>
      </c>
      <c r="G26" s="7">
        <v>0</v>
      </c>
      <c r="H26" s="7">
        <v>0</v>
      </c>
      <c r="I26" s="7">
        <f t="shared" si="0"/>
        <v>0</v>
      </c>
      <c r="J26" s="7">
        <f t="shared" si="1"/>
        <v>0</v>
      </c>
      <c r="K26" s="7">
        <f t="shared" si="2"/>
        <v>0</v>
      </c>
      <c r="L26" s="7" t="s">
        <v>13</v>
      </c>
      <c r="M26" s="7">
        <f t="shared" si="3"/>
        <v>0</v>
      </c>
      <c r="N26" s="13"/>
      <c r="O26" s="37"/>
      <c r="P26" s="4"/>
      <c r="Q26" s="4"/>
      <c r="R26" s="4"/>
      <c r="S26" s="4"/>
      <c r="T26" s="4"/>
      <c r="U26" s="4"/>
      <c r="V26" s="4"/>
      <c r="W26" s="4"/>
      <c r="X26" s="4"/>
    </row>
    <row r="27" spans="1:24" ht="24" hidden="1" customHeight="1" x14ac:dyDescent="0.25">
      <c r="A27" s="1">
        <v>26</v>
      </c>
      <c r="B27" s="34" t="s">
        <v>107</v>
      </c>
      <c r="C27" s="6">
        <v>43588</v>
      </c>
      <c r="D27" s="7" t="s">
        <v>108</v>
      </c>
      <c r="E27" s="7">
        <v>450</v>
      </c>
      <c r="F27" s="7">
        <v>0</v>
      </c>
      <c r="G27" s="7">
        <v>0</v>
      </c>
      <c r="H27" s="7">
        <v>100</v>
      </c>
      <c r="I27" s="7">
        <f t="shared" si="0"/>
        <v>210</v>
      </c>
      <c r="J27" s="7">
        <f t="shared" si="1"/>
        <v>84</v>
      </c>
      <c r="K27" s="7">
        <f t="shared" si="2"/>
        <v>56</v>
      </c>
      <c r="L27" s="7" t="s">
        <v>14</v>
      </c>
      <c r="M27" s="7">
        <f t="shared" si="3"/>
        <v>0</v>
      </c>
      <c r="N27" s="13"/>
      <c r="O27" s="37"/>
      <c r="P27" s="4"/>
      <c r="Q27" s="4"/>
      <c r="R27" s="4"/>
      <c r="S27" s="4"/>
      <c r="T27" s="4"/>
      <c r="U27" s="4"/>
      <c r="V27" s="4"/>
      <c r="W27" s="4"/>
      <c r="X27" s="4"/>
    </row>
    <row r="28" spans="1:24" ht="24" hidden="1" customHeight="1" x14ac:dyDescent="0.25">
      <c r="A28" s="1">
        <v>27</v>
      </c>
      <c r="B28" s="34" t="s">
        <v>99</v>
      </c>
      <c r="C28" s="6">
        <v>43598</v>
      </c>
      <c r="D28" s="7" t="s">
        <v>117</v>
      </c>
      <c r="E28" s="7">
        <v>350</v>
      </c>
      <c r="F28" s="7">
        <v>0</v>
      </c>
      <c r="G28" s="7">
        <v>0</v>
      </c>
      <c r="H28" s="7">
        <v>100</v>
      </c>
      <c r="I28" s="7">
        <f t="shared" si="0"/>
        <v>0</v>
      </c>
      <c r="J28" s="7">
        <f t="shared" si="1"/>
        <v>150</v>
      </c>
      <c r="K28" s="7">
        <f t="shared" si="2"/>
        <v>100</v>
      </c>
      <c r="L28" s="7" t="s">
        <v>13</v>
      </c>
      <c r="M28" s="7">
        <f t="shared" si="3"/>
        <v>0</v>
      </c>
      <c r="N28" s="13"/>
    </row>
    <row r="29" spans="1:24" ht="24" hidden="1" customHeight="1" x14ac:dyDescent="0.25">
      <c r="A29" s="1">
        <v>28</v>
      </c>
      <c r="B29" s="34" t="s">
        <v>109</v>
      </c>
      <c r="C29" s="6">
        <v>43603</v>
      </c>
      <c r="D29" s="7" t="s">
        <v>31</v>
      </c>
      <c r="E29" s="7">
        <v>450</v>
      </c>
      <c r="F29" s="7">
        <v>0</v>
      </c>
      <c r="G29" s="7">
        <v>0</v>
      </c>
      <c r="H29" s="7">
        <v>100</v>
      </c>
      <c r="I29" s="7">
        <f t="shared" si="0"/>
        <v>210</v>
      </c>
      <c r="J29" s="7">
        <f t="shared" si="1"/>
        <v>84</v>
      </c>
      <c r="K29" s="7">
        <f t="shared" si="2"/>
        <v>56</v>
      </c>
      <c r="L29" s="7" t="s">
        <v>13</v>
      </c>
      <c r="M29" s="7">
        <f>IF(L29="未结算", K29, 0)</f>
        <v>0</v>
      </c>
      <c r="N29" s="13"/>
    </row>
    <row r="30" spans="1:24" ht="24" hidden="1" customHeight="1" x14ac:dyDescent="0.25">
      <c r="A30" s="1">
        <v>29</v>
      </c>
      <c r="B30" s="34" t="s">
        <v>79</v>
      </c>
      <c r="C30" s="6">
        <v>43605</v>
      </c>
      <c r="D30" s="7" t="s">
        <v>117</v>
      </c>
      <c r="E30" s="7">
        <v>400</v>
      </c>
      <c r="F30" s="7">
        <v>0</v>
      </c>
      <c r="G30" s="7">
        <v>0</v>
      </c>
      <c r="H30" s="7">
        <v>100</v>
      </c>
      <c r="I30" s="7">
        <f t="shared" si="0"/>
        <v>180</v>
      </c>
      <c r="J30" s="7">
        <f t="shared" si="1"/>
        <v>72</v>
      </c>
      <c r="K30" s="7">
        <f t="shared" si="2"/>
        <v>48</v>
      </c>
      <c r="L30" s="7" t="s">
        <v>13</v>
      </c>
      <c r="M30" s="7">
        <f>IF(L30="未结算", K30, 0)</f>
        <v>0</v>
      </c>
      <c r="N30" s="13"/>
    </row>
    <row r="31" spans="1:24" ht="24" hidden="1" customHeight="1" x14ac:dyDescent="0.25">
      <c r="A31" s="1">
        <v>30</v>
      </c>
      <c r="B31" s="33" t="s">
        <v>76</v>
      </c>
      <c r="C31" s="39">
        <v>43971</v>
      </c>
      <c r="D31" s="40" t="s">
        <v>117</v>
      </c>
      <c r="E31" s="40">
        <v>400</v>
      </c>
      <c r="F31" s="40">
        <v>0</v>
      </c>
      <c r="G31" s="40">
        <v>0</v>
      </c>
      <c r="H31" s="40">
        <v>100</v>
      </c>
      <c r="I31" s="40">
        <f t="shared" si="0"/>
        <v>180</v>
      </c>
      <c r="J31" s="40">
        <f t="shared" si="1"/>
        <v>72</v>
      </c>
      <c r="K31" s="40">
        <f t="shared" si="2"/>
        <v>48</v>
      </c>
      <c r="L31" s="40" t="s">
        <v>13</v>
      </c>
      <c r="M31" s="40">
        <f t="shared" si="3"/>
        <v>0</v>
      </c>
      <c r="N31" s="13"/>
    </row>
    <row r="32" spans="1:24" ht="24" customHeight="1" x14ac:dyDescent="0.25">
      <c r="A32" s="41"/>
      <c r="B32" s="42"/>
      <c r="C32" s="19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 ht="24" customHeight="1" x14ac:dyDescent="0.25">
      <c r="A33" s="41"/>
      <c r="B33" s="42"/>
      <c r="C33" s="19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 ht="24" customHeight="1" x14ac:dyDescent="0.25">
      <c r="A34" s="41"/>
      <c r="B34" s="42"/>
      <c r="C34" s="19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spans="1:14" ht="24" customHeight="1" x14ac:dyDescent="0.25">
      <c r="A35" s="41"/>
      <c r="B35" s="42"/>
      <c r="C35" s="19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14" ht="24" customHeight="1" x14ac:dyDescent="0.25">
      <c r="A36" s="41"/>
      <c r="B36" s="42"/>
      <c r="C36" s="19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</row>
    <row r="37" spans="1:14" ht="24" customHeight="1" x14ac:dyDescent="0.25">
      <c r="A37" s="41"/>
      <c r="B37" s="42"/>
      <c r="C37" s="19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spans="1:14" ht="24" customHeight="1" x14ac:dyDescent="0.25">
      <c r="A38" s="41"/>
      <c r="B38" s="42"/>
      <c r="C38" s="19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spans="1:14" ht="24" customHeight="1" x14ac:dyDescent="0.25">
      <c r="A39" s="41"/>
      <c r="B39" s="42"/>
      <c r="C39" s="19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 spans="1:14" ht="24" customHeight="1" x14ac:dyDescent="0.25">
      <c r="A40" s="41"/>
      <c r="B40" s="42"/>
      <c r="C40" s="19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1:14" ht="24" customHeight="1" x14ac:dyDescent="0.25">
      <c r="A41" s="41"/>
      <c r="B41" s="42"/>
      <c r="C41" s="19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4" ht="24" customHeight="1" x14ac:dyDescent="0.25">
      <c r="A42" s="41"/>
      <c r="B42" s="42"/>
      <c r="C42" s="19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 spans="1:14" ht="24" customHeight="1" x14ac:dyDescent="0.25">
      <c r="A43" s="41"/>
      <c r="B43" s="42"/>
      <c r="C43" s="19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</row>
    <row r="44" spans="1:14" ht="24" customHeight="1" x14ac:dyDescent="0.25">
      <c r="A44" s="41"/>
      <c r="B44" s="42"/>
      <c r="C44" s="19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14" ht="24" customHeight="1" x14ac:dyDescent="0.25">
      <c r="A45" s="41"/>
      <c r="B45" s="42"/>
      <c r="C45" s="19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4" ht="24" customHeight="1" x14ac:dyDescent="0.25">
      <c r="A46" s="41"/>
      <c r="B46" s="42"/>
      <c r="C46" s="19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4" ht="24" customHeight="1" x14ac:dyDescent="0.25">
      <c r="A47" s="41"/>
      <c r="B47" s="42"/>
      <c r="C47" s="19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1:14" ht="24" customHeight="1" x14ac:dyDescent="0.25">
      <c r="A48" s="41"/>
      <c r="B48" s="42"/>
      <c r="C48" s="19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spans="1:14" ht="24" customHeight="1" x14ac:dyDescent="0.25">
      <c r="A49" s="41"/>
      <c r="B49" s="42"/>
      <c r="C49" s="19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 ht="24" customHeight="1" x14ac:dyDescent="0.25">
      <c r="A50" s="41"/>
      <c r="B50" s="42"/>
      <c r="C50" s="19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 spans="1:14" ht="24" customHeight="1" x14ac:dyDescent="0.25">
      <c r="A51" s="41"/>
      <c r="B51" s="42"/>
      <c r="C51" s="19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 spans="1:14" ht="24" customHeight="1" x14ac:dyDescent="0.25">
      <c r="A52" s="41"/>
      <c r="B52" s="42"/>
      <c r="C52" s="19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</row>
    <row r="53" spans="1:14" ht="24" customHeight="1" x14ac:dyDescent="0.25">
      <c r="A53" s="41"/>
      <c r="B53" s="42"/>
      <c r="C53" s="19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1:14" ht="24" customHeight="1" x14ac:dyDescent="0.25">
      <c r="A54" s="41"/>
      <c r="B54" s="42"/>
      <c r="C54" s="19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</row>
    <row r="55" spans="1:14" ht="24" customHeight="1" x14ac:dyDescent="0.25">
      <c r="A55" s="41"/>
      <c r="B55" s="42"/>
      <c r="C55" s="19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spans="1:14" ht="24" customHeight="1" x14ac:dyDescent="0.25">
      <c r="A56" s="41"/>
      <c r="B56" s="42"/>
      <c r="C56" s="19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1:14" ht="24" customHeight="1" x14ac:dyDescent="0.25">
      <c r="A57" s="41"/>
      <c r="B57" s="42"/>
      <c r="C57" s="19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1:14" ht="24" customHeight="1" x14ac:dyDescent="0.25">
      <c r="A58" s="41"/>
      <c r="B58" s="42"/>
      <c r="C58" s="19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 spans="1:14" ht="24" customHeight="1" x14ac:dyDescent="0.25">
      <c r="A59" s="41"/>
      <c r="B59" s="42"/>
      <c r="C59" s="19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1:14" ht="24" customHeight="1" x14ac:dyDescent="0.25">
      <c r="A60" s="41"/>
      <c r="B60" s="42"/>
      <c r="C60" s="19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 spans="1:14" ht="24" customHeight="1" x14ac:dyDescent="0.25">
      <c r="A61" s="41"/>
      <c r="B61" s="42"/>
      <c r="C61" s="19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 spans="1:14" ht="24" customHeight="1" x14ac:dyDescent="0.25">
      <c r="A62" s="41"/>
      <c r="B62" s="42"/>
      <c r="C62" s="19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 spans="1:14" ht="24" customHeight="1" x14ac:dyDescent="0.25">
      <c r="A63" s="41"/>
      <c r="B63" s="42"/>
      <c r="C63" s="19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 spans="1:14" ht="24" customHeight="1" x14ac:dyDescent="0.25">
      <c r="A64" s="41"/>
      <c r="B64" s="42"/>
      <c r="C64" s="19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spans="1:14" ht="24" customHeight="1" x14ac:dyDescent="0.25">
      <c r="A65" s="41"/>
      <c r="B65" s="42"/>
      <c r="C65" s="19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spans="1:14" ht="24" customHeight="1" x14ac:dyDescent="0.25">
      <c r="A66" s="41"/>
      <c r="B66" s="42"/>
      <c r="C66" s="19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</row>
    <row r="67" spans="1:14" ht="24" customHeight="1" x14ac:dyDescent="0.25">
      <c r="A67" s="41"/>
      <c r="B67" s="42"/>
      <c r="C67" s="19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</row>
    <row r="68" spans="1:14" ht="24" customHeight="1" x14ac:dyDescent="0.25">
      <c r="A68" s="41"/>
      <c r="B68" s="42"/>
      <c r="C68" s="19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spans="1:14" ht="24" customHeight="1" x14ac:dyDescent="0.25">
      <c r="A69" s="41"/>
      <c r="B69" s="42"/>
      <c r="C69" s="19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4" ht="24" customHeight="1" x14ac:dyDescent="0.25">
      <c r="A70" s="41"/>
      <c r="B70" s="42"/>
      <c r="C70" s="19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4" ht="24" customHeight="1" x14ac:dyDescent="0.25">
      <c r="A71" s="41"/>
      <c r="B71" s="42"/>
      <c r="C71" s="19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 spans="1:14" ht="24" customHeight="1" x14ac:dyDescent="0.25">
      <c r="A72" s="41"/>
      <c r="B72" s="42"/>
      <c r="C72" s="19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</row>
    <row r="73" spans="1:14" ht="24" customHeight="1" x14ac:dyDescent="0.25">
      <c r="A73" s="41"/>
      <c r="B73" s="42"/>
      <c r="C73" s="19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</row>
    <row r="74" spans="1:14" ht="24" customHeight="1" x14ac:dyDescent="0.25">
      <c r="A74" s="41"/>
      <c r="B74" s="42"/>
      <c r="C74" s="19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spans="1:14" ht="24" customHeight="1" x14ac:dyDescent="0.25">
      <c r="A75" s="41"/>
      <c r="B75" s="42"/>
      <c r="C75" s="19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</row>
    <row r="76" spans="1:14" ht="24" customHeight="1" x14ac:dyDescent="0.25">
      <c r="A76" s="41"/>
      <c r="B76" s="42"/>
      <c r="C76" s="19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</row>
    <row r="77" spans="1:14" ht="24" customHeight="1" x14ac:dyDescent="0.25">
      <c r="A77" s="41"/>
      <c r="B77" s="42"/>
      <c r="C77" s="19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</row>
    <row r="78" spans="1:14" ht="24" customHeight="1" x14ac:dyDescent="0.25">
      <c r="A78" s="41"/>
      <c r="B78" s="42"/>
      <c r="C78" s="19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</row>
    <row r="79" spans="1:14" ht="24" customHeight="1" x14ac:dyDescent="0.25">
      <c r="A79" s="41"/>
      <c r="B79" s="42"/>
      <c r="C79" s="19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 spans="1:14" ht="24" customHeight="1" x14ac:dyDescent="0.25">
      <c r="A80" s="41"/>
      <c r="B80" s="42"/>
      <c r="C80" s="19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pans="1:14" ht="24" customHeight="1" x14ac:dyDescent="0.25">
      <c r="A81" s="41"/>
      <c r="B81" s="42"/>
      <c r="C81" s="19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</row>
    <row r="82" spans="1:14" ht="24" customHeight="1" x14ac:dyDescent="0.25">
      <c r="A82" s="41"/>
      <c r="B82" s="42"/>
      <c r="C82" s="19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</row>
    <row r="83" spans="1:14" ht="24" customHeight="1" x14ac:dyDescent="0.25">
      <c r="A83" s="41"/>
      <c r="B83" s="42"/>
      <c r="C83" s="19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</row>
    <row r="84" spans="1:14" ht="24" customHeight="1" x14ac:dyDescent="0.25">
      <c r="A84" s="41"/>
      <c r="B84" s="42"/>
      <c r="C84" s="19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 spans="1:14" ht="24" customHeight="1" x14ac:dyDescent="0.25">
      <c r="A85" s="41"/>
      <c r="B85" s="42"/>
      <c r="C85" s="19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spans="1:14" ht="24" customHeight="1" x14ac:dyDescent="0.25">
      <c r="A86" s="41"/>
      <c r="B86" s="42"/>
      <c r="C86" s="19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</row>
  </sheetData>
  <autoFilter ref="A1:M31">
    <filterColumn colId="1">
      <filters>
        <filter val="1-2714"/>
      </filters>
    </filterColumn>
  </autoFilter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选项!$B$2:$B$11</xm:f>
          </x14:formula1>
          <xm:sqref>D1:D1048576</xm:sqref>
        </x14:dataValidation>
        <x14:dataValidation type="list" allowBlank="1" showInputMessage="1" showErrorMessage="1">
          <x14:formula1>
            <xm:f>选项!$C$2:$C$3</xm:f>
          </x14:formula1>
          <xm:sqref>L2:L86</xm:sqref>
        </x14:dataValidation>
        <x14:dataValidation type="list" allowBlank="1" showInputMessage="1" showErrorMessage="1">
          <x14:formula1>
            <xm:f>业主信息!$A$3:$A$16</xm:f>
          </x14:formula1>
          <xm:sqref>B1:B1048576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1"/>
  <sheetViews>
    <sheetView workbookViewId="0">
      <pane ySplit="1" topLeftCell="A2" activePane="bottomLeft" state="frozen"/>
      <selection pane="bottomLeft" activeCell="O26" sqref="O26"/>
    </sheetView>
  </sheetViews>
  <sheetFormatPr defaultColWidth="11" defaultRowHeight="15.75" x14ac:dyDescent="0.25"/>
  <cols>
    <col min="1" max="1" width="11" style="35"/>
    <col min="2" max="2" width="14.875" style="29" customWidth="1"/>
    <col min="3" max="3" width="12.5" customWidth="1"/>
    <col min="15" max="15" width="16.625" style="29" customWidth="1"/>
  </cols>
  <sheetData>
    <row r="1" spans="1:25" x14ac:dyDescent="0.25">
      <c r="A1" s="30" t="s">
        <v>96</v>
      </c>
      <c r="B1" s="30" t="s">
        <v>1</v>
      </c>
      <c r="C1" s="3" t="s">
        <v>2</v>
      </c>
      <c r="D1" s="3" t="s">
        <v>4</v>
      </c>
      <c r="E1" s="3" t="s">
        <v>3</v>
      </c>
      <c r="F1" s="3" t="s">
        <v>24</v>
      </c>
      <c r="G1" s="3" t="s">
        <v>26</v>
      </c>
      <c r="H1" s="3" t="s">
        <v>10</v>
      </c>
      <c r="I1" s="3" t="s">
        <v>8</v>
      </c>
      <c r="J1" s="3" t="s">
        <v>27</v>
      </c>
      <c r="K1" s="3" t="s">
        <v>28</v>
      </c>
      <c r="L1" s="3" t="s">
        <v>11</v>
      </c>
      <c r="M1" s="2" t="s">
        <v>29</v>
      </c>
      <c r="N1" s="38"/>
      <c r="O1" s="36" t="s">
        <v>97</v>
      </c>
      <c r="P1" s="8" t="s">
        <v>9</v>
      </c>
      <c r="Q1" s="9" t="s">
        <v>24</v>
      </c>
      <c r="R1" s="9" t="s">
        <v>26</v>
      </c>
      <c r="S1" s="9" t="s">
        <v>10</v>
      </c>
      <c r="T1" s="9" t="s">
        <v>8</v>
      </c>
      <c r="U1" s="9" t="s">
        <v>27</v>
      </c>
      <c r="V1" s="8" t="s">
        <v>28</v>
      </c>
      <c r="W1" s="8" t="s">
        <v>14</v>
      </c>
      <c r="X1" s="8" t="s">
        <v>23</v>
      </c>
      <c r="Y1" s="8" t="s">
        <v>25</v>
      </c>
    </row>
    <row r="2" spans="1:25" x14ac:dyDescent="0.25">
      <c r="A2" s="1">
        <v>1</v>
      </c>
      <c r="B2" s="43" t="s">
        <v>81</v>
      </c>
      <c r="C2" s="6">
        <v>43606</v>
      </c>
      <c r="D2" s="7" t="s">
        <v>106</v>
      </c>
      <c r="E2" s="7">
        <v>400</v>
      </c>
      <c r="F2" s="7">
        <v>0</v>
      </c>
      <c r="G2" s="7">
        <v>0</v>
      </c>
      <c r="H2" s="7">
        <v>100</v>
      </c>
      <c r="I2" s="7">
        <f>IF(OR(B2="2-2902", B2="2-2302"),0,(E2-F2-G2-H2)*0.6)</f>
        <v>180</v>
      </c>
      <c r="J2" s="7">
        <f>(E2-F2-G2-H2-I2)*0.6</f>
        <v>72</v>
      </c>
      <c r="K2" s="7">
        <f>(E2-F2-G2-H2-I2-J2)</f>
        <v>48</v>
      </c>
      <c r="L2" s="7" t="s">
        <v>13</v>
      </c>
      <c r="M2" s="7">
        <f>IF(L2="未结算", K2, 0)</f>
        <v>0</v>
      </c>
      <c r="N2" s="13"/>
      <c r="O2" s="33" t="s">
        <v>98</v>
      </c>
      <c r="P2" s="5">
        <f t="shared" ref="P2:V2" si="0">SUM(E2:E30)</f>
        <v>6500</v>
      </c>
      <c r="Q2" s="7">
        <f t="shared" si="0"/>
        <v>0</v>
      </c>
      <c r="R2" s="7">
        <f t="shared" si="0"/>
        <v>0</v>
      </c>
      <c r="S2" s="7">
        <f t="shared" si="0"/>
        <v>1700</v>
      </c>
      <c r="T2" s="7">
        <f t="shared" si="0"/>
        <v>2160</v>
      </c>
      <c r="U2" s="7">
        <f t="shared" si="0"/>
        <v>1584</v>
      </c>
      <c r="V2" s="10">
        <f t="shared" si="0"/>
        <v>1056</v>
      </c>
      <c r="W2" s="10">
        <f>V2-X2</f>
        <v>1056</v>
      </c>
      <c r="X2" s="10">
        <f>SUM(M2:M30)</f>
        <v>0</v>
      </c>
      <c r="Y2" s="12">
        <f>SUM(Q2:V2)</f>
        <v>6500</v>
      </c>
    </row>
    <row r="3" spans="1:25" x14ac:dyDescent="0.25">
      <c r="A3" s="1">
        <v>2</v>
      </c>
      <c r="B3" s="44" t="s">
        <v>75</v>
      </c>
      <c r="C3" s="6">
        <v>43609</v>
      </c>
      <c r="D3" s="7" t="s">
        <v>108</v>
      </c>
      <c r="E3" s="7">
        <v>0</v>
      </c>
      <c r="F3" s="7">
        <v>0</v>
      </c>
      <c r="G3" s="7">
        <v>0</v>
      </c>
      <c r="H3" s="7">
        <v>0</v>
      </c>
      <c r="I3" s="7">
        <f t="shared" ref="I3:I10" si="1">IF(OR(B3="2-2902", B3="2-2302"),0,(E3-F3-G3-H3)*0.6)</f>
        <v>0</v>
      </c>
      <c r="J3" s="7">
        <f t="shared" ref="J3:J10" si="2">(E3-F3-G3-H3-I3)*0.6</f>
        <v>0</v>
      </c>
      <c r="K3" s="7">
        <f t="shared" ref="K3:K10" si="3">(E3-F3-G3-H3-I3-J3)</f>
        <v>0</v>
      </c>
      <c r="L3" s="7" t="s">
        <v>13</v>
      </c>
      <c r="M3" s="7">
        <f t="shared" ref="M3:M10" si="4">IF(L3="未结算", K3, 0)</f>
        <v>0</v>
      </c>
      <c r="N3" s="13"/>
      <c r="O3" s="33"/>
      <c r="P3" s="5">
        <f t="shared" ref="P3:V3" si="5">SUM(E11:E11)</f>
        <v>0</v>
      </c>
      <c r="Q3" s="7">
        <f t="shared" si="5"/>
        <v>0</v>
      </c>
      <c r="R3" s="7">
        <f t="shared" si="5"/>
        <v>0</v>
      </c>
      <c r="S3" s="7">
        <f t="shared" si="5"/>
        <v>0</v>
      </c>
      <c r="T3" s="7">
        <f t="shared" si="5"/>
        <v>0</v>
      </c>
      <c r="U3" s="7">
        <f t="shared" si="5"/>
        <v>0</v>
      </c>
      <c r="V3" s="10">
        <f t="shared" si="5"/>
        <v>0</v>
      </c>
      <c r="W3" s="10">
        <f>V3-X3</f>
        <v>0</v>
      </c>
      <c r="X3" s="10">
        <f>SUM(M11:M11)</f>
        <v>0</v>
      </c>
      <c r="Y3" s="12">
        <f>SUM(Q3:V3)</f>
        <v>0</v>
      </c>
    </row>
    <row r="4" spans="1:25" x14ac:dyDescent="0.25">
      <c r="A4" s="1">
        <v>3</v>
      </c>
      <c r="B4" s="33" t="s">
        <v>76</v>
      </c>
      <c r="C4" s="6">
        <v>43609</v>
      </c>
      <c r="D4" s="10" t="s">
        <v>108</v>
      </c>
      <c r="E4" s="10">
        <v>0</v>
      </c>
      <c r="F4" s="10">
        <v>0</v>
      </c>
      <c r="G4" s="10">
        <v>0</v>
      </c>
      <c r="H4" s="10">
        <v>0</v>
      </c>
      <c r="I4" s="7">
        <f t="shared" si="1"/>
        <v>0</v>
      </c>
      <c r="J4" s="7">
        <f t="shared" si="2"/>
        <v>0</v>
      </c>
      <c r="K4" s="7">
        <f t="shared" si="3"/>
        <v>0</v>
      </c>
      <c r="L4" s="7" t="s">
        <v>13</v>
      </c>
      <c r="M4" s="7">
        <f t="shared" si="4"/>
        <v>0</v>
      </c>
      <c r="N4" s="13"/>
      <c r="O4" s="33"/>
      <c r="P4" s="5"/>
      <c r="Q4" s="7"/>
      <c r="R4" s="7"/>
      <c r="S4" s="7"/>
      <c r="T4" s="7"/>
      <c r="U4" s="7"/>
      <c r="V4" s="10"/>
      <c r="W4" s="10"/>
      <c r="X4" s="10"/>
      <c r="Y4" s="12"/>
    </row>
    <row r="5" spans="1:25" x14ac:dyDescent="0.25">
      <c r="A5" s="1">
        <v>4</v>
      </c>
      <c r="B5" s="44" t="s">
        <v>86</v>
      </c>
      <c r="C5" s="6">
        <v>43609</v>
      </c>
      <c r="D5" s="7" t="s">
        <v>108</v>
      </c>
      <c r="E5" s="7">
        <v>350</v>
      </c>
      <c r="F5" s="7">
        <v>0</v>
      </c>
      <c r="G5" s="10">
        <v>0</v>
      </c>
      <c r="H5" s="10">
        <v>100</v>
      </c>
      <c r="I5" s="7">
        <f t="shared" si="1"/>
        <v>150</v>
      </c>
      <c r="J5" s="7">
        <f t="shared" si="2"/>
        <v>60</v>
      </c>
      <c r="K5" s="7">
        <f t="shared" si="3"/>
        <v>40</v>
      </c>
      <c r="L5" s="7" t="s">
        <v>13</v>
      </c>
      <c r="M5" s="7">
        <f t="shared" si="4"/>
        <v>0</v>
      </c>
      <c r="N5" s="13"/>
      <c r="O5" s="37"/>
      <c r="P5" s="4"/>
      <c r="Q5" s="4"/>
      <c r="R5" s="4"/>
      <c r="S5" s="4"/>
      <c r="T5" s="4"/>
      <c r="U5" s="4"/>
      <c r="V5" s="4"/>
      <c r="W5" s="4"/>
      <c r="X5" s="4"/>
    </row>
    <row r="6" spans="1:25" x14ac:dyDescent="0.25">
      <c r="A6" s="1">
        <v>5</v>
      </c>
      <c r="B6" s="44" t="s">
        <v>78</v>
      </c>
      <c r="C6" s="6">
        <v>43609</v>
      </c>
      <c r="D6" s="7" t="s">
        <v>108</v>
      </c>
      <c r="E6" s="7">
        <v>350</v>
      </c>
      <c r="F6" s="7">
        <v>0</v>
      </c>
      <c r="G6" s="10">
        <v>0</v>
      </c>
      <c r="H6" s="10">
        <v>100</v>
      </c>
      <c r="I6" s="7">
        <f t="shared" si="1"/>
        <v>150</v>
      </c>
      <c r="J6" s="7">
        <f t="shared" si="2"/>
        <v>60</v>
      </c>
      <c r="K6" s="7">
        <f t="shared" si="3"/>
        <v>40</v>
      </c>
      <c r="L6" s="7" t="s">
        <v>13</v>
      </c>
      <c r="M6" s="7">
        <f t="shared" si="4"/>
        <v>0</v>
      </c>
      <c r="N6" s="13"/>
      <c r="O6" s="37"/>
      <c r="P6" s="4"/>
      <c r="Q6" s="4"/>
      <c r="R6" s="4"/>
      <c r="S6" s="4"/>
      <c r="T6" s="4"/>
      <c r="U6" s="4"/>
      <c r="V6" s="4"/>
      <c r="W6" s="4"/>
      <c r="X6" s="4"/>
    </row>
    <row r="7" spans="1:25" x14ac:dyDescent="0.25">
      <c r="A7" s="1">
        <v>6</v>
      </c>
      <c r="B7" s="34" t="s">
        <v>78</v>
      </c>
      <c r="C7" s="6">
        <v>43619</v>
      </c>
      <c r="D7" s="7" t="s">
        <v>112</v>
      </c>
      <c r="E7" s="7">
        <v>0</v>
      </c>
      <c r="F7" s="7">
        <v>0</v>
      </c>
      <c r="G7" s="10">
        <v>0</v>
      </c>
      <c r="H7" s="10">
        <v>0</v>
      </c>
      <c r="I7" s="7">
        <f t="shared" si="1"/>
        <v>0</v>
      </c>
      <c r="J7" s="7">
        <f t="shared" si="2"/>
        <v>0</v>
      </c>
      <c r="K7" s="7">
        <f t="shared" si="3"/>
        <v>0</v>
      </c>
      <c r="L7" s="7" t="s">
        <v>13</v>
      </c>
      <c r="M7" s="7">
        <f t="shared" si="4"/>
        <v>0</v>
      </c>
      <c r="N7" s="13"/>
      <c r="O7" s="37"/>
      <c r="P7" s="4"/>
      <c r="Q7" s="4"/>
      <c r="R7" s="4"/>
      <c r="S7" s="4"/>
      <c r="T7" s="4"/>
      <c r="U7" s="4"/>
      <c r="V7" s="4"/>
      <c r="W7" s="4"/>
      <c r="X7" s="4"/>
    </row>
    <row r="8" spans="1:25" x14ac:dyDescent="0.25">
      <c r="A8" s="1">
        <v>7</v>
      </c>
      <c r="B8" s="34" t="s">
        <v>99</v>
      </c>
      <c r="C8" s="6">
        <v>43619</v>
      </c>
      <c r="D8" s="7" t="s">
        <v>112</v>
      </c>
      <c r="E8" s="7">
        <v>0</v>
      </c>
      <c r="F8" s="7">
        <v>0</v>
      </c>
      <c r="G8" s="10">
        <v>0</v>
      </c>
      <c r="H8" s="10">
        <v>0</v>
      </c>
      <c r="I8" s="7">
        <f t="shared" si="1"/>
        <v>0</v>
      </c>
      <c r="J8" s="7">
        <f t="shared" si="2"/>
        <v>0</v>
      </c>
      <c r="K8" s="7">
        <f t="shared" si="3"/>
        <v>0</v>
      </c>
      <c r="L8" s="7" t="s">
        <v>13</v>
      </c>
      <c r="M8" s="7">
        <f t="shared" si="4"/>
        <v>0</v>
      </c>
      <c r="N8" s="13"/>
      <c r="O8" s="37"/>
      <c r="P8" s="4"/>
      <c r="Q8" s="4"/>
      <c r="R8" s="4"/>
      <c r="S8" s="4"/>
      <c r="T8" s="4"/>
      <c r="U8" s="4"/>
      <c r="V8" s="4"/>
      <c r="W8" s="4"/>
      <c r="X8" s="4"/>
    </row>
    <row r="9" spans="1:25" x14ac:dyDescent="0.25">
      <c r="A9" s="1">
        <v>8</v>
      </c>
      <c r="B9" s="34" t="s">
        <v>80</v>
      </c>
      <c r="C9" s="6">
        <v>43622</v>
      </c>
      <c r="D9" s="7" t="s">
        <v>21</v>
      </c>
      <c r="E9" s="7">
        <v>0</v>
      </c>
      <c r="F9" s="7">
        <v>0</v>
      </c>
      <c r="G9" s="10">
        <v>0</v>
      </c>
      <c r="H9" s="10">
        <v>0</v>
      </c>
      <c r="I9" s="7">
        <f t="shared" si="1"/>
        <v>0</v>
      </c>
      <c r="J9" s="7">
        <f t="shared" si="2"/>
        <v>0</v>
      </c>
      <c r="K9" s="7">
        <f t="shared" si="3"/>
        <v>0</v>
      </c>
      <c r="L9" s="7" t="s">
        <v>13</v>
      </c>
      <c r="M9" s="7">
        <f t="shared" si="4"/>
        <v>0</v>
      </c>
      <c r="N9" s="13"/>
      <c r="O9" s="37"/>
      <c r="P9" s="4"/>
      <c r="Q9" s="4"/>
      <c r="R9" s="4"/>
      <c r="S9" s="4"/>
      <c r="T9" s="4"/>
      <c r="U9" s="4"/>
      <c r="V9" s="4"/>
      <c r="W9" s="4"/>
      <c r="X9" s="4"/>
    </row>
    <row r="10" spans="1:25" x14ac:dyDescent="0.25">
      <c r="A10" s="1">
        <v>9</v>
      </c>
      <c r="B10" s="44" t="s">
        <v>77</v>
      </c>
      <c r="C10" s="6">
        <v>43622</v>
      </c>
      <c r="D10" s="7" t="s">
        <v>21</v>
      </c>
      <c r="E10" s="7">
        <v>0</v>
      </c>
      <c r="F10" s="7">
        <v>0</v>
      </c>
      <c r="G10" s="10">
        <v>0</v>
      </c>
      <c r="H10" s="10">
        <v>0</v>
      </c>
      <c r="I10" s="7">
        <f t="shared" si="1"/>
        <v>0</v>
      </c>
      <c r="J10" s="7">
        <f t="shared" si="2"/>
        <v>0</v>
      </c>
      <c r="K10" s="7">
        <f t="shared" si="3"/>
        <v>0</v>
      </c>
      <c r="L10" s="7" t="s">
        <v>13</v>
      </c>
      <c r="M10" s="7">
        <f t="shared" si="4"/>
        <v>0</v>
      </c>
      <c r="N10" s="13"/>
      <c r="O10" s="37"/>
      <c r="P10" s="4"/>
      <c r="Q10" s="4"/>
      <c r="R10" s="4"/>
      <c r="S10" s="4"/>
      <c r="T10" s="4"/>
      <c r="U10" s="4"/>
      <c r="V10" s="4"/>
      <c r="W10" s="4"/>
      <c r="X10" s="4"/>
    </row>
    <row r="11" spans="1:25" x14ac:dyDescent="0.25">
      <c r="A11" s="1">
        <v>10</v>
      </c>
      <c r="B11" s="46" t="s">
        <v>75</v>
      </c>
      <c r="C11" s="45">
        <v>43609</v>
      </c>
      <c r="D11" s="1" t="s">
        <v>108</v>
      </c>
      <c r="E11" s="12">
        <v>0</v>
      </c>
      <c r="F11" s="7">
        <v>0</v>
      </c>
      <c r="G11" s="7">
        <v>0</v>
      </c>
      <c r="H11" s="7">
        <v>0</v>
      </c>
      <c r="I11" s="7">
        <f t="shared" ref="I11:I31" si="6">IF(OR(B11="2-2902", B11="2-2302"),0,(E11-F11-G11-H11)*0.6)</f>
        <v>0</v>
      </c>
      <c r="J11" s="7">
        <f t="shared" ref="J11:J31" si="7">(E11-F11-G11-H11-I11)*0.6</f>
        <v>0</v>
      </c>
      <c r="K11" s="7">
        <f t="shared" ref="K11:K31" si="8">(E11-F11-G11-H11-I11-J11)</f>
        <v>0</v>
      </c>
      <c r="L11" s="7" t="s">
        <v>13</v>
      </c>
      <c r="M11" s="7">
        <f t="shared" ref="M11:M15" si="9">IF(L11="未结算", K11, 0)</f>
        <v>0</v>
      </c>
    </row>
    <row r="12" spans="1:25" x14ac:dyDescent="0.25">
      <c r="A12" s="1">
        <v>11</v>
      </c>
      <c r="B12" s="46" t="s">
        <v>76</v>
      </c>
      <c r="C12" s="45">
        <v>43609</v>
      </c>
      <c r="D12" s="1" t="s">
        <v>108</v>
      </c>
      <c r="E12" s="12">
        <v>0</v>
      </c>
      <c r="F12" s="7">
        <v>0</v>
      </c>
      <c r="G12" s="7">
        <v>0</v>
      </c>
      <c r="H12" s="7">
        <v>0</v>
      </c>
      <c r="I12" s="7">
        <f t="shared" si="6"/>
        <v>0</v>
      </c>
      <c r="J12" s="7">
        <f t="shared" si="7"/>
        <v>0</v>
      </c>
      <c r="K12" s="7">
        <f t="shared" si="8"/>
        <v>0</v>
      </c>
      <c r="L12" s="7" t="s">
        <v>13</v>
      </c>
      <c r="M12" s="7">
        <f t="shared" si="9"/>
        <v>0</v>
      </c>
    </row>
    <row r="13" spans="1:25" x14ac:dyDescent="0.25">
      <c r="A13" s="1">
        <v>12</v>
      </c>
      <c r="B13" s="46" t="s">
        <v>86</v>
      </c>
      <c r="C13" s="45">
        <v>43609</v>
      </c>
      <c r="D13" s="1" t="s">
        <v>108</v>
      </c>
      <c r="E13" s="12">
        <v>350</v>
      </c>
      <c r="F13" s="7">
        <v>0</v>
      </c>
      <c r="G13" s="7">
        <v>0</v>
      </c>
      <c r="H13" s="7">
        <v>100</v>
      </c>
      <c r="I13" s="7">
        <f t="shared" si="6"/>
        <v>150</v>
      </c>
      <c r="J13" s="7">
        <f t="shared" si="7"/>
        <v>60</v>
      </c>
      <c r="K13" s="7">
        <f t="shared" si="8"/>
        <v>40</v>
      </c>
      <c r="L13" s="7" t="s">
        <v>13</v>
      </c>
      <c r="M13" s="7">
        <f t="shared" si="9"/>
        <v>0</v>
      </c>
    </row>
    <row r="14" spans="1:25" x14ac:dyDescent="0.25">
      <c r="A14" s="1">
        <v>13</v>
      </c>
      <c r="B14" s="46" t="s">
        <v>78</v>
      </c>
      <c r="C14" s="45">
        <v>43609</v>
      </c>
      <c r="D14" s="1" t="s">
        <v>108</v>
      </c>
      <c r="E14" s="12">
        <v>350</v>
      </c>
      <c r="F14" s="7">
        <v>0</v>
      </c>
      <c r="G14" s="7">
        <v>0</v>
      </c>
      <c r="H14" s="7">
        <v>100</v>
      </c>
      <c r="I14" s="7">
        <f t="shared" si="6"/>
        <v>150</v>
      </c>
      <c r="J14" s="7">
        <f t="shared" si="7"/>
        <v>60</v>
      </c>
      <c r="K14" s="7">
        <f t="shared" si="8"/>
        <v>40</v>
      </c>
      <c r="L14" s="7" t="s">
        <v>13</v>
      </c>
      <c r="M14" s="7">
        <f t="shared" si="9"/>
        <v>0</v>
      </c>
    </row>
    <row r="15" spans="1:25" x14ac:dyDescent="0.25">
      <c r="A15" s="1">
        <v>14</v>
      </c>
      <c r="B15" s="46" t="s">
        <v>80</v>
      </c>
      <c r="C15" s="45">
        <v>43630</v>
      </c>
      <c r="D15" s="1" t="s">
        <v>108</v>
      </c>
      <c r="E15" s="12">
        <v>350</v>
      </c>
      <c r="F15" s="7">
        <v>0</v>
      </c>
      <c r="G15" s="7">
        <v>0</v>
      </c>
      <c r="H15" s="7">
        <v>100</v>
      </c>
      <c r="I15" s="7">
        <f t="shared" si="6"/>
        <v>150</v>
      </c>
      <c r="J15" s="7">
        <f t="shared" si="7"/>
        <v>60</v>
      </c>
      <c r="K15" s="7">
        <f t="shared" si="8"/>
        <v>40</v>
      </c>
      <c r="L15" s="7" t="s">
        <v>13</v>
      </c>
      <c r="M15" s="7">
        <f t="shared" si="9"/>
        <v>0</v>
      </c>
    </row>
    <row r="16" spans="1:25" x14ac:dyDescent="0.25">
      <c r="A16" s="1">
        <v>15</v>
      </c>
      <c r="B16" s="46" t="s">
        <v>77</v>
      </c>
      <c r="C16" s="45">
        <v>43630</v>
      </c>
      <c r="D16" s="1" t="s">
        <v>108</v>
      </c>
      <c r="E16" s="12">
        <v>350</v>
      </c>
      <c r="F16" s="7">
        <v>0</v>
      </c>
      <c r="G16" s="7">
        <v>0</v>
      </c>
      <c r="H16" s="7">
        <v>100</v>
      </c>
      <c r="I16" s="7">
        <f t="shared" si="6"/>
        <v>150</v>
      </c>
      <c r="J16" s="7">
        <f t="shared" si="7"/>
        <v>60</v>
      </c>
      <c r="K16" s="7">
        <f t="shared" si="8"/>
        <v>40</v>
      </c>
      <c r="L16" s="7" t="s">
        <v>13</v>
      </c>
      <c r="M16" s="7">
        <f t="shared" ref="M16:M31" si="10">IF(L16="未结算", K16, 0)</f>
        <v>0</v>
      </c>
    </row>
    <row r="17" spans="1:13" x14ac:dyDescent="0.25">
      <c r="A17" s="1">
        <v>16</v>
      </c>
      <c r="B17" s="46" t="s">
        <v>80</v>
      </c>
      <c r="C17" s="45">
        <v>43632</v>
      </c>
      <c r="D17" s="1" t="s">
        <v>19</v>
      </c>
      <c r="E17" s="12">
        <v>400</v>
      </c>
      <c r="F17" s="7">
        <v>0</v>
      </c>
      <c r="G17" s="7">
        <v>0</v>
      </c>
      <c r="H17" s="7">
        <v>100</v>
      </c>
      <c r="I17" s="7">
        <f t="shared" si="6"/>
        <v>180</v>
      </c>
      <c r="J17" s="7">
        <f t="shared" si="7"/>
        <v>72</v>
      </c>
      <c r="K17" s="7">
        <f t="shared" si="8"/>
        <v>48</v>
      </c>
      <c r="L17" s="7" t="s">
        <v>13</v>
      </c>
      <c r="M17" s="7">
        <f t="shared" si="10"/>
        <v>0</v>
      </c>
    </row>
    <row r="18" spans="1:13" x14ac:dyDescent="0.25">
      <c r="A18" s="1">
        <v>17</v>
      </c>
      <c r="B18" s="46" t="s">
        <v>77</v>
      </c>
      <c r="C18" s="45">
        <v>43632</v>
      </c>
      <c r="D18" s="1" t="s">
        <v>19</v>
      </c>
      <c r="E18" s="12">
        <v>400</v>
      </c>
      <c r="F18" s="7">
        <v>0</v>
      </c>
      <c r="G18" s="7">
        <v>0</v>
      </c>
      <c r="H18" s="7">
        <v>100</v>
      </c>
      <c r="I18" s="7">
        <f t="shared" si="6"/>
        <v>180</v>
      </c>
      <c r="J18" s="7">
        <f t="shared" si="7"/>
        <v>72</v>
      </c>
      <c r="K18" s="7">
        <f t="shared" si="8"/>
        <v>48</v>
      </c>
      <c r="L18" s="7" t="s">
        <v>13</v>
      </c>
      <c r="M18" s="7">
        <f t="shared" si="10"/>
        <v>0</v>
      </c>
    </row>
    <row r="19" spans="1:13" x14ac:dyDescent="0.25">
      <c r="A19" s="1">
        <v>18</v>
      </c>
      <c r="B19" s="46" t="s">
        <v>104</v>
      </c>
      <c r="C19" s="45">
        <v>43636</v>
      </c>
      <c r="D19" s="1" t="s">
        <v>6</v>
      </c>
      <c r="E19" s="12">
        <v>400</v>
      </c>
      <c r="F19" s="7">
        <v>0</v>
      </c>
      <c r="G19" s="7">
        <v>0</v>
      </c>
      <c r="H19" s="7">
        <v>100</v>
      </c>
      <c r="I19" s="7">
        <f t="shared" si="6"/>
        <v>0</v>
      </c>
      <c r="J19" s="7">
        <f t="shared" si="7"/>
        <v>180</v>
      </c>
      <c r="K19" s="7">
        <f t="shared" si="8"/>
        <v>120</v>
      </c>
      <c r="L19" s="7" t="s">
        <v>13</v>
      </c>
      <c r="M19" s="7">
        <f t="shared" si="10"/>
        <v>0</v>
      </c>
    </row>
    <row r="20" spans="1:13" x14ac:dyDescent="0.25">
      <c r="A20" s="1">
        <v>19</v>
      </c>
      <c r="B20" s="46" t="s">
        <v>81</v>
      </c>
      <c r="C20" s="45">
        <v>43639</v>
      </c>
      <c r="D20" s="1" t="s">
        <v>19</v>
      </c>
      <c r="E20" s="12">
        <v>400</v>
      </c>
      <c r="F20" s="7">
        <v>0</v>
      </c>
      <c r="G20" s="7">
        <v>0</v>
      </c>
      <c r="H20" s="7">
        <v>100</v>
      </c>
      <c r="I20" s="7">
        <f t="shared" si="6"/>
        <v>180</v>
      </c>
      <c r="J20" s="7">
        <f t="shared" si="7"/>
        <v>72</v>
      </c>
      <c r="K20" s="7">
        <f t="shared" si="8"/>
        <v>48</v>
      </c>
      <c r="L20" s="7" t="s">
        <v>13</v>
      </c>
      <c r="M20" s="7">
        <f t="shared" si="10"/>
        <v>0</v>
      </c>
    </row>
    <row r="21" spans="1:13" x14ac:dyDescent="0.25">
      <c r="A21" s="1">
        <v>20</v>
      </c>
      <c r="B21" s="46" t="s">
        <v>78</v>
      </c>
      <c r="C21" s="45">
        <v>43640</v>
      </c>
      <c r="D21" s="1" t="s">
        <v>117</v>
      </c>
      <c r="E21" s="12">
        <v>400</v>
      </c>
      <c r="F21" s="7">
        <v>0</v>
      </c>
      <c r="G21" s="7">
        <v>0</v>
      </c>
      <c r="H21" s="7">
        <v>100</v>
      </c>
      <c r="I21" s="7">
        <f t="shared" si="6"/>
        <v>180</v>
      </c>
      <c r="J21" s="7">
        <f t="shared" si="7"/>
        <v>72</v>
      </c>
      <c r="K21" s="7">
        <f t="shared" si="8"/>
        <v>48</v>
      </c>
      <c r="L21" s="7" t="s">
        <v>13</v>
      </c>
      <c r="M21" s="7">
        <f t="shared" si="10"/>
        <v>0</v>
      </c>
    </row>
    <row r="22" spans="1:13" x14ac:dyDescent="0.25">
      <c r="A22" s="1">
        <v>21</v>
      </c>
      <c r="B22" s="46" t="s">
        <v>99</v>
      </c>
      <c r="C22" s="45">
        <v>43640</v>
      </c>
      <c r="D22" s="1" t="s">
        <v>117</v>
      </c>
      <c r="E22" s="12">
        <v>400</v>
      </c>
      <c r="F22" s="7">
        <v>0</v>
      </c>
      <c r="G22" s="7">
        <v>0</v>
      </c>
      <c r="H22" s="7">
        <v>100</v>
      </c>
      <c r="I22" s="7">
        <f t="shared" si="6"/>
        <v>0</v>
      </c>
      <c r="J22" s="7">
        <f t="shared" si="7"/>
        <v>180</v>
      </c>
      <c r="K22" s="7">
        <f t="shared" si="8"/>
        <v>120</v>
      </c>
      <c r="L22" s="7" t="s">
        <v>13</v>
      </c>
      <c r="M22" s="7">
        <f t="shared" si="10"/>
        <v>0</v>
      </c>
    </row>
    <row r="23" spans="1:13" x14ac:dyDescent="0.25">
      <c r="A23" s="1">
        <v>22</v>
      </c>
      <c r="B23" s="46" t="s">
        <v>104</v>
      </c>
      <c r="C23" s="45">
        <v>43640</v>
      </c>
      <c r="D23" s="1" t="s">
        <v>117</v>
      </c>
      <c r="E23" s="12">
        <v>400</v>
      </c>
      <c r="F23" s="7">
        <v>0</v>
      </c>
      <c r="G23" s="7">
        <v>0</v>
      </c>
      <c r="H23" s="7">
        <v>100</v>
      </c>
      <c r="I23" s="7">
        <f t="shared" si="6"/>
        <v>0</v>
      </c>
      <c r="J23" s="7">
        <f t="shared" si="7"/>
        <v>180</v>
      </c>
      <c r="K23" s="7">
        <f t="shared" si="8"/>
        <v>120</v>
      </c>
      <c r="L23" s="7" t="s">
        <v>13</v>
      </c>
      <c r="M23" s="7">
        <f t="shared" si="10"/>
        <v>0</v>
      </c>
    </row>
    <row r="24" spans="1:13" x14ac:dyDescent="0.25">
      <c r="A24" s="1">
        <v>23</v>
      </c>
      <c r="B24" s="46" t="s">
        <v>79</v>
      </c>
      <c r="C24" s="45">
        <v>43640</v>
      </c>
      <c r="D24" s="1" t="s">
        <v>117</v>
      </c>
      <c r="E24" s="12">
        <v>400</v>
      </c>
      <c r="F24" s="7">
        <v>0</v>
      </c>
      <c r="G24" s="7">
        <v>0</v>
      </c>
      <c r="H24" s="7">
        <v>100</v>
      </c>
      <c r="I24" s="7">
        <f t="shared" si="6"/>
        <v>180</v>
      </c>
      <c r="J24" s="7">
        <f t="shared" si="7"/>
        <v>72</v>
      </c>
      <c r="K24" s="7">
        <f t="shared" si="8"/>
        <v>48</v>
      </c>
      <c r="L24" s="7" t="s">
        <v>13</v>
      </c>
      <c r="M24" s="7">
        <f t="shared" si="10"/>
        <v>0</v>
      </c>
    </row>
    <row r="25" spans="1:13" x14ac:dyDescent="0.25">
      <c r="A25" s="1">
        <v>24</v>
      </c>
      <c r="B25" s="46" t="s">
        <v>99</v>
      </c>
      <c r="C25" s="45">
        <v>43655</v>
      </c>
      <c r="D25" s="1" t="s">
        <v>106</v>
      </c>
      <c r="E25" s="12">
        <v>400</v>
      </c>
      <c r="F25" s="7">
        <v>0</v>
      </c>
      <c r="G25" s="7">
        <v>0</v>
      </c>
      <c r="H25" s="7">
        <v>100</v>
      </c>
      <c r="I25" s="7">
        <f t="shared" si="6"/>
        <v>0</v>
      </c>
      <c r="J25" s="7">
        <f t="shared" si="7"/>
        <v>180</v>
      </c>
      <c r="K25" s="7">
        <f t="shared" si="8"/>
        <v>120</v>
      </c>
      <c r="L25" s="7" t="s">
        <v>13</v>
      </c>
      <c r="M25" s="7">
        <f t="shared" si="10"/>
        <v>0</v>
      </c>
    </row>
    <row r="26" spans="1:13" x14ac:dyDescent="0.25">
      <c r="A26" s="1">
        <v>25</v>
      </c>
      <c r="B26" s="46" t="s">
        <v>107</v>
      </c>
      <c r="C26" s="45">
        <v>43655</v>
      </c>
      <c r="D26" s="1" t="s">
        <v>106</v>
      </c>
      <c r="E26" s="12">
        <v>400</v>
      </c>
      <c r="F26" s="7">
        <v>0</v>
      </c>
      <c r="G26" s="7">
        <v>0</v>
      </c>
      <c r="H26" s="7">
        <v>100</v>
      </c>
      <c r="I26" s="7">
        <f t="shared" si="6"/>
        <v>180</v>
      </c>
      <c r="J26" s="7">
        <f t="shared" si="7"/>
        <v>72</v>
      </c>
      <c r="K26" s="7">
        <f t="shared" si="8"/>
        <v>48</v>
      </c>
      <c r="L26" s="7" t="s">
        <v>13</v>
      </c>
      <c r="M26" s="7">
        <f t="shared" si="10"/>
        <v>0</v>
      </c>
    </row>
    <row r="27" spans="1:13" x14ac:dyDescent="0.25">
      <c r="A27" s="1">
        <v>26</v>
      </c>
      <c r="B27" s="46"/>
      <c r="C27" s="1"/>
      <c r="D27" s="1"/>
      <c r="E27" s="12"/>
      <c r="F27" s="7">
        <v>0</v>
      </c>
      <c r="G27" s="7">
        <v>0</v>
      </c>
      <c r="H27" s="7">
        <v>0</v>
      </c>
      <c r="I27" s="7">
        <f t="shared" si="6"/>
        <v>0</v>
      </c>
      <c r="J27" s="7">
        <f t="shared" si="7"/>
        <v>0</v>
      </c>
      <c r="K27" s="7">
        <f t="shared" si="8"/>
        <v>0</v>
      </c>
      <c r="L27" s="7" t="s">
        <v>105</v>
      </c>
      <c r="M27" s="7">
        <f t="shared" si="10"/>
        <v>0</v>
      </c>
    </row>
    <row r="28" spans="1:13" x14ac:dyDescent="0.25">
      <c r="A28" s="1">
        <v>27</v>
      </c>
      <c r="B28" s="46"/>
      <c r="C28" s="1"/>
      <c r="D28" s="1"/>
      <c r="E28" s="12"/>
      <c r="F28" s="7">
        <v>0</v>
      </c>
      <c r="G28" s="7">
        <v>0</v>
      </c>
      <c r="H28" s="7">
        <v>0</v>
      </c>
      <c r="I28" s="7">
        <f t="shared" si="6"/>
        <v>0</v>
      </c>
      <c r="J28" s="7">
        <f t="shared" si="7"/>
        <v>0</v>
      </c>
      <c r="K28" s="7">
        <f t="shared" si="8"/>
        <v>0</v>
      </c>
      <c r="L28" s="7" t="s">
        <v>105</v>
      </c>
      <c r="M28" s="7">
        <f t="shared" si="10"/>
        <v>0</v>
      </c>
    </row>
    <row r="29" spans="1:13" x14ac:dyDescent="0.25">
      <c r="A29" s="1">
        <v>28</v>
      </c>
      <c r="B29" s="46"/>
      <c r="C29" s="1"/>
      <c r="D29" s="1"/>
      <c r="E29" s="12"/>
      <c r="F29" s="7">
        <v>0</v>
      </c>
      <c r="G29" s="7">
        <v>0</v>
      </c>
      <c r="H29" s="7">
        <v>0</v>
      </c>
      <c r="I29" s="7">
        <f t="shared" si="6"/>
        <v>0</v>
      </c>
      <c r="J29" s="7">
        <f t="shared" si="7"/>
        <v>0</v>
      </c>
      <c r="K29" s="7">
        <f t="shared" si="8"/>
        <v>0</v>
      </c>
      <c r="L29" s="7" t="s">
        <v>105</v>
      </c>
      <c r="M29" s="7">
        <f t="shared" si="10"/>
        <v>0</v>
      </c>
    </row>
    <row r="30" spans="1:13" x14ac:dyDescent="0.25">
      <c r="A30" s="1">
        <v>29</v>
      </c>
      <c r="B30" s="46"/>
      <c r="C30" s="1"/>
      <c r="D30" s="1"/>
      <c r="E30" s="12"/>
      <c r="F30" s="7">
        <v>0</v>
      </c>
      <c r="G30" s="7">
        <v>0</v>
      </c>
      <c r="H30" s="7">
        <v>0</v>
      </c>
      <c r="I30" s="7">
        <f t="shared" si="6"/>
        <v>0</v>
      </c>
      <c r="J30" s="7">
        <f t="shared" si="7"/>
        <v>0</v>
      </c>
      <c r="K30" s="7">
        <f t="shared" si="8"/>
        <v>0</v>
      </c>
      <c r="L30" s="7" t="s">
        <v>105</v>
      </c>
      <c r="M30" s="7">
        <f t="shared" si="10"/>
        <v>0</v>
      </c>
    </row>
    <row r="31" spans="1:13" x14ac:dyDescent="0.25">
      <c r="A31" s="1">
        <v>30</v>
      </c>
      <c r="B31" s="46"/>
      <c r="C31" s="1"/>
      <c r="D31" s="1"/>
      <c r="E31" s="12"/>
      <c r="F31" s="7">
        <v>0</v>
      </c>
      <c r="G31" s="7">
        <v>0</v>
      </c>
      <c r="H31" s="7">
        <v>0</v>
      </c>
      <c r="I31" s="7">
        <f t="shared" si="6"/>
        <v>0</v>
      </c>
      <c r="J31" s="7">
        <f t="shared" si="7"/>
        <v>0</v>
      </c>
      <c r="K31" s="7">
        <f t="shared" si="8"/>
        <v>0</v>
      </c>
      <c r="L31" s="7" t="s">
        <v>105</v>
      </c>
      <c r="M31" s="7">
        <f t="shared" si="10"/>
        <v>0</v>
      </c>
    </row>
  </sheetData>
  <autoFilter ref="A1:M31"/>
  <phoneticPr fontId="1" type="noConversion"/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选项!$C$2:$C$3</xm:f>
          </x14:formula1>
          <xm:sqref>L2:L31</xm:sqref>
        </x14:dataValidation>
        <x14:dataValidation type="list" allowBlank="1" showInputMessage="1" showErrorMessage="1">
          <x14:formula1>
            <xm:f>选项!$B$2:$B$11</xm:f>
          </x14:formula1>
          <xm:sqref>D1:D1048576</xm:sqref>
        </x14:dataValidation>
        <x14:dataValidation type="list" allowBlank="1" showInputMessage="1" showErrorMessage="1">
          <x14:formula1>
            <xm:f>业主信息!$A$3:$A$16</xm:f>
          </x14:formula1>
          <xm:sqref>B1:B1048576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9"/>
  <sheetViews>
    <sheetView topLeftCell="C1" workbookViewId="0">
      <pane ySplit="1" topLeftCell="A2" activePane="bottomLeft" state="frozen"/>
      <selection pane="bottomLeft" activeCell="L46" sqref="L46"/>
    </sheetView>
  </sheetViews>
  <sheetFormatPr defaultColWidth="11" defaultRowHeight="15.75" x14ac:dyDescent="0.25"/>
  <cols>
    <col min="1" max="1" width="11" style="35"/>
    <col min="2" max="2" width="14.875" style="29" customWidth="1"/>
    <col min="3" max="3" width="12.5" customWidth="1"/>
    <col min="5" max="5" width="11" style="35"/>
    <col min="15" max="15" width="16.625" style="29" customWidth="1"/>
  </cols>
  <sheetData>
    <row r="1" spans="1:25" x14ac:dyDescent="0.25">
      <c r="A1" s="30" t="s">
        <v>96</v>
      </c>
      <c r="B1" s="30" t="s">
        <v>1</v>
      </c>
      <c r="C1" s="3" t="s">
        <v>2</v>
      </c>
      <c r="D1" s="3" t="s">
        <v>4</v>
      </c>
      <c r="E1" s="3" t="s">
        <v>3</v>
      </c>
      <c r="F1" s="3" t="s">
        <v>24</v>
      </c>
      <c r="G1" s="3" t="s">
        <v>26</v>
      </c>
      <c r="H1" s="3" t="s">
        <v>10</v>
      </c>
      <c r="I1" s="3" t="s">
        <v>8</v>
      </c>
      <c r="J1" s="3" t="s">
        <v>27</v>
      </c>
      <c r="K1" s="3" t="s">
        <v>28</v>
      </c>
      <c r="L1" s="3" t="s">
        <v>11</v>
      </c>
      <c r="M1" s="2" t="s">
        <v>29</v>
      </c>
      <c r="N1" s="38"/>
      <c r="O1" s="36" t="s">
        <v>97</v>
      </c>
      <c r="P1" s="8" t="s">
        <v>9</v>
      </c>
      <c r="Q1" s="9" t="s">
        <v>24</v>
      </c>
      <c r="R1" s="9" t="s">
        <v>26</v>
      </c>
      <c r="S1" s="9" t="s">
        <v>10</v>
      </c>
      <c r="T1" s="9" t="s">
        <v>8</v>
      </c>
      <c r="U1" s="9" t="s">
        <v>27</v>
      </c>
      <c r="V1" s="8" t="s">
        <v>28</v>
      </c>
      <c r="W1" s="8" t="s">
        <v>14</v>
      </c>
      <c r="X1" s="8" t="s">
        <v>23</v>
      </c>
      <c r="Y1" s="8" t="s">
        <v>25</v>
      </c>
    </row>
    <row r="2" spans="1:25" x14ac:dyDescent="0.25">
      <c r="A2" s="1">
        <v>1</v>
      </c>
      <c r="B2" s="43" t="s">
        <v>80</v>
      </c>
      <c r="C2" s="6">
        <v>43659</v>
      </c>
      <c r="D2" s="7" t="s">
        <v>31</v>
      </c>
      <c r="E2" s="7">
        <v>850</v>
      </c>
      <c r="F2" s="7">
        <v>100</v>
      </c>
      <c r="G2" s="7">
        <v>0</v>
      </c>
      <c r="H2" s="7">
        <v>100</v>
      </c>
      <c r="I2" s="7">
        <f>IF(OR(B2="2-2902", B2="2-2302"),300,(E2-H2)*0.6)</f>
        <v>450</v>
      </c>
      <c r="J2" s="7">
        <f>(E2-F2-G2-H2-I2)*0.6</f>
        <v>120</v>
      </c>
      <c r="K2" s="7">
        <f>(E2-F2-G2-H2-I2-J2)</f>
        <v>80</v>
      </c>
      <c r="L2" s="7" t="s">
        <v>13</v>
      </c>
      <c r="M2" s="7">
        <f>IF(L2="未结算", K2, 0)</f>
        <v>0</v>
      </c>
      <c r="N2" s="13"/>
      <c r="O2" s="33" t="s">
        <v>98</v>
      </c>
      <c r="P2" s="5">
        <f>SUM(E2:E30)</f>
        <v>19250</v>
      </c>
      <c r="Q2" s="7">
        <f>SUM(F2:F30)</f>
        <v>1200</v>
      </c>
      <c r="R2" s="7">
        <f>SUM(G2:G10)</f>
        <v>0</v>
      </c>
      <c r="S2" s="7">
        <f>SUM(H2:H30)</f>
        <v>2850</v>
      </c>
      <c r="T2" s="7">
        <f>SUM(I2:I30)</f>
        <v>9420</v>
      </c>
      <c r="U2" s="7">
        <f>SUM(J2:J30)</f>
        <v>3468</v>
      </c>
      <c r="V2" s="10">
        <f>SUM(K2:K30)</f>
        <v>2312</v>
      </c>
      <c r="W2" s="10">
        <f>V2-X2</f>
        <v>2312</v>
      </c>
      <c r="X2" s="10">
        <f>SUM(M2:M30)</f>
        <v>0</v>
      </c>
      <c r="Y2" s="12">
        <f>SUM(Q2:V2)</f>
        <v>19250</v>
      </c>
    </row>
    <row r="3" spans="1:25" x14ac:dyDescent="0.25">
      <c r="A3" s="1">
        <v>2</v>
      </c>
      <c r="B3" s="44" t="s">
        <v>77</v>
      </c>
      <c r="C3" s="6">
        <v>43659</v>
      </c>
      <c r="D3" s="7" t="s">
        <v>31</v>
      </c>
      <c r="E3" s="7">
        <v>850</v>
      </c>
      <c r="F3" s="7">
        <v>0</v>
      </c>
      <c r="G3" s="7">
        <v>0</v>
      </c>
      <c r="H3" s="7">
        <v>100</v>
      </c>
      <c r="I3" s="7">
        <f t="shared" ref="I3:I31" si="0">IF(OR(B3="2-2902", B3="2-2302"),300,(E3-H3)*0.6)</f>
        <v>450</v>
      </c>
      <c r="J3" s="7">
        <f t="shared" ref="J3:J31" si="1">(E3-F3-G3-H3-I3)*0.6</f>
        <v>180</v>
      </c>
      <c r="K3" s="7">
        <f t="shared" ref="K3:K31" si="2">(E3-F3-G3-H3-I3-J3)</f>
        <v>120</v>
      </c>
      <c r="L3" s="7" t="s">
        <v>13</v>
      </c>
      <c r="M3" s="7">
        <f t="shared" ref="M3:M31" si="3">IF(L3="未结算", K3, 0)</f>
        <v>0</v>
      </c>
      <c r="N3" s="13"/>
      <c r="O3" s="33"/>
      <c r="P3" s="5">
        <f t="shared" ref="P3:V3" si="4">SUM(E31:E60)</f>
        <v>11200</v>
      </c>
      <c r="Q3" s="7">
        <f t="shared" si="4"/>
        <v>200</v>
      </c>
      <c r="R3" s="7">
        <f t="shared" si="4"/>
        <v>0</v>
      </c>
      <c r="S3" s="7">
        <f t="shared" si="4"/>
        <v>1700</v>
      </c>
      <c r="T3" s="7">
        <f t="shared" si="4"/>
        <v>5700</v>
      </c>
      <c r="U3" s="7">
        <f t="shared" si="4"/>
        <v>2160</v>
      </c>
      <c r="V3" s="10">
        <f t="shared" si="4"/>
        <v>1440</v>
      </c>
      <c r="W3" s="10">
        <f>V3-X3</f>
        <v>1440</v>
      </c>
      <c r="X3" s="10">
        <f>SUM(M31:M60)</f>
        <v>0</v>
      </c>
      <c r="Y3" s="12">
        <f>SUM(Q3:V3)</f>
        <v>11200</v>
      </c>
    </row>
    <row r="4" spans="1:25" x14ac:dyDescent="0.25">
      <c r="A4" s="1">
        <v>3</v>
      </c>
      <c r="B4" s="33" t="s">
        <v>74</v>
      </c>
      <c r="C4" s="6">
        <v>43659</v>
      </c>
      <c r="D4" s="10" t="s">
        <v>31</v>
      </c>
      <c r="E4" s="10">
        <v>850</v>
      </c>
      <c r="F4" s="10">
        <v>0</v>
      </c>
      <c r="G4" s="10">
        <v>0</v>
      </c>
      <c r="H4" s="10">
        <v>100</v>
      </c>
      <c r="I4" s="7">
        <f t="shared" si="0"/>
        <v>450</v>
      </c>
      <c r="J4" s="7">
        <f t="shared" si="1"/>
        <v>180</v>
      </c>
      <c r="K4" s="7">
        <f t="shared" si="2"/>
        <v>120</v>
      </c>
      <c r="L4" s="7" t="s">
        <v>13</v>
      </c>
      <c r="M4" s="7">
        <f t="shared" si="3"/>
        <v>0</v>
      </c>
      <c r="N4" s="13"/>
      <c r="O4" s="33"/>
      <c r="P4" s="5"/>
      <c r="Q4" s="7"/>
      <c r="R4" s="7"/>
      <c r="S4" s="7"/>
      <c r="T4" s="7"/>
      <c r="U4" s="7"/>
      <c r="V4" s="10"/>
      <c r="W4" s="10"/>
      <c r="X4" s="10">
        <f>SUM(X2:X3)</f>
        <v>0</v>
      </c>
      <c r="Y4" s="12"/>
    </row>
    <row r="5" spans="1:25" x14ac:dyDescent="0.25">
      <c r="A5" s="1">
        <v>4</v>
      </c>
      <c r="B5" s="44" t="s">
        <v>81</v>
      </c>
      <c r="C5" s="6">
        <v>43659</v>
      </c>
      <c r="D5" s="7" t="s">
        <v>31</v>
      </c>
      <c r="E5" s="7">
        <v>850</v>
      </c>
      <c r="F5" s="7">
        <v>0</v>
      </c>
      <c r="G5" s="10">
        <v>0</v>
      </c>
      <c r="H5" s="10">
        <v>100</v>
      </c>
      <c r="I5" s="7">
        <f t="shared" si="0"/>
        <v>450</v>
      </c>
      <c r="J5" s="7">
        <f t="shared" si="1"/>
        <v>180</v>
      </c>
      <c r="K5" s="7">
        <f t="shared" si="2"/>
        <v>120</v>
      </c>
      <c r="L5" s="7" t="s">
        <v>13</v>
      </c>
      <c r="M5" s="7">
        <f t="shared" si="3"/>
        <v>0</v>
      </c>
      <c r="N5" s="13"/>
      <c r="O5" s="37"/>
      <c r="P5" s="4"/>
      <c r="Q5" s="4"/>
      <c r="R5" s="4"/>
      <c r="S5" s="4"/>
      <c r="T5" s="4"/>
      <c r="U5" s="4"/>
      <c r="V5" s="4"/>
      <c r="W5" s="4"/>
      <c r="X5" s="4"/>
    </row>
    <row r="6" spans="1:25" x14ac:dyDescent="0.25">
      <c r="A6" s="1">
        <v>5</v>
      </c>
      <c r="B6" s="44" t="s">
        <v>74</v>
      </c>
      <c r="C6" s="6">
        <v>43662</v>
      </c>
      <c r="D6" s="7" t="s">
        <v>106</v>
      </c>
      <c r="E6" s="7">
        <v>650</v>
      </c>
      <c r="F6" s="7">
        <v>100</v>
      </c>
      <c r="G6" s="10">
        <v>0</v>
      </c>
      <c r="H6" s="10">
        <v>100</v>
      </c>
      <c r="I6" s="7">
        <f t="shared" si="0"/>
        <v>330</v>
      </c>
      <c r="J6" s="7">
        <f t="shared" si="1"/>
        <v>72</v>
      </c>
      <c r="K6" s="7">
        <f t="shared" si="2"/>
        <v>48</v>
      </c>
      <c r="L6" s="7" t="s">
        <v>13</v>
      </c>
      <c r="M6" s="7">
        <f t="shared" si="3"/>
        <v>0</v>
      </c>
      <c r="N6" s="13"/>
      <c r="O6" s="37"/>
      <c r="P6" s="4"/>
      <c r="Q6" s="4"/>
      <c r="R6" s="4"/>
      <c r="S6" s="4"/>
      <c r="T6" s="4"/>
      <c r="U6" s="4"/>
      <c r="V6" s="4"/>
      <c r="W6" s="4"/>
      <c r="X6" s="4"/>
    </row>
    <row r="7" spans="1:25" x14ac:dyDescent="0.25">
      <c r="A7" s="1">
        <v>6</v>
      </c>
      <c r="B7" s="34" t="s">
        <v>81</v>
      </c>
      <c r="C7" s="6">
        <v>43662</v>
      </c>
      <c r="D7" s="7" t="s">
        <v>106</v>
      </c>
      <c r="E7" s="7">
        <v>650</v>
      </c>
      <c r="F7" s="7">
        <v>0</v>
      </c>
      <c r="G7" s="10">
        <v>0</v>
      </c>
      <c r="H7" s="10">
        <v>100</v>
      </c>
      <c r="I7" s="7">
        <f t="shared" si="0"/>
        <v>330</v>
      </c>
      <c r="J7" s="7">
        <f t="shared" si="1"/>
        <v>132</v>
      </c>
      <c r="K7" s="7">
        <f t="shared" si="2"/>
        <v>88</v>
      </c>
      <c r="L7" s="7" t="s">
        <v>13</v>
      </c>
      <c r="M7" s="7">
        <f t="shared" si="3"/>
        <v>0</v>
      </c>
      <c r="N7" s="13"/>
      <c r="O7" s="37"/>
      <c r="P7" s="4"/>
      <c r="Q7" s="4"/>
      <c r="R7" s="4"/>
      <c r="S7" s="4"/>
      <c r="T7" s="4"/>
      <c r="U7" s="4"/>
      <c r="V7" s="4"/>
      <c r="W7" s="4"/>
      <c r="X7" s="4"/>
    </row>
    <row r="8" spans="1:25" x14ac:dyDescent="0.25">
      <c r="A8" s="1">
        <v>7</v>
      </c>
      <c r="B8" s="34" t="s">
        <v>76</v>
      </c>
      <c r="C8" s="6">
        <v>43662</v>
      </c>
      <c r="D8" s="7" t="s">
        <v>106</v>
      </c>
      <c r="E8" s="7">
        <v>650</v>
      </c>
      <c r="F8" s="7">
        <v>0</v>
      </c>
      <c r="G8" s="10">
        <v>0</v>
      </c>
      <c r="H8" s="10">
        <v>100</v>
      </c>
      <c r="I8" s="7">
        <f t="shared" si="0"/>
        <v>330</v>
      </c>
      <c r="J8" s="7">
        <f t="shared" si="1"/>
        <v>132</v>
      </c>
      <c r="K8" s="7">
        <f t="shared" si="2"/>
        <v>88</v>
      </c>
      <c r="L8" s="7" t="s">
        <v>13</v>
      </c>
      <c r="M8" s="7">
        <f t="shared" si="3"/>
        <v>0</v>
      </c>
      <c r="N8" s="13"/>
      <c r="O8" s="37"/>
      <c r="P8" s="4"/>
      <c r="Q8" s="4"/>
      <c r="R8" s="4"/>
      <c r="S8" s="4"/>
      <c r="T8" s="4"/>
      <c r="U8" s="4"/>
      <c r="V8" s="4"/>
      <c r="W8" s="4"/>
      <c r="X8" s="4"/>
    </row>
    <row r="9" spans="1:25" x14ac:dyDescent="0.25">
      <c r="A9" s="1">
        <v>8</v>
      </c>
      <c r="B9" s="34" t="s">
        <v>76</v>
      </c>
      <c r="C9" s="6">
        <v>43663</v>
      </c>
      <c r="D9" s="7" t="s">
        <v>87</v>
      </c>
      <c r="E9" s="7">
        <v>650</v>
      </c>
      <c r="F9" s="7">
        <v>100</v>
      </c>
      <c r="G9" s="10">
        <v>0</v>
      </c>
      <c r="H9" s="10">
        <v>50</v>
      </c>
      <c r="I9" s="7">
        <f t="shared" si="0"/>
        <v>360</v>
      </c>
      <c r="J9" s="7">
        <f t="shared" si="1"/>
        <v>84</v>
      </c>
      <c r="K9" s="7">
        <f t="shared" si="2"/>
        <v>56</v>
      </c>
      <c r="L9" s="7" t="s">
        <v>13</v>
      </c>
      <c r="M9" s="7">
        <f t="shared" si="3"/>
        <v>0</v>
      </c>
      <c r="N9" s="13"/>
      <c r="O9" s="37"/>
      <c r="P9" s="4"/>
      <c r="Q9" s="4"/>
      <c r="R9" s="4"/>
      <c r="S9" s="4"/>
      <c r="T9" s="4"/>
      <c r="U9" s="4"/>
      <c r="V9" s="4"/>
      <c r="W9" s="4"/>
      <c r="X9" s="4"/>
    </row>
    <row r="10" spans="1:25" x14ac:dyDescent="0.25">
      <c r="A10" s="1">
        <v>9</v>
      </c>
      <c r="B10" s="44" t="s">
        <v>79</v>
      </c>
      <c r="C10" s="6">
        <v>43663</v>
      </c>
      <c r="D10" s="7" t="s">
        <v>87</v>
      </c>
      <c r="E10" s="7">
        <v>600</v>
      </c>
      <c r="F10" s="7">
        <v>0</v>
      </c>
      <c r="G10" s="10">
        <v>0</v>
      </c>
      <c r="H10" s="10">
        <v>100</v>
      </c>
      <c r="I10" s="7">
        <f t="shared" si="0"/>
        <v>300</v>
      </c>
      <c r="J10" s="7">
        <f t="shared" si="1"/>
        <v>120</v>
      </c>
      <c r="K10" s="7">
        <f t="shared" si="2"/>
        <v>80</v>
      </c>
      <c r="L10" s="7" t="s">
        <v>13</v>
      </c>
      <c r="M10" s="7">
        <f t="shared" si="3"/>
        <v>0</v>
      </c>
      <c r="N10" s="13"/>
      <c r="O10" s="37"/>
      <c r="P10" s="4"/>
      <c r="Q10" s="4"/>
      <c r="R10" s="4"/>
      <c r="S10" s="4"/>
      <c r="T10" s="4"/>
      <c r="U10" s="4"/>
      <c r="V10" s="4"/>
      <c r="W10" s="4"/>
      <c r="X10" s="4"/>
    </row>
    <row r="11" spans="1:25" x14ac:dyDescent="0.25">
      <c r="A11" s="1">
        <v>10</v>
      </c>
      <c r="B11" s="46" t="s">
        <v>77</v>
      </c>
      <c r="C11" s="45">
        <v>43663</v>
      </c>
      <c r="D11" s="1" t="s">
        <v>110</v>
      </c>
      <c r="E11" s="1">
        <v>250</v>
      </c>
      <c r="F11" s="7">
        <v>0</v>
      </c>
      <c r="G11" s="7">
        <v>0</v>
      </c>
      <c r="H11" s="7">
        <v>100</v>
      </c>
      <c r="I11" s="7">
        <v>0</v>
      </c>
      <c r="J11" s="7">
        <f t="shared" si="1"/>
        <v>90</v>
      </c>
      <c r="K11" s="7">
        <f t="shared" si="2"/>
        <v>60</v>
      </c>
      <c r="L11" s="7" t="s">
        <v>13</v>
      </c>
      <c r="M11" s="7">
        <f t="shared" si="3"/>
        <v>0</v>
      </c>
    </row>
    <row r="12" spans="1:25" x14ac:dyDescent="0.25">
      <c r="A12" s="1">
        <v>11</v>
      </c>
      <c r="B12" s="46" t="s">
        <v>86</v>
      </c>
      <c r="C12" s="45">
        <v>43664</v>
      </c>
      <c r="D12" s="1" t="s">
        <v>6</v>
      </c>
      <c r="E12" s="1">
        <v>650</v>
      </c>
      <c r="F12" s="7">
        <v>100</v>
      </c>
      <c r="G12" s="7">
        <v>0</v>
      </c>
      <c r="H12" s="7">
        <v>100</v>
      </c>
      <c r="I12" s="7">
        <f t="shared" si="0"/>
        <v>330</v>
      </c>
      <c r="J12" s="7">
        <f t="shared" si="1"/>
        <v>72</v>
      </c>
      <c r="K12" s="7">
        <f t="shared" si="2"/>
        <v>48</v>
      </c>
      <c r="L12" s="7" t="s">
        <v>13</v>
      </c>
      <c r="M12" s="7">
        <f t="shared" si="3"/>
        <v>0</v>
      </c>
    </row>
    <row r="13" spans="1:25" x14ac:dyDescent="0.25">
      <c r="A13" s="1">
        <v>12</v>
      </c>
      <c r="B13" s="46" t="s">
        <v>104</v>
      </c>
      <c r="C13" s="45">
        <v>43664</v>
      </c>
      <c r="D13" s="1" t="s">
        <v>6</v>
      </c>
      <c r="E13" s="1">
        <v>650</v>
      </c>
      <c r="F13" s="7">
        <v>0</v>
      </c>
      <c r="G13" s="7">
        <v>0</v>
      </c>
      <c r="H13" s="7">
        <v>100</v>
      </c>
      <c r="I13" s="7">
        <f t="shared" si="0"/>
        <v>300</v>
      </c>
      <c r="J13" s="7">
        <f t="shared" si="1"/>
        <v>150</v>
      </c>
      <c r="K13" s="7">
        <f t="shared" si="2"/>
        <v>100</v>
      </c>
      <c r="L13" s="7" t="s">
        <v>13</v>
      </c>
      <c r="M13" s="7">
        <f t="shared" si="3"/>
        <v>0</v>
      </c>
    </row>
    <row r="14" spans="1:25" x14ac:dyDescent="0.25">
      <c r="A14" s="1">
        <v>13</v>
      </c>
      <c r="B14" s="46" t="s">
        <v>76</v>
      </c>
      <c r="C14" s="45">
        <v>43664</v>
      </c>
      <c r="D14" s="1" t="s">
        <v>6</v>
      </c>
      <c r="E14" s="1">
        <v>650</v>
      </c>
      <c r="F14" s="7">
        <v>0</v>
      </c>
      <c r="G14" s="7">
        <v>0</v>
      </c>
      <c r="H14" s="7">
        <v>100</v>
      </c>
      <c r="I14" s="7">
        <f t="shared" si="0"/>
        <v>330</v>
      </c>
      <c r="J14" s="7">
        <f t="shared" si="1"/>
        <v>132</v>
      </c>
      <c r="K14" s="7">
        <f t="shared" si="2"/>
        <v>88</v>
      </c>
      <c r="L14" s="7" t="s">
        <v>13</v>
      </c>
      <c r="M14" s="7">
        <f t="shared" si="3"/>
        <v>0</v>
      </c>
    </row>
    <row r="15" spans="1:25" x14ac:dyDescent="0.25">
      <c r="A15" s="1">
        <v>14</v>
      </c>
      <c r="B15" s="46" t="s">
        <v>78</v>
      </c>
      <c r="C15" s="45">
        <v>43664</v>
      </c>
      <c r="D15" s="1" t="s">
        <v>6</v>
      </c>
      <c r="E15" s="1">
        <v>650</v>
      </c>
      <c r="F15" s="7">
        <v>0</v>
      </c>
      <c r="G15" s="7">
        <v>0</v>
      </c>
      <c r="H15" s="7">
        <v>100</v>
      </c>
      <c r="I15" s="7">
        <f t="shared" si="0"/>
        <v>330</v>
      </c>
      <c r="J15" s="7">
        <f t="shared" si="1"/>
        <v>132</v>
      </c>
      <c r="K15" s="7">
        <f t="shared" si="2"/>
        <v>88</v>
      </c>
      <c r="L15" s="7" t="s">
        <v>13</v>
      </c>
      <c r="M15" s="7">
        <f t="shared" si="3"/>
        <v>0</v>
      </c>
    </row>
    <row r="16" spans="1:25" x14ac:dyDescent="0.25">
      <c r="A16" s="1">
        <v>15</v>
      </c>
      <c r="B16" s="46" t="s">
        <v>78</v>
      </c>
      <c r="C16" s="45">
        <v>43665</v>
      </c>
      <c r="D16" s="1" t="s">
        <v>108</v>
      </c>
      <c r="E16" s="1">
        <v>600</v>
      </c>
      <c r="F16" s="7">
        <v>100</v>
      </c>
      <c r="G16" s="7">
        <v>0</v>
      </c>
      <c r="H16" s="7">
        <v>100</v>
      </c>
      <c r="I16" s="7">
        <f t="shared" si="0"/>
        <v>300</v>
      </c>
      <c r="J16" s="7">
        <f t="shared" si="1"/>
        <v>60</v>
      </c>
      <c r="K16" s="7">
        <f t="shared" si="2"/>
        <v>40</v>
      </c>
      <c r="L16" s="7" t="s">
        <v>13</v>
      </c>
      <c r="M16" s="7">
        <f t="shared" si="3"/>
        <v>0</v>
      </c>
    </row>
    <row r="17" spans="1:13" x14ac:dyDescent="0.25">
      <c r="A17" s="1">
        <v>16</v>
      </c>
      <c r="B17" s="46" t="s">
        <v>77</v>
      </c>
      <c r="C17" s="45">
        <v>43666</v>
      </c>
      <c r="D17" s="1" t="s">
        <v>31</v>
      </c>
      <c r="E17" s="1">
        <v>850</v>
      </c>
      <c r="F17" s="7">
        <v>100</v>
      </c>
      <c r="G17" s="7">
        <v>0</v>
      </c>
      <c r="H17" s="7">
        <v>100</v>
      </c>
      <c r="I17" s="7">
        <f t="shared" si="0"/>
        <v>450</v>
      </c>
      <c r="J17" s="7">
        <f t="shared" si="1"/>
        <v>120</v>
      </c>
      <c r="K17" s="7">
        <f t="shared" si="2"/>
        <v>80</v>
      </c>
      <c r="L17" s="7" t="s">
        <v>13</v>
      </c>
      <c r="M17" s="7">
        <f t="shared" si="3"/>
        <v>0</v>
      </c>
    </row>
    <row r="18" spans="1:13" x14ac:dyDescent="0.25">
      <c r="A18" s="1">
        <v>17</v>
      </c>
      <c r="B18" s="46" t="s">
        <v>76</v>
      </c>
      <c r="C18" s="45">
        <v>43666</v>
      </c>
      <c r="D18" s="1" t="s">
        <v>31</v>
      </c>
      <c r="E18" s="1">
        <v>850</v>
      </c>
      <c r="F18" s="7">
        <v>0</v>
      </c>
      <c r="G18" s="7">
        <v>0</v>
      </c>
      <c r="H18" s="7">
        <v>100</v>
      </c>
      <c r="I18" s="7">
        <f t="shared" si="0"/>
        <v>450</v>
      </c>
      <c r="J18" s="7">
        <f t="shared" si="1"/>
        <v>180</v>
      </c>
      <c r="K18" s="7">
        <f t="shared" si="2"/>
        <v>120</v>
      </c>
      <c r="L18" s="7" t="s">
        <v>13</v>
      </c>
      <c r="M18" s="7">
        <f t="shared" si="3"/>
        <v>0</v>
      </c>
    </row>
    <row r="19" spans="1:13" x14ac:dyDescent="0.25">
      <c r="A19" s="1">
        <v>18</v>
      </c>
      <c r="B19" s="46" t="s">
        <v>78</v>
      </c>
      <c r="C19" s="45">
        <v>43666</v>
      </c>
      <c r="D19" s="1" t="s">
        <v>31</v>
      </c>
      <c r="E19" s="1">
        <v>900</v>
      </c>
      <c r="F19" s="7">
        <v>0</v>
      </c>
      <c r="G19" s="7">
        <v>0</v>
      </c>
      <c r="H19" s="7">
        <v>100</v>
      </c>
      <c r="I19" s="7">
        <f t="shared" si="0"/>
        <v>480</v>
      </c>
      <c r="J19" s="7">
        <f t="shared" si="1"/>
        <v>192</v>
      </c>
      <c r="K19" s="7">
        <f t="shared" si="2"/>
        <v>128</v>
      </c>
      <c r="L19" s="7" t="s">
        <v>13</v>
      </c>
      <c r="M19" s="7">
        <f t="shared" si="3"/>
        <v>0</v>
      </c>
    </row>
    <row r="20" spans="1:13" x14ac:dyDescent="0.25">
      <c r="A20" s="1">
        <v>19</v>
      </c>
      <c r="B20" s="46" t="s">
        <v>79</v>
      </c>
      <c r="C20" s="45">
        <v>43666</v>
      </c>
      <c r="D20" s="1" t="s">
        <v>110</v>
      </c>
      <c r="E20" s="1">
        <v>250</v>
      </c>
      <c r="F20" s="7">
        <v>0</v>
      </c>
      <c r="G20" s="7">
        <v>0</v>
      </c>
      <c r="H20" s="7">
        <v>100</v>
      </c>
      <c r="I20" s="7">
        <v>0</v>
      </c>
      <c r="J20" s="7">
        <f t="shared" si="1"/>
        <v>90</v>
      </c>
      <c r="K20" s="7">
        <f t="shared" si="2"/>
        <v>60</v>
      </c>
      <c r="L20" s="7" t="s">
        <v>13</v>
      </c>
      <c r="M20" s="7">
        <f t="shared" si="3"/>
        <v>0</v>
      </c>
    </row>
    <row r="21" spans="1:13" x14ac:dyDescent="0.25">
      <c r="A21" s="1">
        <v>20</v>
      </c>
      <c r="B21" s="46" t="s">
        <v>80</v>
      </c>
      <c r="C21" s="45">
        <v>43666</v>
      </c>
      <c r="D21" s="1" t="s">
        <v>110</v>
      </c>
      <c r="E21" s="1">
        <v>250</v>
      </c>
      <c r="F21" s="7">
        <v>0</v>
      </c>
      <c r="G21" s="7">
        <v>0</v>
      </c>
      <c r="H21" s="7">
        <v>100</v>
      </c>
      <c r="I21" s="7">
        <v>0</v>
      </c>
      <c r="J21" s="7">
        <f t="shared" si="1"/>
        <v>90</v>
      </c>
      <c r="K21" s="7">
        <f t="shared" si="2"/>
        <v>60</v>
      </c>
      <c r="L21" s="7" t="s">
        <v>13</v>
      </c>
      <c r="M21" s="7">
        <f t="shared" si="3"/>
        <v>0</v>
      </c>
    </row>
    <row r="22" spans="1:13" x14ac:dyDescent="0.25">
      <c r="A22" s="1">
        <v>21</v>
      </c>
      <c r="B22" s="46" t="s">
        <v>76</v>
      </c>
      <c r="C22" s="45">
        <v>43667</v>
      </c>
      <c r="D22" s="1" t="s">
        <v>19</v>
      </c>
      <c r="E22" s="1">
        <v>650</v>
      </c>
      <c r="F22" s="7">
        <v>100</v>
      </c>
      <c r="G22" s="7">
        <v>0</v>
      </c>
      <c r="H22" s="7">
        <v>100</v>
      </c>
      <c r="I22" s="7">
        <f t="shared" si="0"/>
        <v>330</v>
      </c>
      <c r="J22" s="7">
        <f t="shared" si="1"/>
        <v>72</v>
      </c>
      <c r="K22" s="7">
        <f t="shared" si="2"/>
        <v>48</v>
      </c>
      <c r="L22" s="7" t="s">
        <v>13</v>
      </c>
      <c r="M22" s="7">
        <f t="shared" si="3"/>
        <v>0</v>
      </c>
    </row>
    <row r="23" spans="1:13" x14ac:dyDescent="0.25">
      <c r="A23" s="1">
        <v>22</v>
      </c>
      <c r="B23" s="46" t="s">
        <v>120</v>
      </c>
      <c r="C23" s="45">
        <v>43667</v>
      </c>
      <c r="D23" s="1" t="s">
        <v>19</v>
      </c>
      <c r="E23" s="1">
        <v>650</v>
      </c>
      <c r="F23" s="7">
        <v>0</v>
      </c>
      <c r="G23" s="7">
        <v>0</v>
      </c>
      <c r="H23" s="7">
        <v>100</v>
      </c>
      <c r="I23" s="7">
        <f t="shared" si="0"/>
        <v>330</v>
      </c>
      <c r="J23" s="7">
        <f t="shared" si="1"/>
        <v>132</v>
      </c>
      <c r="K23" s="7">
        <f t="shared" si="2"/>
        <v>88</v>
      </c>
      <c r="L23" s="7" t="s">
        <v>13</v>
      </c>
      <c r="M23" s="7">
        <f t="shared" si="3"/>
        <v>0</v>
      </c>
    </row>
    <row r="24" spans="1:13" x14ac:dyDescent="0.25">
      <c r="A24" s="1">
        <v>23</v>
      </c>
      <c r="B24" s="46" t="s">
        <v>79</v>
      </c>
      <c r="C24" s="45">
        <v>43669</v>
      </c>
      <c r="D24" s="1" t="s">
        <v>106</v>
      </c>
      <c r="E24" s="1">
        <v>600</v>
      </c>
      <c r="F24" s="7">
        <v>100</v>
      </c>
      <c r="G24" s="7">
        <v>0</v>
      </c>
      <c r="H24" s="7">
        <v>100</v>
      </c>
      <c r="I24" s="7">
        <f t="shared" si="0"/>
        <v>300</v>
      </c>
      <c r="J24" s="7">
        <f t="shared" si="1"/>
        <v>60</v>
      </c>
      <c r="K24" s="7">
        <f t="shared" si="2"/>
        <v>40</v>
      </c>
      <c r="L24" s="7" t="s">
        <v>13</v>
      </c>
      <c r="M24" s="7">
        <f t="shared" si="3"/>
        <v>0</v>
      </c>
    </row>
    <row r="25" spans="1:13" x14ac:dyDescent="0.25">
      <c r="A25" s="1">
        <v>24</v>
      </c>
      <c r="B25" s="46" t="s">
        <v>79</v>
      </c>
      <c r="C25" s="45">
        <v>43670</v>
      </c>
      <c r="D25" s="1" t="s">
        <v>87</v>
      </c>
      <c r="E25" s="1">
        <v>650</v>
      </c>
      <c r="F25" s="7">
        <v>100</v>
      </c>
      <c r="G25" s="7">
        <v>0</v>
      </c>
      <c r="H25" s="7">
        <v>100</v>
      </c>
      <c r="I25" s="7">
        <f t="shared" si="0"/>
        <v>330</v>
      </c>
      <c r="J25" s="7">
        <f t="shared" si="1"/>
        <v>72</v>
      </c>
      <c r="K25" s="7">
        <f t="shared" si="2"/>
        <v>48</v>
      </c>
      <c r="L25" s="7" t="s">
        <v>13</v>
      </c>
      <c r="M25" s="7">
        <f t="shared" si="3"/>
        <v>0</v>
      </c>
    </row>
    <row r="26" spans="1:13" x14ac:dyDescent="0.25">
      <c r="A26" s="1">
        <v>25</v>
      </c>
      <c r="B26" s="46" t="s">
        <v>121</v>
      </c>
      <c r="C26" s="45">
        <v>43671</v>
      </c>
      <c r="D26" s="1" t="s">
        <v>6</v>
      </c>
      <c r="E26" s="1">
        <v>650</v>
      </c>
      <c r="F26" s="7">
        <v>100</v>
      </c>
      <c r="G26" s="7">
        <v>0</v>
      </c>
      <c r="H26" s="7">
        <v>100</v>
      </c>
      <c r="I26" s="7">
        <f t="shared" si="0"/>
        <v>330</v>
      </c>
      <c r="J26" s="7">
        <f t="shared" si="1"/>
        <v>72</v>
      </c>
      <c r="K26" s="7">
        <f t="shared" si="2"/>
        <v>48</v>
      </c>
      <c r="L26" s="7" t="s">
        <v>13</v>
      </c>
      <c r="M26" s="7">
        <f t="shared" si="3"/>
        <v>0</v>
      </c>
    </row>
    <row r="27" spans="1:13" x14ac:dyDescent="0.25">
      <c r="A27" s="1">
        <v>26</v>
      </c>
      <c r="B27" s="46" t="s">
        <v>75</v>
      </c>
      <c r="C27" s="45">
        <v>43672</v>
      </c>
      <c r="D27" s="1" t="s">
        <v>108</v>
      </c>
      <c r="E27" s="1">
        <v>650</v>
      </c>
      <c r="F27" s="7">
        <v>100</v>
      </c>
      <c r="G27" s="7">
        <v>0</v>
      </c>
      <c r="H27" s="7">
        <v>100</v>
      </c>
      <c r="I27" s="7">
        <f t="shared" si="0"/>
        <v>330</v>
      </c>
      <c r="J27" s="7">
        <f t="shared" si="1"/>
        <v>72</v>
      </c>
      <c r="K27" s="7">
        <f t="shared" si="2"/>
        <v>48</v>
      </c>
      <c r="L27" s="7" t="s">
        <v>13</v>
      </c>
      <c r="M27" s="7">
        <f t="shared" si="3"/>
        <v>0</v>
      </c>
    </row>
    <row r="28" spans="1:13" x14ac:dyDescent="0.25">
      <c r="A28" s="1">
        <v>27</v>
      </c>
      <c r="B28" s="46" t="s">
        <v>76</v>
      </c>
      <c r="C28" s="45">
        <v>43672</v>
      </c>
      <c r="D28" s="1" t="s">
        <v>108</v>
      </c>
      <c r="E28" s="1">
        <v>650</v>
      </c>
      <c r="F28" s="7">
        <v>0</v>
      </c>
      <c r="G28" s="7">
        <v>0</v>
      </c>
      <c r="H28" s="7">
        <v>100</v>
      </c>
      <c r="I28" s="7">
        <f t="shared" si="0"/>
        <v>330</v>
      </c>
      <c r="J28" s="7">
        <f t="shared" si="1"/>
        <v>132</v>
      </c>
      <c r="K28" s="7">
        <f t="shared" si="2"/>
        <v>88</v>
      </c>
      <c r="L28" s="7" t="s">
        <v>13</v>
      </c>
      <c r="M28" s="7">
        <f t="shared" si="3"/>
        <v>0</v>
      </c>
    </row>
    <row r="29" spans="1:13" x14ac:dyDescent="0.25">
      <c r="A29" s="1">
        <v>28</v>
      </c>
      <c r="B29" s="46" t="s">
        <v>78</v>
      </c>
      <c r="C29" s="45">
        <v>43673</v>
      </c>
      <c r="D29" s="1" t="s">
        <v>31</v>
      </c>
      <c r="E29" s="1">
        <v>800</v>
      </c>
      <c r="F29" s="7">
        <v>100</v>
      </c>
      <c r="G29" s="7">
        <v>0</v>
      </c>
      <c r="H29" s="7">
        <v>100</v>
      </c>
      <c r="I29" s="7">
        <f t="shared" si="0"/>
        <v>420</v>
      </c>
      <c r="J29" s="7">
        <f t="shared" si="1"/>
        <v>108</v>
      </c>
      <c r="K29" s="7">
        <f t="shared" si="2"/>
        <v>72</v>
      </c>
      <c r="L29" s="7" t="s">
        <v>13</v>
      </c>
      <c r="M29" s="7">
        <f t="shared" si="3"/>
        <v>0</v>
      </c>
    </row>
    <row r="30" spans="1:13" x14ac:dyDescent="0.25">
      <c r="A30" s="1">
        <v>29</v>
      </c>
      <c r="B30" s="46" t="s">
        <v>99</v>
      </c>
      <c r="C30" s="45">
        <v>43673</v>
      </c>
      <c r="D30" s="1" t="s">
        <v>31</v>
      </c>
      <c r="E30" s="1">
        <v>800</v>
      </c>
      <c r="F30" s="7">
        <v>0</v>
      </c>
      <c r="G30" s="7">
        <v>0</v>
      </c>
      <c r="H30" s="7">
        <v>100</v>
      </c>
      <c r="I30" s="7">
        <f t="shared" si="0"/>
        <v>300</v>
      </c>
      <c r="J30" s="7">
        <f t="shared" si="1"/>
        <v>240</v>
      </c>
      <c r="K30" s="7">
        <f t="shared" si="2"/>
        <v>160</v>
      </c>
      <c r="L30" s="7" t="s">
        <v>13</v>
      </c>
      <c r="M30" s="7">
        <f t="shared" si="3"/>
        <v>0</v>
      </c>
    </row>
    <row r="31" spans="1:13" x14ac:dyDescent="0.25">
      <c r="A31" s="1">
        <v>30</v>
      </c>
      <c r="B31" s="46" t="s">
        <v>76</v>
      </c>
      <c r="C31" s="45">
        <v>43673</v>
      </c>
      <c r="D31" s="1" t="s">
        <v>31</v>
      </c>
      <c r="E31" s="1">
        <v>800</v>
      </c>
      <c r="F31" s="7">
        <v>0</v>
      </c>
      <c r="G31" s="7">
        <v>0</v>
      </c>
      <c r="H31" s="7">
        <v>100</v>
      </c>
      <c r="I31" s="7">
        <f t="shared" si="0"/>
        <v>420</v>
      </c>
      <c r="J31" s="7">
        <f t="shared" si="1"/>
        <v>168</v>
      </c>
      <c r="K31" s="7">
        <f t="shared" si="2"/>
        <v>112</v>
      </c>
      <c r="L31" s="7" t="s">
        <v>13</v>
      </c>
      <c r="M31" s="7">
        <f t="shared" si="3"/>
        <v>0</v>
      </c>
    </row>
    <row r="32" spans="1:13" x14ac:dyDescent="0.25">
      <c r="A32" s="1">
        <v>31</v>
      </c>
      <c r="B32" s="46" t="s">
        <v>79</v>
      </c>
      <c r="C32" s="45">
        <v>43673</v>
      </c>
      <c r="D32" s="1" t="s">
        <v>31</v>
      </c>
      <c r="E32" s="1">
        <v>800</v>
      </c>
      <c r="F32" s="7">
        <v>0</v>
      </c>
      <c r="G32" s="7">
        <v>0</v>
      </c>
      <c r="H32" s="7">
        <v>100</v>
      </c>
      <c r="I32" s="7">
        <f t="shared" ref="I32:I40" si="5">IF(OR(B32="2-2902", B32="2-2302"),300,(E32-H32)*0.6)</f>
        <v>420</v>
      </c>
      <c r="J32" s="7">
        <f t="shared" ref="J32:J40" si="6">(E32-F32-G32-H32-I32)*0.6</f>
        <v>168</v>
      </c>
      <c r="K32" s="7">
        <f t="shared" ref="K32:K40" si="7">(E32-F32-G32-H32-I32-J32)</f>
        <v>112</v>
      </c>
      <c r="L32" s="7" t="s">
        <v>13</v>
      </c>
      <c r="M32" s="7">
        <f t="shared" ref="M32:M40" si="8">IF(L32="未结算", K32, 0)</f>
        <v>0</v>
      </c>
    </row>
    <row r="33" spans="1:13" x14ac:dyDescent="0.25">
      <c r="A33" s="1">
        <v>32</v>
      </c>
      <c r="B33" s="46" t="s">
        <v>107</v>
      </c>
      <c r="C33" s="45">
        <v>43673</v>
      </c>
      <c r="D33" s="1" t="s">
        <v>31</v>
      </c>
      <c r="E33" s="1">
        <v>800</v>
      </c>
      <c r="F33" s="7">
        <v>0</v>
      </c>
      <c r="G33" s="7">
        <v>0</v>
      </c>
      <c r="H33" s="7">
        <v>100</v>
      </c>
      <c r="I33" s="7">
        <f t="shared" si="5"/>
        <v>420</v>
      </c>
      <c r="J33" s="7">
        <f t="shared" si="6"/>
        <v>168</v>
      </c>
      <c r="K33" s="7">
        <f t="shared" si="7"/>
        <v>112</v>
      </c>
      <c r="L33" s="7" t="s">
        <v>13</v>
      </c>
      <c r="M33" s="7">
        <f t="shared" si="8"/>
        <v>0</v>
      </c>
    </row>
    <row r="34" spans="1:13" x14ac:dyDescent="0.25">
      <c r="A34" s="1">
        <v>33</v>
      </c>
      <c r="B34" s="46" t="s">
        <v>77</v>
      </c>
      <c r="C34" s="45">
        <v>43673</v>
      </c>
      <c r="D34" s="1" t="s">
        <v>31</v>
      </c>
      <c r="E34" s="1">
        <v>800</v>
      </c>
      <c r="F34" s="7">
        <v>0</v>
      </c>
      <c r="G34" s="7">
        <v>0</v>
      </c>
      <c r="H34" s="7">
        <v>100</v>
      </c>
      <c r="I34" s="7">
        <f t="shared" si="5"/>
        <v>420</v>
      </c>
      <c r="J34" s="7">
        <f t="shared" si="6"/>
        <v>168</v>
      </c>
      <c r="K34" s="7">
        <f t="shared" si="7"/>
        <v>112</v>
      </c>
      <c r="L34" s="7" t="s">
        <v>13</v>
      </c>
      <c r="M34" s="7">
        <f t="shared" si="8"/>
        <v>0</v>
      </c>
    </row>
    <row r="35" spans="1:13" x14ac:dyDescent="0.25">
      <c r="A35" s="1">
        <v>34</v>
      </c>
      <c r="B35" s="46" t="s">
        <v>80</v>
      </c>
      <c r="C35" s="45">
        <v>43673</v>
      </c>
      <c r="D35" s="1" t="s">
        <v>31</v>
      </c>
      <c r="E35" s="1">
        <v>800</v>
      </c>
      <c r="F35" s="7">
        <v>0</v>
      </c>
      <c r="G35" s="7">
        <v>0</v>
      </c>
      <c r="H35" s="7">
        <v>100</v>
      </c>
      <c r="I35" s="7">
        <f t="shared" si="5"/>
        <v>420</v>
      </c>
      <c r="J35" s="7">
        <f t="shared" si="6"/>
        <v>168</v>
      </c>
      <c r="K35" s="7">
        <f t="shared" si="7"/>
        <v>112</v>
      </c>
      <c r="L35" s="7" t="s">
        <v>13</v>
      </c>
      <c r="M35" s="7">
        <f t="shared" si="8"/>
        <v>0</v>
      </c>
    </row>
    <row r="36" spans="1:13" x14ac:dyDescent="0.25">
      <c r="A36" s="1">
        <v>35</v>
      </c>
      <c r="B36" s="46" t="s">
        <v>79</v>
      </c>
      <c r="C36" s="45">
        <v>43675</v>
      </c>
      <c r="D36" s="1" t="s">
        <v>117</v>
      </c>
      <c r="E36" s="1">
        <v>600</v>
      </c>
      <c r="F36" s="7">
        <v>100</v>
      </c>
      <c r="G36" s="7">
        <v>0</v>
      </c>
      <c r="H36" s="7">
        <v>100</v>
      </c>
      <c r="I36" s="7">
        <f t="shared" si="5"/>
        <v>300</v>
      </c>
      <c r="J36" s="7">
        <f t="shared" si="6"/>
        <v>60</v>
      </c>
      <c r="K36" s="7">
        <f t="shared" si="7"/>
        <v>40</v>
      </c>
      <c r="L36" s="7" t="s">
        <v>13</v>
      </c>
      <c r="M36" s="7">
        <f t="shared" si="8"/>
        <v>0</v>
      </c>
    </row>
    <row r="37" spans="1:13" x14ac:dyDescent="0.25">
      <c r="A37" s="1">
        <v>36</v>
      </c>
      <c r="B37" s="46" t="s">
        <v>99</v>
      </c>
      <c r="C37" s="45">
        <v>43675</v>
      </c>
      <c r="D37" s="1" t="s">
        <v>117</v>
      </c>
      <c r="E37" s="1">
        <v>600</v>
      </c>
      <c r="F37" s="7">
        <v>0</v>
      </c>
      <c r="G37" s="7">
        <v>0</v>
      </c>
      <c r="H37" s="7">
        <v>100</v>
      </c>
      <c r="I37" s="7">
        <f t="shared" si="5"/>
        <v>300</v>
      </c>
      <c r="J37" s="7">
        <f t="shared" si="6"/>
        <v>120</v>
      </c>
      <c r="K37" s="7">
        <f t="shared" si="7"/>
        <v>80</v>
      </c>
      <c r="L37" s="7" t="s">
        <v>13</v>
      </c>
      <c r="M37" s="7">
        <f t="shared" si="8"/>
        <v>0</v>
      </c>
    </row>
    <row r="38" spans="1:13" x14ac:dyDescent="0.25">
      <c r="A38" s="1">
        <v>37</v>
      </c>
      <c r="B38" s="46" t="s">
        <v>80</v>
      </c>
      <c r="C38" s="45">
        <v>43675</v>
      </c>
      <c r="D38" s="1" t="s">
        <v>117</v>
      </c>
      <c r="E38" s="1">
        <v>600</v>
      </c>
      <c r="F38" s="7">
        <v>0</v>
      </c>
      <c r="G38" s="7">
        <v>0</v>
      </c>
      <c r="H38" s="7">
        <v>100</v>
      </c>
      <c r="I38" s="7">
        <f t="shared" si="5"/>
        <v>300</v>
      </c>
      <c r="J38" s="7">
        <f t="shared" si="6"/>
        <v>120</v>
      </c>
      <c r="K38" s="7">
        <f t="shared" si="7"/>
        <v>80</v>
      </c>
      <c r="L38" s="7" t="s">
        <v>13</v>
      </c>
      <c r="M38" s="7">
        <f t="shared" si="8"/>
        <v>0</v>
      </c>
    </row>
    <row r="39" spans="1:13" x14ac:dyDescent="0.25">
      <c r="A39" s="1">
        <v>38</v>
      </c>
      <c r="B39" s="46" t="s">
        <v>77</v>
      </c>
      <c r="C39" s="45">
        <v>43675</v>
      </c>
      <c r="D39" s="1" t="s">
        <v>117</v>
      </c>
      <c r="E39" s="1">
        <v>600</v>
      </c>
      <c r="F39" s="7">
        <v>0</v>
      </c>
      <c r="G39" s="7">
        <v>0</v>
      </c>
      <c r="H39" s="7">
        <v>100</v>
      </c>
      <c r="I39" s="7">
        <f t="shared" si="5"/>
        <v>300</v>
      </c>
      <c r="J39" s="7">
        <f t="shared" si="6"/>
        <v>120</v>
      </c>
      <c r="K39" s="7">
        <f t="shared" si="7"/>
        <v>80</v>
      </c>
      <c r="L39" s="7" t="s">
        <v>13</v>
      </c>
      <c r="M39" s="7">
        <f t="shared" si="8"/>
        <v>0</v>
      </c>
    </row>
    <row r="40" spans="1:13" x14ac:dyDescent="0.25">
      <c r="A40" s="1">
        <v>39</v>
      </c>
      <c r="B40" s="46" t="s">
        <v>107</v>
      </c>
      <c r="C40" s="45">
        <v>43675</v>
      </c>
      <c r="D40" s="1" t="s">
        <v>117</v>
      </c>
      <c r="E40" s="1">
        <v>600</v>
      </c>
      <c r="F40" s="7">
        <v>0</v>
      </c>
      <c r="G40" s="7">
        <v>0</v>
      </c>
      <c r="H40" s="7">
        <v>100</v>
      </c>
      <c r="I40" s="7">
        <f t="shared" si="5"/>
        <v>300</v>
      </c>
      <c r="J40" s="7">
        <f t="shared" si="6"/>
        <v>120</v>
      </c>
      <c r="K40" s="7">
        <f t="shared" si="7"/>
        <v>80</v>
      </c>
      <c r="L40" s="7" t="s">
        <v>13</v>
      </c>
      <c r="M40" s="7">
        <f t="shared" si="8"/>
        <v>0</v>
      </c>
    </row>
    <row r="41" spans="1:13" x14ac:dyDescent="0.25">
      <c r="A41" s="1">
        <v>40</v>
      </c>
      <c r="B41" s="46" t="s">
        <v>77</v>
      </c>
      <c r="C41" s="45">
        <v>43676</v>
      </c>
      <c r="D41" s="1" t="s">
        <v>106</v>
      </c>
      <c r="E41" s="1">
        <v>600</v>
      </c>
      <c r="F41" s="7">
        <v>100</v>
      </c>
      <c r="G41" s="7">
        <v>0</v>
      </c>
      <c r="H41" s="7">
        <v>100</v>
      </c>
      <c r="I41" s="7">
        <f t="shared" ref="I41:I59" si="9">IF(OR(B41="2-2902", B41="2-2302"),300,(E41-H41)*0.6)</f>
        <v>300</v>
      </c>
      <c r="J41" s="7">
        <f t="shared" ref="J41:J59" si="10">(E41-F41-G41-H41-I41)*0.6</f>
        <v>60</v>
      </c>
      <c r="K41" s="7">
        <f t="shared" ref="K41:K59" si="11">(E41-F41-G41-H41-I41-J41)</f>
        <v>40</v>
      </c>
      <c r="L41" s="7" t="s">
        <v>13</v>
      </c>
      <c r="M41" s="7">
        <f t="shared" ref="M41:M59" si="12">IF(L41="未结算", K41, 0)</f>
        <v>0</v>
      </c>
    </row>
    <row r="42" spans="1:13" x14ac:dyDescent="0.25">
      <c r="A42" s="1">
        <v>41</v>
      </c>
      <c r="B42" s="46" t="s">
        <v>80</v>
      </c>
      <c r="C42" s="45">
        <v>43676</v>
      </c>
      <c r="D42" s="1" t="s">
        <v>106</v>
      </c>
      <c r="E42" s="1">
        <v>600</v>
      </c>
      <c r="F42" s="7">
        <v>0</v>
      </c>
      <c r="G42" s="7">
        <v>0</v>
      </c>
      <c r="H42" s="7">
        <v>100</v>
      </c>
      <c r="I42" s="7">
        <f t="shared" si="9"/>
        <v>300</v>
      </c>
      <c r="J42" s="7">
        <f t="shared" si="10"/>
        <v>120</v>
      </c>
      <c r="K42" s="7">
        <f t="shared" si="11"/>
        <v>80</v>
      </c>
      <c r="L42" s="7" t="s">
        <v>14</v>
      </c>
      <c r="M42" s="7">
        <f t="shared" si="12"/>
        <v>0</v>
      </c>
    </row>
    <row r="43" spans="1:13" x14ac:dyDescent="0.25">
      <c r="A43" s="1">
        <v>42</v>
      </c>
      <c r="B43" s="46" t="s">
        <v>79</v>
      </c>
      <c r="C43" s="45">
        <v>43676</v>
      </c>
      <c r="D43" s="1" t="s">
        <v>106</v>
      </c>
      <c r="E43" s="1">
        <v>600</v>
      </c>
      <c r="F43" s="7">
        <v>0</v>
      </c>
      <c r="G43" s="7">
        <v>0</v>
      </c>
      <c r="H43" s="7">
        <v>100</v>
      </c>
      <c r="I43" s="7">
        <f t="shared" si="9"/>
        <v>300</v>
      </c>
      <c r="J43" s="7">
        <f t="shared" si="10"/>
        <v>120</v>
      </c>
      <c r="K43" s="7">
        <f t="shared" si="11"/>
        <v>80</v>
      </c>
      <c r="L43" s="7" t="s">
        <v>13</v>
      </c>
      <c r="M43" s="7">
        <f t="shared" si="12"/>
        <v>0</v>
      </c>
    </row>
    <row r="44" spans="1:13" x14ac:dyDescent="0.25">
      <c r="A44" s="1">
        <v>43</v>
      </c>
      <c r="B44" s="46" t="s">
        <v>76</v>
      </c>
      <c r="C44" s="45">
        <v>43676</v>
      </c>
      <c r="D44" s="1" t="s">
        <v>106</v>
      </c>
      <c r="E44" s="1">
        <v>600</v>
      </c>
      <c r="F44" s="7">
        <v>0</v>
      </c>
      <c r="G44" s="7">
        <v>0</v>
      </c>
      <c r="H44" s="7">
        <v>100</v>
      </c>
      <c r="I44" s="7">
        <f t="shared" si="9"/>
        <v>300</v>
      </c>
      <c r="J44" s="7">
        <f t="shared" si="10"/>
        <v>120</v>
      </c>
      <c r="K44" s="7">
        <f t="shared" si="11"/>
        <v>80</v>
      </c>
      <c r="L44" s="7" t="s">
        <v>13</v>
      </c>
      <c r="M44" s="7">
        <f t="shared" si="12"/>
        <v>0</v>
      </c>
    </row>
    <row r="45" spans="1:13" x14ac:dyDescent="0.25">
      <c r="A45" s="1">
        <v>44</v>
      </c>
      <c r="B45" s="46" t="s">
        <v>75</v>
      </c>
      <c r="C45" s="45">
        <v>43676</v>
      </c>
      <c r="D45" s="1" t="s">
        <v>106</v>
      </c>
      <c r="E45" s="1">
        <v>600</v>
      </c>
      <c r="F45" s="7">
        <v>0</v>
      </c>
      <c r="G45" s="7">
        <v>0</v>
      </c>
      <c r="H45" s="7">
        <v>100</v>
      </c>
      <c r="I45" s="7">
        <f t="shared" si="9"/>
        <v>300</v>
      </c>
      <c r="J45" s="7">
        <f t="shared" si="10"/>
        <v>120</v>
      </c>
      <c r="K45" s="7">
        <f t="shared" si="11"/>
        <v>80</v>
      </c>
      <c r="L45" s="7" t="s">
        <v>13</v>
      </c>
      <c r="M45" s="7">
        <f t="shared" si="12"/>
        <v>0</v>
      </c>
    </row>
    <row r="46" spans="1:13" x14ac:dyDescent="0.25">
      <c r="A46" s="1">
        <v>45</v>
      </c>
      <c r="B46" s="46" t="s">
        <v>86</v>
      </c>
      <c r="C46" s="45">
        <v>43676</v>
      </c>
      <c r="D46" s="1" t="s">
        <v>106</v>
      </c>
      <c r="E46" s="1">
        <v>600</v>
      </c>
      <c r="F46" s="7">
        <v>0</v>
      </c>
      <c r="G46" s="7">
        <v>0</v>
      </c>
      <c r="H46" s="7">
        <v>100</v>
      </c>
      <c r="I46" s="7">
        <f t="shared" si="9"/>
        <v>300</v>
      </c>
      <c r="J46" s="7">
        <f t="shared" si="10"/>
        <v>120</v>
      </c>
      <c r="K46" s="7">
        <f t="shared" si="11"/>
        <v>80</v>
      </c>
      <c r="L46" s="7" t="s">
        <v>13</v>
      </c>
      <c r="M46" s="7">
        <f t="shared" si="12"/>
        <v>0</v>
      </c>
    </row>
    <row r="47" spans="1:13" x14ac:dyDescent="0.25">
      <c r="A47" s="1">
        <v>46</v>
      </c>
      <c r="B47" s="46" t="s">
        <v>78</v>
      </c>
      <c r="C47" s="45">
        <v>43676</v>
      </c>
      <c r="D47" s="1" t="s">
        <v>106</v>
      </c>
      <c r="E47" s="1">
        <v>600</v>
      </c>
      <c r="F47" s="7">
        <v>0</v>
      </c>
      <c r="G47" s="7">
        <v>0</v>
      </c>
      <c r="H47" s="7">
        <v>100</v>
      </c>
      <c r="I47" s="7">
        <f t="shared" si="9"/>
        <v>300</v>
      </c>
      <c r="J47" s="7">
        <f t="shared" si="10"/>
        <v>120</v>
      </c>
      <c r="K47" s="7">
        <f t="shared" si="11"/>
        <v>80</v>
      </c>
      <c r="L47" s="7" t="s">
        <v>13</v>
      </c>
      <c r="M47" s="7">
        <f t="shared" si="12"/>
        <v>0</v>
      </c>
    </row>
    <row r="48" spans="1:13" x14ac:dyDescent="0.25">
      <c r="A48" s="1">
        <v>47</v>
      </c>
      <c r="B48" s="46"/>
      <c r="C48" s="1"/>
      <c r="D48" s="1"/>
      <c r="E48" s="1"/>
      <c r="F48" s="7">
        <v>0</v>
      </c>
      <c r="G48" s="7">
        <v>0</v>
      </c>
      <c r="H48" s="7">
        <v>0</v>
      </c>
      <c r="I48" s="7">
        <f t="shared" si="9"/>
        <v>0</v>
      </c>
      <c r="J48" s="7">
        <f t="shared" si="10"/>
        <v>0</v>
      </c>
      <c r="K48" s="7">
        <f t="shared" si="11"/>
        <v>0</v>
      </c>
      <c r="L48" s="7" t="s">
        <v>105</v>
      </c>
      <c r="M48" s="7">
        <f t="shared" si="12"/>
        <v>0</v>
      </c>
    </row>
    <row r="49" spans="1:13" x14ac:dyDescent="0.25">
      <c r="A49" s="1">
        <v>48</v>
      </c>
      <c r="B49" s="46"/>
      <c r="C49" s="1"/>
      <c r="D49" s="1"/>
      <c r="E49" s="1"/>
      <c r="F49" s="7">
        <v>0</v>
      </c>
      <c r="G49" s="7">
        <v>0</v>
      </c>
      <c r="H49" s="7">
        <v>0</v>
      </c>
      <c r="I49" s="7">
        <f t="shared" si="9"/>
        <v>0</v>
      </c>
      <c r="J49" s="7">
        <f t="shared" si="10"/>
        <v>0</v>
      </c>
      <c r="K49" s="7">
        <f t="shared" si="11"/>
        <v>0</v>
      </c>
      <c r="L49" s="7" t="s">
        <v>105</v>
      </c>
      <c r="M49" s="7">
        <f t="shared" si="12"/>
        <v>0</v>
      </c>
    </row>
    <row r="50" spans="1:13" x14ac:dyDescent="0.25">
      <c r="A50" s="1">
        <v>49</v>
      </c>
      <c r="B50" s="46"/>
      <c r="C50" s="1"/>
      <c r="D50" s="1"/>
      <c r="E50" s="1"/>
      <c r="F50" s="7">
        <v>0</v>
      </c>
      <c r="G50" s="7">
        <v>0</v>
      </c>
      <c r="H50" s="7">
        <v>0</v>
      </c>
      <c r="I50" s="7">
        <f t="shared" si="9"/>
        <v>0</v>
      </c>
      <c r="J50" s="7">
        <f t="shared" si="10"/>
        <v>0</v>
      </c>
      <c r="K50" s="7">
        <f t="shared" si="11"/>
        <v>0</v>
      </c>
      <c r="L50" s="7" t="s">
        <v>105</v>
      </c>
      <c r="M50" s="7">
        <f t="shared" si="12"/>
        <v>0</v>
      </c>
    </row>
    <row r="51" spans="1:13" x14ac:dyDescent="0.25">
      <c r="A51" s="1">
        <v>50</v>
      </c>
      <c r="B51" s="46"/>
      <c r="C51" s="1"/>
      <c r="D51" s="1"/>
      <c r="E51" s="1"/>
      <c r="F51" s="7">
        <v>0</v>
      </c>
      <c r="G51" s="7">
        <v>0</v>
      </c>
      <c r="H51" s="7">
        <v>0</v>
      </c>
      <c r="I51" s="7">
        <f t="shared" si="9"/>
        <v>0</v>
      </c>
      <c r="J51" s="7">
        <f t="shared" si="10"/>
        <v>0</v>
      </c>
      <c r="K51" s="7">
        <f t="shared" si="11"/>
        <v>0</v>
      </c>
      <c r="L51" s="7" t="s">
        <v>105</v>
      </c>
      <c r="M51" s="7">
        <f t="shared" si="12"/>
        <v>0</v>
      </c>
    </row>
    <row r="52" spans="1:13" x14ac:dyDescent="0.25">
      <c r="A52" s="1">
        <v>51</v>
      </c>
      <c r="B52" s="46"/>
      <c r="C52" s="1"/>
      <c r="D52" s="1"/>
      <c r="E52" s="1"/>
      <c r="F52" s="7">
        <v>0</v>
      </c>
      <c r="G52" s="7">
        <v>0</v>
      </c>
      <c r="H52" s="7">
        <v>0</v>
      </c>
      <c r="I52" s="7">
        <f t="shared" si="9"/>
        <v>0</v>
      </c>
      <c r="J52" s="7">
        <f t="shared" si="10"/>
        <v>0</v>
      </c>
      <c r="K52" s="7">
        <f t="shared" si="11"/>
        <v>0</v>
      </c>
      <c r="L52" s="7" t="s">
        <v>105</v>
      </c>
      <c r="M52" s="7">
        <f t="shared" si="12"/>
        <v>0</v>
      </c>
    </row>
    <row r="53" spans="1:13" x14ac:dyDescent="0.25">
      <c r="A53" s="1">
        <v>52</v>
      </c>
      <c r="B53" s="46"/>
      <c r="C53" s="1"/>
      <c r="D53" s="1"/>
      <c r="E53" s="1"/>
      <c r="F53" s="7">
        <v>0</v>
      </c>
      <c r="G53" s="7">
        <v>0</v>
      </c>
      <c r="H53" s="7">
        <v>0</v>
      </c>
      <c r="I53" s="7">
        <f t="shared" si="9"/>
        <v>0</v>
      </c>
      <c r="J53" s="7">
        <f t="shared" si="10"/>
        <v>0</v>
      </c>
      <c r="K53" s="7">
        <f t="shared" si="11"/>
        <v>0</v>
      </c>
      <c r="L53" s="7" t="s">
        <v>105</v>
      </c>
      <c r="M53" s="7">
        <f t="shared" si="12"/>
        <v>0</v>
      </c>
    </row>
    <row r="54" spans="1:13" x14ac:dyDescent="0.25">
      <c r="A54" s="1">
        <v>53</v>
      </c>
      <c r="B54" s="46"/>
      <c r="C54" s="1"/>
      <c r="D54" s="1"/>
      <c r="E54" s="1"/>
      <c r="F54" s="7">
        <v>0</v>
      </c>
      <c r="G54" s="7">
        <v>0</v>
      </c>
      <c r="H54" s="7">
        <v>0</v>
      </c>
      <c r="I54" s="7">
        <f t="shared" si="9"/>
        <v>0</v>
      </c>
      <c r="J54" s="7">
        <f t="shared" si="10"/>
        <v>0</v>
      </c>
      <c r="K54" s="7">
        <f t="shared" si="11"/>
        <v>0</v>
      </c>
      <c r="L54" s="7" t="s">
        <v>105</v>
      </c>
      <c r="M54" s="7">
        <f t="shared" si="12"/>
        <v>0</v>
      </c>
    </row>
    <row r="55" spans="1:13" x14ac:dyDescent="0.25">
      <c r="A55" s="1">
        <v>54</v>
      </c>
      <c r="B55" s="46"/>
      <c r="C55" s="1"/>
      <c r="D55" s="1"/>
      <c r="E55" s="1"/>
      <c r="F55" s="7">
        <v>0</v>
      </c>
      <c r="G55" s="7">
        <v>0</v>
      </c>
      <c r="H55" s="7">
        <v>0</v>
      </c>
      <c r="I55" s="7">
        <f t="shared" si="9"/>
        <v>0</v>
      </c>
      <c r="J55" s="7">
        <f t="shared" si="10"/>
        <v>0</v>
      </c>
      <c r="K55" s="7">
        <f t="shared" si="11"/>
        <v>0</v>
      </c>
      <c r="L55" s="7" t="s">
        <v>105</v>
      </c>
      <c r="M55" s="7">
        <f t="shared" si="12"/>
        <v>0</v>
      </c>
    </row>
    <row r="56" spans="1:13" x14ac:dyDescent="0.25">
      <c r="A56" s="1">
        <v>55</v>
      </c>
      <c r="B56" s="46"/>
      <c r="C56" s="1"/>
      <c r="D56" s="1"/>
      <c r="E56" s="1"/>
      <c r="F56" s="7">
        <v>0</v>
      </c>
      <c r="G56" s="7">
        <v>0</v>
      </c>
      <c r="H56" s="7">
        <v>0</v>
      </c>
      <c r="I56" s="7">
        <f t="shared" si="9"/>
        <v>0</v>
      </c>
      <c r="J56" s="7">
        <f t="shared" si="10"/>
        <v>0</v>
      </c>
      <c r="K56" s="7">
        <f t="shared" si="11"/>
        <v>0</v>
      </c>
      <c r="L56" s="7" t="s">
        <v>105</v>
      </c>
      <c r="M56" s="7">
        <f t="shared" si="12"/>
        <v>0</v>
      </c>
    </row>
    <row r="57" spans="1:13" x14ac:dyDescent="0.25">
      <c r="A57" s="1">
        <v>56</v>
      </c>
      <c r="B57" s="46"/>
      <c r="C57" s="1"/>
      <c r="D57" s="1"/>
      <c r="E57" s="1"/>
      <c r="F57" s="7">
        <v>0</v>
      </c>
      <c r="G57" s="7">
        <v>0</v>
      </c>
      <c r="H57" s="7">
        <v>0</v>
      </c>
      <c r="I57" s="7">
        <f t="shared" si="9"/>
        <v>0</v>
      </c>
      <c r="J57" s="7">
        <f t="shared" si="10"/>
        <v>0</v>
      </c>
      <c r="K57" s="7">
        <f t="shared" si="11"/>
        <v>0</v>
      </c>
      <c r="L57" s="7" t="s">
        <v>105</v>
      </c>
      <c r="M57" s="7">
        <f t="shared" si="12"/>
        <v>0</v>
      </c>
    </row>
    <row r="58" spans="1:13" x14ac:dyDescent="0.25">
      <c r="A58" s="1">
        <v>57</v>
      </c>
      <c r="B58" s="46"/>
      <c r="C58" s="1"/>
      <c r="D58" s="1"/>
      <c r="E58" s="1"/>
      <c r="F58" s="7">
        <v>0</v>
      </c>
      <c r="G58" s="7">
        <v>0</v>
      </c>
      <c r="H58" s="7">
        <v>0</v>
      </c>
      <c r="I58" s="7">
        <f t="shared" si="9"/>
        <v>0</v>
      </c>
      <c r="J58" s="7">
        <f t="shared" si="10"/>
        <v>0</v>
      </c>
      <c r="K58" s="7">
        <f t="shared" si="11"/>
        <v>0</v>
      </c>
      <c r="L58" s="7" t="s">
        <v>105</v>
      </c>
      <c r="M58" s="7">
        <f t="shared" si="12"/>
        <v>0</v>
      </c>
    </row>
    <row r="59" spans="1:13" x14ac:dyDescent="0.25">
      <c r="A59" s="1">
        <v>58</v>
      </c>
      <c r="B59" s="46"/>
      <c r="C59" s="1"/>
      <c r="D59" s="1"/>
      <c r="E59" s="1"/>
      <c r="F59" s="7">
        <v>0</v>
      </c>
      <c r="G59" s="7">
        <v>0</v>
      </c>
      <c r="H59" s="7">
        <v>0</v>
      </c>
      <c r="I59" s="7">
        <f t="shared" si="9"/>
        <v>0</v>
      </c>
      <c r="J59" s="7">
        <f t="shared" si="10"/>
        <v>0</v>
      </c>
      <c r="K59" s="7">
        <f t="shared" si="11"/>
        <v>0</v>
      </c>
      <c r="L59" s="7" t="s">
        <v>105</v>
      </c>
      <c r="M59" s="7">
        <f t="shared" si="12"/>
        <v>0</v>
      </c>
    </row>
  </sheetData>
  <autoFilter ref="A1:M31"/>
  <phoneticPr fontId="1" type="noConversion"/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业主信息!$A$3:$A$17</xm:f>
          </x14:formula1>
          <xm:sqref>B26</xm:sqref>
        </x14:dataValidation>
        <x14:dataValidation type="list" allowBlank="1" showInputMessage="1" showErrorMessage="1">
          <x14:formula1>
            <xm:f>选项!$B$2:$B$11</xm:f>
          </x14:formula1>
          <xm:sqref>D1:D1048576</xm:sqref>
        </x14:dataValidation>
        <x14:dataValidation type="list" allowBlank="1" showInputMessage="1" showErrorMessage="1">
          <x14:formula1>
            <xm:f>选项!$C$2:$C$3</xm:f>
          </x14:formula1>
          <xm:sqref>L2:L59</xm:sqref>
        </x14:dataValidation>
        <x14:dataValidation type="list" allowBlank="1" showInputMessage="1" showErrorMessage="1">
          <x14:formula1>
            <xm:f>业主信息!$A$3:$A$16</xm:f>
          </x14:formula1>
          <xm:sqref>B1:B25 B27:B1048576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83"/>
  <sheetViews>
    <sheetView topLeftCell="L1" zoomScale="142" workbookViewId="0">
      <pane ySplit="1" topLeftCell="A2" activePane="bottomLeft" state="frozen"/>
      <selection pane="bottomLeft" activeCell="E72" sqref="E72"/>
    </sheetView>
  </sheetViews>
  <sheetFormatPr defaultColWidth="11" defaultRowHeight="15.75" x14ac:dyDescent="0.25"/>
  <cols>
    <col min="1" max="1" width="11" style="35"/>
    <col min="2" max="2" width="14.875" style="29" customWidth="1"/>
    <col min="3" max="3" width="12.5" customWidth="1"/>
    <col min="5" max="5" width="11" style="35"/>
    <col min="15" max="15" width="16.625" style="29" customWidth="1"/>
  </cols>
  <sheetData>
    <row r="1" spans="1:25" ht="24" customHeight="1" x14ac:dyDescent="0.25">
      <c r="A1" s="30" t="s">
        <v>96</v>
      </c>
      <c r="B1" s="30" t="s">
        <v>1</v>
      </c>
      <c r="C1" s="3" t="s">
        <v>2</v>
      </c>
      <c r="D1" s="3" t="s">
        <v>4</v>
      </c>
      <c r="E1" s="3" t="s">
        <v>3</v>
      </c>
      <c r="F1" s="3" t="s">
        <v>24</v>
      </c>
      <c r="G1" s="3" t="s">
        <v>26</v>
      </c>
      <c r="H1" s="3" t="s">
        <v>10</v>
      </c>
      <c r="I1" s="3" t="s">
        <v>8</v>
      </c>
      <c r="J1" s="3" t="s">
        <v>27</v>
      </c>
      <c r="K1" s="3" t="s">
        <v>28</v>
      </c>
      <c r="L1" s="3" t="s">
        <v>11</v>
      </c>
      <c r="M1" s="2" t="s">
        <v>29</v>
      </c>
      <c r="N1" s="38"/>
      <c r="O1" s="36" t="s">
        <v>97</v>
      </c>
      <c r="P1" s="8" t="s">
        <v>9</v>
      </c>
      <c r="Q1" s="9" t="s">
        <v>24</v>
      </c>
      <c r="R1" s="9" t="s">
        <v>26</v>
      </c>
      <c r="S1" s="9" t="s">
        <v>10</v>
      </c>
      <c r="T1" s="9" t="s">
        <v>8</v>
      </c>
      <c r="U1" s="9" t="s">
        <v>27</v>
      </c>
      <c r="V1" s="8" t="s">
        <v>28</v>
      </c>
      <c r="W1" s="8" t="s">
        <v>14</v>
      </c>
      <c r="X1" s="8" t="s">
        <v>23</v>
      </c>
      <c r="Y1" s="8" t="s">
        <v>25</v>
      </c>
    </row>
    <row r="2" spans="1:25" x14ac:dyDescent="0.25">
      <c r="A2" s="1">
        <v>1</v>
      </c>
      <c r="B2" s="43" t="s">
        <v>75</v>
      </c>
      <c r="C2" s="6">
        <v>43680</v>
      </c>
      <c r="D2" s="7" t="s">
        <v>31</v>
      </c>
      <c r="E2" s="7">
        <v>850</v>
      </c>
      <c r="F2" s="7">
        <v>100</v>
      </c>
      <c r="G2" s="7">
        <v>0</v>
      </c>
      <c r="H2" s="7">
        <v>100</v>
      </c>
      <c r="I2" s="7">
        <f>IF(OR(B2="2-2902", B2="2-2302"),300,(E2-H2)*0.6)</f>
        <v>450</v>
      </c>
      <c r="J2" s="7">
        <f>(E2-F2-G2-H2-I2)*0.6</f>
        <v>120</v>
      </c>
      <c r="K2" s="7">
        <f>(E2-F2-G2-H2-I2-J2)</f>
        <v>80</v>
      </c>
      <c r="L2" s="7" t="s">
        <v>13</v>
      </c>
      <c r="M2" s="7">
        <f>IF(L2="未结算", K2, 0)</f>
        <v>0</v>
      </c>
      <c r="N2" s="13"/>
      <c r="O2" s="33" t="s">
        <v>131</v>
      </c>
      <c r="P2" s="5">
        <f t="shared" ref="P2:V2" si="0">SUM(E2:E34)</f>
        <v>19700</v>
      </c>
      <c r="Q2" s="7">
        <f t="shared" si="0"/>
        <v>1000</v>
      </c>
      <c r="R2" s="7">
        <f t="shared" si="0"/>
        <v>0</v>
      </c>
      <c r="S2" s="7">
        <f t="shared" si="0"/>
        <v>2800</v>
      </c>
      <c r="T2" s="7">
        <f t="shared" si="0"/>
        <v>10140</v>
      </c>
      <c r="U2" s="7">
        <f t="shared" si="0"/>
        <v>3456</v>
      </c>
      <c r="V2" s="10">
        <f t="shared" si="0"/>
        <v>2304</v>
      </c>
      <c r="W2" s="10">
        <f>V2-X2</f>
        <v>2304</v>
      </c>
      <c r="X2" s="10">
        <f>SUM(M2:M30)</f>
        <v>0</v>
      </c>
      <c r="Y2" s="12">
        <f>SUM(Q2:V2)</f>
        <v>19700</v>
      </c>
    </row>
    <row r="3" spans="1:25" x14ac:dyDescent="0.25">
      <c r="A3" s="1">
        <v>2</v>
      </c>
      <c r="B3" s="44" t="s">
        <v>76</v>
      </c>
      <c r="C3" s="6">
        <v>43680</v>
      </c>
      <c r="D3" s="7" t="s">
        <v>31</v>
      </c>
      <c r="E3" s="7">
        <v>850</v>
      </c>
      <c r="F3" s="7">
        <v>0</v>
      </c>
      <c r="G3" s="7">
        <v>0</v>
      </c>
      <c r="H3" s="7">
        <v>100</v>
      </c>
      <c r="I3" s="7">
        <f>IF(OR(B3="2-2902", B3="2-2302"),300,(E3-H3)*0.6)</f>
        <v>450</v>
      </c>
      <c r="J3" s="7">
        <f t="shared" ref="J3:J59" si="1">(E3-F3-G3-H3-I3)*0.6</f>
        <v>180</v>
      </c>
      <c r="K3" s="7">
        <f t="shared" ref="K3:K59" si="2">(E3-F3-G3-H3-I3-J3)</f>
        <v>120</v>
      </c>
      <c r="L3" s="7" t="s">
        <v>13</v>
      </c>
      <c r="M3" s="7">
        <f t="shared" ref="M3:M59" si="3">IF(L3="未结算", K3, 0)</f>
        <v>0</v>
      </c>
      <c r="N3" s="13"/>
      <c r="O3" s="33" t="s">
        <v>132</v>
      </c>
      <c r="P3" s="5">
        <f t="shared" ref="P3:V3" si="4">SUM(E35:E80)</f>
        <v>23800</v>
      </c>
      <c r="Q3" s="7">
        <f t="shared" si="4"/>
        <v>1250</v>
      </c>
      <c r="R3" s="7">
        <f t="shared" si="4"/>
        <v>0</v>
      </c>
      <c r="S3" s="7">
        <f t="shared" si="4"/>
        <v>3550</v>
      </c>
      <c r="T3" s="7">
        <f t="shared" si="4"/>
        <v>12150</v>
      </c>
      <c r="U3" s="7">
        <f t="shared" si="4"/>
        <v>4110</v>
      </c>
      <c r="V3" s="10">
        <f t="shared" si="4"/>
        <v>2740</v>
      </c>
      <c r="W3" s="10">
        <f>V3-X3</f>
        <v>0</v>
      </c>
      <c r="X3" s="10">
        <f>SUM(M35:M80)</f>
        <v>2740</v>
      </c>
      <c r="Y3" s="12">
        <f>SUM(Q3:V3)</f>
        <v>23800</v>
      </c>
    </row>
    <row r="4" spans="1:25" x14ac:dyDescent="0.25">
      <c r="A4" s="1">
        <v>3</v>
      </c>
      <c r="B4" s="33" t="s">
        <v>107</v>
      </c>
      <c r="C4" s="6">
        <v>43680</v>
      </c>
      <c r="D4" s="10" t="s">
        <v>31</v>
      </c>
      <c r="E4" s="10">
        <v>850</v>
      </c>
      <c r="F4" s="10">
        <v>0</v>
      </c>
      <c r="G4" s="10">
        <v>0</v>
      </c>
      <c r="H4" s="10">
        <v>100</v>
      </c>
      <c r="I4" s="7">
        <f t="shared" ref="I4:I59" si="5">IF(OR(B4="2-2902", B4="2-2302"),300,(E4-H4)*0.6)</f>
        <v>450</v>
      </c>
      <c r="J4" s="7">
        <f t="shared" si="1"/>
        <v>180</v>
      </c>
      <c r="K4" s="7">
        <f t="shared" si="2"/>
        <v>120</v>
      </c>
      <c r="L4" s="7" t="s">
        <v>13</v>
      </c>
      <c r="M4" s="7">
        <f t="shared" si="3"/>
        <v>0</v>
      </c>
      <c r="N4" s="13"/>
      <c r="O4" s="33"/>
      <c r="P4" s="5"/>
      <c r="Q4" s="7"/>
      <c r="R4" s="7"/>
      <c r="S4" s="7"/>
      <c r="T4" s="7"/>
      <c r="U4" s="7"/>
      <c r="V4" s="10"/>
      <c r="W4" s="10"/>
      <c r="X4" s="10"/>
      <c r="Y4" s="12"/>
    </row>
    <row r="5" spans="1:25" x14ac:dyDescent="0.25">
      <c r="A5" s="1">
        <v>4</v>
      </c>
      <c r="B5" s="44" t="s">
        <v>79</v>
      </c>
      <c r="C5" s="6">
        <v>43680</v>
      </c>
      <c r="D5" s="7" t="s">
        <v>31</v>
      </c>
      <c r="E5" s="7">
        <v>850</v>
      </c>
      <c r="F5" s="7">
        <v>0</v>
      </c>
      <c r="G5" s="10">
        <v>0</v>
      </c>
      <c r="H5" s="10">
        <v>100</v>
      </c>
      <c r="I5" s="7">
        <f t="shared" si="5"/>
        <v>450</v>
      </c>
      <c r="J5" s="7">
        <f t="shared" si="1"/>
        <v>180</v>
      </c>
      <c r="K5" s="7">
        <f t="shared" si="2"/>
        <v>120</v>
      </c>
      <c r="L5" s="7" t="s">
        <v>13</v>
      </c>
      <c r="M5" s="7">
        <f t="shared" si="3"/>
        <v>0</v>
      </c>
      <c r="N5" s="13"/>
      <c r="O5" s="37"/>
      <c r="P5" s="4"/>
      <c r="Q5" s="4"/>
      <c r="R5" s="4"/>
      <c r="S5" s="4"/>
      <c r="T5" s="4"/>
      <c r="U5" s="4"/>
      <c r="V5" s="4"/>
      <c r="W5" s="4"/>
      <c r="X5" s="4"/>
    </row>
    <row r="6" spans="1:25" x14ac:dyDescent="0.25">
      <c r="A6" s="1">
        <v>5</v>
      </c>
      <c r="B6" s="44" t="s">
        <v>76</v>
      </c>
      <c r="C6" s="6">
        <v>43681</v>
      </c>
      <c r="D6" s="7" t="s">
        <v>19</v>
      </c>
      <c r="E6" s="7">
        <v>650</v>
      </c>
      <c r="F6" s="7">
        <v>100</v>
      </c>
      <c r="G6" s="10">
        <v>0</v>
      </c>
      <c r="H6" s="10">
        <v>100</v>
      </c>
      <c r="I6" s="7">
        <f t="shared" si="5"/>
        <v>330</v>
      </c>
      <c r="J6" s="7">
        <f t="shared" si="1"/>
        <v>72</v>
      </c>
      <c r="K6" s="7">
        <f t="shared" si="2"/>
        <v>48</v>
      </c>
      <c r="L6" s="7" t="s">
        <v>13</v>
      </c>
      <c r="M6" s="7">
        <f t="shared" si="3"/>
        <v>0</v>
      </c>
      <c r="N6" s="13"/>
      <c r="O6" s="37"/>
      <c r="P6" s="4"/>
      <c r="Q6" s="4"/>
      <c r="R6" s="4"/>
      <c r="S6" s="4"/>
      <c r="T6" s="4"/>
      <c r="U6" s="4"/>
      <c r="V6" s="4"/>
      <c r="W6" s="4"/>
      <c r="X6" s="4"/>
    </row>
    <row r="7" spans="1:25" x14ac:dyDescent="0.25">
      <c r="A7" s="1">
        <v>6</v>
      </c>
      <c r="B7" s="34" t="s">
        <v>77</v>
      </c>
      <c r="C7" s="6">
        <v>43681</v>
      </c>
      <c r="D7" s="7" t="s">
        <v>19</v>
      </c>
      <c r="E7" s="7">
        <v>650</v>
      </c>
      <c r="F7" s="7">
        <v>0</v>
      </c>
      <c r="G7" s="10">
        <v>0</v>
      </c>
      <c r="H7" s="10">
        <v>100</v>
      </c>
      <c r="I7" s="7">
        <f t="shared" si="5"/>
        <v>330</v>
      </c>
      <c r="J7" s="7">
        <f t="shared" si="1"/>
        <v>132</v>
      </c>
      <c r="K7" s="7">
        <f t="shared" si="2"/>
        <v>88</v>
      </c>
      <c r="L7" s="7" t="s">
        <v>13</v>
      </c>
      <c r="M7" s="7">
        <f t="shared" si="3"/>
        <v>0</v>
      </c>
      <c r="N7" s="13"/>
      <c r="O7" s="37"/>
      <c r="P7" s="4"/>
      <c r="Q7" s="4"/>
      <c r="R7" s="4"/>
      <c r="S7" s="4"/>
      <c r="T7" s="4"/>
      <c r="U7" s="4"/>
      <c r="V7" s="4"/>
      <c r="W7" s="4"/>
      <c r="X7" s="4"/>
    </row>
    <row r="8" spans="1:25" x14ac:dyDescent="0.25">
      <c r="A8" s="1">
        <v>7</v>
      </c>
      <c r="B8" s="34" t="s">
        <v>78</v>
      </c>
      <c r="C8" s="6">
        <v>43682</v>
      </c>
      <c r="D8" s="7" t="s">
        <v>117</v>
      </c>
      <c r="E8" s="7">
        <v>0</v>
      </c>
      <c r="F8" s="7">
        <v>0</v>
      </c>
      <c r="G8" s="10">
        <v>0</v>
      </c>
      <c r="H8" s="10">
        <v>0</v>
      </c>
      <c r="I8" s="7">
        <f t="shared" si="5"/>
        <v>0</v>
      </c>
      <c r="J8" s="7">
        <f t="shared" si="1"/>
        <v>0</v>
      </c>
      <c r="K8" s="7">
        <f t="shared" si="2"/>
        <v>0</v>
      </c>
      <c r="L8" s="7" t="s">
        <v>13</v>
      </c>
      <c r="M8" s="7">
        <f t="shared" si="3"/>
        <v>0</v>
      </c>
      <c r="N8" s="13"/>
      <c r="O8" s="37"/>
      <c r="P8" s="4"/>
      <c r="Q8" s="4"/>
      <c r="R8" s="4"/>
      <c r="S8" s="4"/>
      <c r="T8" s="4"/>
      <c r="U8" s="4"/>
      <c r="V8" s="4"/>
      <c r="W8" s="4"/>
      <c r="X8" s="4"/>
    </row>
    <row r="9" spans="1:25" x14ac:dyDescent="0.25">
      <c r="A9" s="1">
        <v>8</v>
      </c>
      <c r="B9" s="34" t="s">
        <v>99</v>
      </c>
      <c r="C9" s="6">
        <v>43682</v>
      </c>
      <c r="D9" s="7" t="s">
        <v>117</v>
      </c>
      <c r="E9" s="7">
        <v>0</v>
      </c>
      <c r="F9" s="7">
        <v>0</v>
      </c>
      <c r="G9" s="10">
        <v>0</v>
      </c>
      <c r="H9" s="10">
        <v>0</v>
      </c>
      <c r="I9" s="7">
        <v>0</v>
      </c>
      <c r="J9" s="7">
        <f t="shared" si="1"/>
        <v>0</v>
      </c>
      <c r="K9" s="7">
        <f t="shared" si="2"/>
        <v>0</v>
      </c>
      <c r="L9" s="7" t="s">
        <v>13</v>
      </c>
      <c r="M9" s="7">
        <f t="shared" si="3"/>
        <v>0</v>
      </c>
      <c r="N9" s="13"/>
      <c r="O9" s="37"/>
      <c r="P9" s="4"/>
      <c r="Q9" s="4"/>
      <c r="R9" s="4"/>
      <c r="S9" s="4"/>
      <c r="T9" s="4"/>
      <c r="U9" s="4"/>
      <c r="V9" s="4"/>
      <c r="W9" s="4"/>
      <c r="X9" s="4"/>
    </row>
    <row r="10" spans="1:25" x14ac:dyDescent="0.25">
      <c r="A10" s="1">
        <v>9</v>
      </c>
      <c r="B10" s="44" t="s">
        <v>76</v>
      </c>
      <c r="C10" s="6">
        <v>43682</v>
      </c>
      <c r="D10" s="7" t="s">
        <v>117</v>
      </c>
      <c r="E10" s="7">
        <v>650</v>
      </c>
      <c r="F10" s="7">
        <v>100</v>
      </c>
      <c r="G10" s="10">
        <v>0</v>
      </c>
      <c r="H10" s="10">
        <v>100</v>
      </c>
      <c r="I10" s="7">
        <f t="shared" si="5"/>
        <v>330</v>
      </c>
      <c r="J10" s="7">
        <f t="shared" si="1"/>
        <v>72</v>
      </c>
      <c r="K10" s="7">
        <f t="shared" si="2"/>
        <v>48</v>
      </c>
      <c r="L10" s="7" t="s">
        <v>13</v>
      </c>
      <c r="M10" s="7">
        <f t="shared" si="3"/>
        <v>0</v>
      </c>
      <c r="N10" s="13"/>
      <c r="O10" s="37"/>
      <c r="P10" s="4"/>
      <c r="Q10" s="4"/>
      <c r="R10" s="4"/>
      <c r="S10" s="4"/>
      <c r="T10" s="4"/>
      <c r="U10" s="4"/>
      <c r="V10" s="4"/>
      <c r="W10" s="4"/>
      <c r="X10" s="4"/>
    </row>
    <row r="11" spans="1:25" x14ac:dyDescent="0.25">
      <c r="A11" s="1">
        <v>10</v>
      </c>
      <c r="B11" s="46" t="s">
        <v>75</v>
      </c>
      <c r="C11" s="45">
        <v>43682</v>
      </c>
      <c r="D11" s="1" t="s">
        <v>117</v>
      </c>
      <c r="E11" s="7">
        <v>650</v>
      </c>
      <c r="F11" s="7">
        <v>0</v>
      </c>
      <c r="G11" s="7">
        <v>0</v>
      </c>
      <c r="H11" s="10">
        <v>100</v>
      </c>
      <c r="I11" s="7">
        <f t="shared" si="5"/>
        <v>330</v>
      </c>
      <c r="J11" s="7">
        <f t="shared" si="1"/>
        <v>132</v>
      </c>
      <c r="K11" s="7">
        <f t="shared" si="2"/>
        <v>88</v>
      </c>
      <c r="L11" s="7" t="s">
        <v>13</v>
      </c>
      <c r="M11" s="7">
        <f t="shared" si="3"/>
        <v>0</v>
      </c>
    </row>
    <row r="12" spans="1:25" x14ac:dyDescent="0.25">
      <c r="A12" s="1">
        <v>11</v>
      </c>
      <c r="B12" s="46" t="s">
        <v>86</v>
      </c>
      <c r="C12" s="45">
        <v>43682</v>
      </c>
      <c r="D12" s="1" t="s">
        <v>117</v>
      </c>
      <c r="E12" s="7">
        <v>650</v>
      </c>
      <c r="F12" s="7">
        <v>0</v>
      </c>
      <c r="G12" s="7">
        <v>0</v>
      </c>
      <c r="H12" s="10">
        <v>100</v>
      </c>
      <c r="I12" s="7">
        <f t="shared" si="5"/>
        <v>330</v>
      </c>
      <c r="J12" s="7">
        <f t="shared" si="1"/>
        <v>132</v>
      </c>
      <c r="K12" s="7">
        <f t="shared" si="2"/>
        <v>88</v>
      </c>
      <c r="L12" s="7" t="s">
        <v>13</v>
      </c>
      <c r="M12" s="7">
        <f t="shared" si="3"/>
        <v>0</v>
      </c>
    </row>
    <row r="13" spans="1:25" x14ac:dyDescent="0.25">
      <c r="A13" s="1">
        <v>12</v>
      </c>
      <c r="B13" s="46" t="s">
        <v>80</v>
      </c>
      <c r="C13" s="45">
        <v>43682</v>
      </c>
      <c r="D13" s="1" t="s">
        <v>117</v>
      </c>
      <c r="E13" s="7">
        <v>650</v>
      </c>
      <c r="F13" s="7">
        <v>0</v>
      </c>
      <c r="G13" s="7">
        <v>0</v>
      </c>
      <c r="H13" s="10">
        <v>100</v>
      </c>
      <c r="I13" s="7">
        <f t="shared" si="5"/>
        <v>330</v>
      </c>
      <c r="J13" s="7">
        <f t="shared" si="1"/>
        <v>132</v>
      </c>
      <c r="K13" s="7">
        <f t="shared" si="2"/>
        <v>88</v>
      </c>
      <c r="L13" s="7" t="s">
        <v>13</v>
      </c>
      <c r="M13" s="7">
        <f t="shared" si="3"/>
        <v>0</v>
      </c>
    </row>
    <row r="14" spans="1:25" x14ac:dyDescent="0.25">
      <c r="A14" s="1">
        <v>13</v>
      </c>
      <c r="B14" s="46" t="s">
        <v>77</v>
      </c>
      <c r="C14" s="45">
        <v>43682</v>
      </c>
      <c r="D14" s="1" t="s">
        <v>117</v>
      </c>
      <c r="E14" s="7">
        <v>650</v>
      </c>
      <c r="F14" s="7">
        <v>0</v>
      </c>
      <c r="G14" s="7">
        <v>0</v>
      </c>
      <c r="H14" s="10">
        <v>100</v>
      </c>
      <c r="I14" s="7">
        <f t="shared" si="5"/>
        <v>330</v>
      </c>
      <c r="J14" s="7">
        <f t="shared" si="1"/>
        <v>132</v>
      </c>
      <c r="K14" s="7">
        <f t="shared" si="2"/>
        <v>88</v>
      </c>
      <c r="L14" s="7" t="s">
        <v>13</v>
      </c>
      <c r="M14" s="7">
        <f t="shared" si="3"/>
        <v>0</v>
      </c>
    </row>
    <row r="15" spans="1:25" x14ac:dyDescent="0.25">
      <c r="A15" s="1">
        <v>14</v>
      </c>
      <c r="B15" s="46" t="s">
        <v>75</v>
      </c>
      <c r="C15" s="45">
        <v>43683</v>
      </c>
      <c r="D15" s="1" t="s">
        <v>106</v>
      </c>
      <c r="E15" s="7">
        <v>650</v>
      </c>
      <c r="F15" s="7">
        <v>100</v>
      </c>
      <c r="G15" s="7">
        <v>0</v>
      </c>
      <c r="H15" s="10">
        <v>100</v>
      </c>
      <c r="I15" s="7">
        <f t="shared" si="5"/>
        <v>330</v>
      </c>
      <c r="J15" s="7">
        <f t="shared" si="1"/>
        <v>72</v>
      </c>
      <c r="K15" s="7">
        <f t="shared" si="2"/>
        <v>48</v>
      </c>
      <c r="L15" s="7" t="s">
        <v>13</v>
      </c>
      <c r="M15" s="7">
        <f t="shared" si="3"/>
        <v>0</v>
      </c>
    </row>
    <row r="16" spans="1:25" x14ac:dyDescent="0.25">
      <c r="A16" s="1">
        <v>15</v>
      </c>
      <c r="B16" s="46" t="s">
        <v>76</v>
      </c>
      <c r="C16" s="45">
        <v>43683</v>
      </c>
      <c r="D16" s="1" t="s">
        <v>106</v>
      </c>
      <c r="E16" s="1">
        <v>650</v>
      </c>
      <c r="F16" s="7">
        <v>0</v>
      </c>
      <c r="G16" s="7">
        <v>0</v>
      </c>
      <c r="H16" s="10">
        <v>100</v>
      </c>
      <c r="I16" s="7">
        <f t="shared" si="5"/>
        <v>330</v>
      </c>
      <c r="J16" s="7">
        <f t="shared" si="1"/>
        <v>132</v>
      </c>
      <c r="K16" s="7">
        <f t="shared" si="2"/>
        <v>88</v>
      </c>
      <c r="L16" s="7" t="s">
        <v>13</v>
      </c>
      <c r="M16" s="7">
        <f t="shared" si="3"/>
        <v>0</v>
      </c>
    </row>
    <row r="17" spans="1:13" x14ac:dyDescent="0.25">
      <c r="A17" s="1">
        <v>16</v>
      </c>
      <c r="B17" s="46" t="s">
        <v>78</v>
      </c>
      <c r="C17" s="45">
        <v>43685</v>
      </c>
      <c r="D17" s="1" t="s">
        <v>6</v>
      </c>
      <c r="E17" s="1">
        <v>0</v>
      </c>
      <c r="F17" s="7">
        <v>0</v>
      </c>
      <c r="G17" s="7">
        <v>0</v>
      </c>
      <c r="H17" s="7">
        <v>0</v>
      </c>
      <c r="I17" s="7">
        <f t="shared" si="5"/>
        <v>0</v>
      </c>
      <c r="J17" s="7">
        <f t="shared" si="1"/>
        <v>0</v>
      </c>
      <c r="K17" s="7">
        <f t="shared" si="2"/>
        <v>0</v>
      </c>
      <c r="L17" s="7" t="s">
        <v>13</v>
      </c>
      <c r="M17" s="7">
        <f t="shared" si="3"/>
        <v>0</v>
      </c>
    </row>
    <row r="18" spans="1:13" x14ac:dyDescent="0.25">
      <c r="A18" s="1">
        <v>17</v>
      </c>
      <c r="B18" s="46" t="s">
        <v>80</v>
      </c>
      <c r="C18" s="45">
        <v>43685</v>
      </c>
      <c r="D18" s="1" t="s">
        <v>6</v>
      </c>
      <c r="E18" s="1">
        <v>650</v>
      </c>
      <c r="F18" s="7">
        <v>50</v>
      </c>
      <c r="G18" s="7">
        <v>0</v>
      </c>
      <c r="H18" s="7">
        <v>100</v>
      </c>
      <c r="I18" s="7">
        <f t="shared" si="5"/>
        <v>330</v>
      </c>
      <c r="J18" s="7">
        <f t="shared" si="1"/>
        <v>102</v>
      </c>
      <c r="K18" s="7">
        <f t="shared" si="2"/>
        <v>68</v>
      </c>
      <c r="L18" s="7" t="s">
        <v>13</v>
      </c>
      <c r="M18" s="7">
        <f t="shared" si="3"/>
        <v>0</v>
      </c>
    </row>
    <row r="19" spans="1:13" x14ac:dyDescent="0.25">
      <c r="A19" s="1">
        <v>18</v>
      </c>
      <c r="B19" s="46" t="s">
        <v>77</v>
      </c>
      <c r="C19" s="45">
        <v>43685</v>
      </c>
      <c r="D19" s="1" t="s">
        <v>6</v>
      </c>
      <c r="E19" s="1">
        <v>650</v>
      </c>
      <c r="F19" s="7">
        <v>50</v>
      </c>
      <c r="G19" s="7">
        <v>0</v>
      </c>
      <c r="H19" s="7">
        <v>100</v>
      </c>
      <c r="I19" s="7">
        <f t="shared" si="5"/>
        <v>330</v>
      </c>
      <c r="J19" s="7">
        <f t="shared" si="1"/>
        <v>102</v>
      </c>
      <c r="K19" s="7">
        <f t="shared" si="2"/>
        <v>68</v>
      </c>
      <c r="L19" s="7" t="s">
        <v>13</v>
      </c>
      <c r="M19" s="7">
        <f t="shared" si="3"/>
        <v>0</v>
      </c>
    </row>
    <row r="20" spans="1:13" x14ac:dyDescent="0.25">
      <c r="A20" s="1">
        <v>19</v>
      </c>
      <c r="B20" s="46" t="s">
        <v>75</v>
      </c>
      <c r="C20" s="45">
        <v>43685</v>
      </c>
      <c r="D20" s="1" t="s">
        <v>6</v>
      </c>
      <c r="E20" s="1">
        <v>650</v>
      </c>
      <c r="F20" s="7">
        <v>50</v>
      </c>
      <c r="G20" s="7">
        <v>0</v>
      </c>
      <c r="H20" s="7">
        <v>100</v>
      </c>
      <c r="I20" s="7">
        <f t="shared" si="5"/>
        <v>330</v>
      </c>
      <c r="J20" s="7">
        <f t="shared" si="1"/>
        <v>102</v>
      </c>
      <c r="K20" s="7">
        <f t="shared" si="2"/>
        <v>68</v>
      </c>
      <c r="L20" s="7" t="s">
        <v>13</v>
      </c>
      <c r="M20" s="7">
        <f t="shared" si="3"/>
        <v>0</v>
      </c>
    </row>
    <row r="21" spans="1:13" x14ac:dyDescent="0.25">
      <c r="A21" s="1">
        <v>20</v>
      </c>
      <c r="B21" s="46" t="s">
        <v>123</v>
      </c>
      <c r="C21" s="45">
        <v>43685</v>
      </c>
      <c r="D21" s="1" t="s">
        <v>6</v>
      </c>
      <c r="E21" s="1">
        <v>650</v>
      </c>
      <c r="F21" s="7">
        <v>50</v>
      </c>
      <c r="G21" s="7">
        <v>0</v>
      </c>
      <c r="H21" s="7">
        <v>100</v>
      </c>
      <c r="I21" s="7">
        <f t="shared" si="5"/>
        <v>330</v>
      </c>
      <c r="J21" s="7">
        <f t="shared" si="1"/>
        <v>102</v>
      </c>
      <c r="K21" s="7">
        <f t="shared" si="2"/>
        <v>68</v>
      </c>
      <c r="L21" s="7" t="s">
        <v>13</v>
      </c>
      <c r="M21" s="7">
        <f t="shared" si="3"/>
        <v>0</v>
      </c>
    </row>
    <row r="22" spans="1:13" x14ac:dyDescent="0.25">
      <c r="A22" s="1">
        <v>21</v>
      </c>
      <c r="B22" s="46" t="s">
        <v>79</v>
      </c>
      <c r="C22" s="45">
        <v>43686</v>
      </c>
      <c r="D22" s="1" t="s">
        <v>108</v>
      </c>
      <c r="E22" s="1">
        <v>650</v>
      </c>
      <c r="F22" s="7">
        <v>50</v>
      </c>
      <c r="G22" s="7">
        <v>0</v>
      </c>
      <c r="H22" s="7">
        <v>100</v>
      </c>
      <c r="I22" s="7">
        <f t="shared" si="5"/>
        <v>330</v>
      </c>
      <c r="J22" s="7">
        <f t="shared" si="1"/>
        <v>102</v>
      </c>
      <c r="K22" s="7">
        <f t="shared" si="2"/>
        <v>68</v>
      </c>
      <c r="L22" s="7" t="s">
        <v>13</v>
      </c>
      <c r="M22" s="7">
        <f t="shared" si="3"/>
        <v>0</v>
      </c>
    </row>
    <row r="23" spans="1:13" x14ac:dyDescent="0.25">
      <c r="A23" s="1">
        <v>22</v>
      </c>
      <c r="B23" s="46" t="s">
        <v>75</v>
      </c>
      <c r="C23" s="45">
        <v>43686</v>
      </c>
      <c r="D23" s="1" t="s">
        <v>108</v>
      </c>
      <c r="E23" s="1">
        <v>650</v>
      </c>
      <c r="F23" s="7">
        <v>50</v>
      </c>
      <c r="G23" s="7">
        <v>0</v>
      </c>
      <c r="H23" s="7">
        <v>100</v>
      </c>
      <c r="I23" s="7">
        <f t="shared" si="5"/>
        <v>330</v>
      </c>
      <c r="J23" s="7">
        <f t="shared" si="1"/>
        <v>102</v>
      </c>
      <c r="K23" s="7">
        <f t="shared" si="2"/>
        <v>68</v>
      </c>
      <c r="L23" s="7" t="s">
        <v>13</v>
      </c>
      <c r="M23" s="7">
        <f t="shared" si="3"/>
        <v>0</v>
      </c>
    </row>
    <row r="24" spans="1:13" x14ac:dyDescent="0.25">
      <c r="A24" s="1">
        <v>23</v>
      </c>
      <c r="B24" s="46" t="s">
        <v>128</v>
      </c>
      <c r="C24" s="45">
        <v>43686</v>
      </c>
      <c r="D24" s="1" t="s">
        <v>108</v>
      </c>
      <c r="E24" s="1">
        <v>0</v>
      </c>
      <c r="F24" s="7">
        <v>0</v>
      </c>
      <c r="G24" s="7">
        <v>0</v>
      </c>
      <c r="H24" s="7">
        <v>0</v>
      </c>
      <c r="I24" s="7">
        <f t="shared" si="5"/>
        <v>0</v>
      </c>
      <c r="J24" s="7">
        <f t="shared" si="1"/>
        <v>0</v>
      </c>
      <c r="K24" s="7">
        <f t="shared" si="2"/>
        <v>0</v>
      </c>
      <c r="L24" s="7" t="s">
        <v>13</v>
      </c>
      <c r="M24" s="7">
        <f t="shared" si="3"/>
        <v>0</v>
      </c>
    </row>
    <row r="25" spans="1:13" x14ac:dyDescent="0.25">
      <c r="A25" s="1">
        <v>24</v>
      </c>
      <c r="B25" s="46" t="s">
        <v>129</v>
      </c>
      <c r="C25" s="45">
        <v>43686</v>
      </c>
      <c r="D25" s="1" t="s">
        <v>108</v>
      </c>
      <c r="E25" s="1">
        <v>600</v>
      </c>
      <c r="F25" s="7">
        <v>50</v>
      </c>
      <c r="G25" s="7">
        <v>0</v>
      </c>
      <c r="H25" s="7">
        <v>100</v>
      </c>
      <c r="I25" s="7">
        <f t="shared" si="5"/>
        <v>300</v>
      </c>
      <c r="J25" s="7">
        <f t="shared" si="1"/>
        <v>90</v>
      </c>
      <c r="K25" s="7">
        <f t="shared" si="2"/>
        <v>60</v>
      </c>
      <c r="L25" s="7" t="s">
        <v>13</v>
      </c>
      <c r="M25" s="7">
        <f t="shared" si="3"/>
        <v>0</v>
      </c>
    </row>
    <row r="26" spans="1:13" x14ac:dyDescent="0.25">
      <c r="A26" s="1">
        <v>25</v>
      </c>
      <c r="B26" s="46" t="s">
        <v>80</v>
      </c>
      <c r="C26" s="45">
        <v>43687</v>
      </c>
      <c r="D26" s="1" t="s">
        <v>31</v>
      </c>
      <c r="E26" s="1">
        <v>800</v>
      </c>
      <c r="F26" s="7">
        <v>50</v>
      </c>
      <c r="G26" s="7">
        <v>0</v>
      </c>
      <c r="H26" s="7">
        <v>100</v>
      </c>
      <c r="I26" s="7">
        <f t="shared" si="5"/>
        <v>420</v>
      </c>
      <c r="J26" s="7">
        <f t="shared" si="1"/>
        <v>138</v>
      </c>
      <c r="K26" s="7">
        <f t="shared" si="2"/>
        <v>92</v>
      </c>
      <c r="L26" s="7" t="s">
        <v>13</v>
      </c>
      <c r="M26" s="7">
        <f t="shared" si="3"/>
        <v>0</v>
      </c>
    </row>
    <row r="27" spans="1:13" x14ac:dyDescent="0.25">
      <c r="A27" s="1">
        <v>26</v>
      </c>
      <c r="B27" s="46" t="s">
        <v>77</v>
      </c>
      <c r="C27" s="45">
        <v>43687</v>
      </c>
      <c r="D27" s="1" t="s">
        <v>31</v>
      </c>
      <c r="E27" s="1">
        <v>800</v>
      </c>
      <c r="F27" s="7">
        <v>50</v>
      </c>
      <c r="G27" s="7">
        <v>0</v>
      </c>
      <c r="H27" s="7">
        <v>100</v>
      </c>
      <c r="I27" s="7">
        <f t="shared" si="5"/>
        <v>420</v>
      </c>
      <c r="J27" s="7">
        <f t="shared" si="1"/>
        <v>138</v>
      </c>
      <c r="K27" s="7">
        <f t="shared" si="2"/>
        <v>92</v>
      </c>
      <c r="L27" s="7" t="s">
        <v>13</v>
      </c>
      <c r="M27" s="7">
        <f t="shared" si="3"/>
        <v>0</v>
      </c>
    </row>
    <row r="28" spans="1:13" x14ac:dyDescent="0.25">
      <c r="A28" s="1">
        <v>27</v>
      </c>
      <c r="B28" s="46" t="s">
        <v>79</v>
      </c>
      <c r="C28" s="45">
        <v>43687</v>
      </c>
      <c r="D28" s="1" t="s">
        <v>31</v>
      </c>
      <c r="E28" s="1">
        <v>850</v>
      </c>
      <c r="F28" s="7">
        <v>50</v>
      </c>
      <c r="G28" s="7">
        <v>0</v>
      </c>
      <c r="H28" s="7">
        <v>100</v>
      </c>
      <c r="I28" s="7">
        <f t="shared" si="5"/>
        <v>450</v>
      </c>
      <c r="J28" s="7">
        <f t="shared" si="1"/>
        <v>150</v>
      </c>
      <c r="K28" s="7">
        <f t="shared" si="2"/>
        <v>100</v>
      </c>
      <c r="L28" s="7" t="s">
        <v>13</v>
      </c>
      <c r="M28" s="7">
        <f t="shared" si="3"/>
        <v>0</v>
      </c>
    </row>
    <row r="29" spans="1:13" x14ac:dyDescent="0.25">
      <c r="A29" s="1">
        <v>28</v>
      </c>
      <c r="B29" s="46" t="s">
        <v>75</v>
      </c>
      <c r="C29" s="45">
        <v>43687</v>
      </c>
      <c r="D29" s="1" t="s">
        <v>31</v>
      </c>
      <c r="E29" s="1">
        <v>850</v>
      </c>
      <c r="F29" s="7">
        <v>50</v>
      </c>
      <c r="G29" s="7">
        <v>0</v>
      </c>
      <c r="H29" s="7">
        <v>100</v>
      </c>
      <c r="I29" s="7">
        <f t="shared" si="5"/>
        <v>450</v>
      </c>
      <c r="J29" s="7">
        <f t="shared" si="1"/>
        <v>150</v>
      </c>
      <c r="K29" s="7">
        <f t="shared" si="2"/>
        <v>100</v>
      </c>
      <c r="L29" s="7" t="s">
        <v>13</v>
      </c>
      <c r="M29" s="7">
        <f t="shared" si="3"/>
        <v>0</v>
      </c>
    </row>
    <row r="30" spans="1:13" x14ac:dyDescent="0.25">
      <c r="A30" s="1">
        <v>29</v>
      </c>
      <c r="B30" s="46" t="s">
        <v>76</v>
      </c>
      <c r="C30" s="45">
        <v>43687</v>
      </c>
      <c r="D30" s="1" t="s">
        <v>31</v>
      </c>
      <c r="E30" s="1">
        <v>850</v>
      </c>
      <c r="F30" s="7">
        <v>50</v>
      </c>
      <c r="G30" s="7">
        <v>0</v>
      </c>
      <c r="H30" s="7">
        <v>100</v>
      </c>
      <c r="I30" s="7">
        <f t="shared" si="5"/>
        <v>450</v>
      </c>
      <c r="J30" s="7">
        <f t="shared" si="1"/>
        <v>150</v>
      </c>
      <c r="K30" s="7">
        <f t="shared" si="2"/>
        <v>100</v>
      </c>
      <c r="L30" s="7" t="s">
        <v>13</v>
      </c>
      <c r="M30" s="7">
        <f t="shared" si="3"/>
        <v>0</v>
      </c>
    </row>
    <row r="31" spans="1:13" x14ac:dyDescent="0.25">
      <c r="A31" s="1">
        <v>30</v>
      </c>
      <c r="B31" s="46" t="s">
        <v>128</v>
      </c>
      <c r="C31" s="45">
        <v>43689</v>
      </c>
      <c r="D31" s="1" t="s">
        <v>117</v>
      </c>
      <c r="E31" s="1">
        <v>0</v>
      </c>
      <c r="F31" s="7">
        <v>0</v>
      </c>
      <c r="G31" s="7">
        <v>0</v>
      </c>
      <c r="H31" s="7">
        <v>0</v>
      </c>
      <c r="I31" s="7">
        <f t="shared" si="5"/>
        <v>0</v>
      </c>
      <c r="J31" s="7">
        <f t="shared" si="1"/>
        <v>0</v>
      </c>
      <c r="K31" s="7">
        <f t="shared" si="2"/>
        <v>0</v>
      </c>
      <c r="L31" s="7" t="s">
        <v>13</v>
      </c>
      <c r="M31" s="7">
        <f t="shared" si="3"/>
        <v>0</v>
      </c>
    </row>
    <row r="32" spans="1:13" x14ac:dyDescent="0.25">
      <c r="A32" s="1">
        <v>31</v>
      </c>
      <c r="B32" s="46" t="s">
        <v>79</v>
      </c>
      <c r="C32" s="45">
        <v>43689</v>
      </c>
      <c r="D32" s="1" t="s">
        <v>117</v>
      </c>
      <c r="E32" s="1">
        <v>600</v>
      </c>
      <c r="F32" s="7">
        <v>0</v>
      </c>
      <c r="G32" s="7">
        <v>0</v>
      </c>
      <c r="H32" s="7">
        <v>100</v>
      </c>
      <c r="I32" s="7">
        <f t="shared" si="5"/>
        <v>300</v>
      </c>
      <c r="J32" s="7">
        <f t="shared" si="1"/>
        <v>120</v>
      </c>
      <c r="K32" s="7">
        <f t="shared" si="2"/>
        <v>80</v>
      </c>
      <c r="L32" s="7" t="s">
        <v>13</v>
      </c>
      <c r="M32" s="7">
        <f t="shared" si="3"/>
        <v>0</v>
      </c>
    </row>
    <row r="33" spans="1:13" x14ac:dyDescent="0.25">
      <c r="A33" s="1">
        <v>32</v>
      </c>
      <c r="B33" s="46" t="s">
        <v>75</v>
      </c>
      <c r="C33" s="45">
        <v>43689</v>
      </c>
      <c r="D33" s="1" t="s">
        <v>117</v>
      </c>
      <c r="E33" s="1">
        <v>600</v>
      </c>
      <c r="F33" s="7">
        <v>0</v>
      </c>
      <c r="G33" s="7">
        <v>0</v>
      </c>
      <c r="H33" s="7">
        <v>100</v>
      </c>
      <c r="I33" s="7">
        <f t="shared" si="5"/>
        <v>300</v>
      </c>
      <c r="J33" s="7">
        <f t="shared" si="1"/>
        <v>120</v>
      </c>
      <c r="K33" s="7">
        <f t="shared" si="2"/>
        <v>80</v>
      </c>
      <c r="L33" s="7" t="s">
        <v>13</v>
      </c>
      <c r="M33" s="7">
        <f t="shared" si="3"/>
        <v>0</v>
      </c>
    </row>
    <row r="34" spans="1:13" x14ac:dyDescent="0.25">
      <c r="A34" s="1">
        <v>33</v>
      </c>
      <c r="B34" s="46" t="s">
        <v>76</v>
      </c>
      <c r="C34" s="45">
        <v>43689</v>
      </c>
      <c r="D34" s="1" t="s">
        <v>117</v>
      </c>
      <c r="E34" s="1">
        <v>600</v>
      </c>
      <c r="F34" s="7">
        <v>0</v>
      </c>
      <c r="G34" s="7">
        <v>0</v>
      </c>
      <c r="H34" s="7">
        <v>100</v>
      </c>
      <c r="I34" s="7">
        <f t="shared" si="5"/>
        <v>300</v>
      </c>
      <c r="J34" s="7">
        <f t="shared" si="1"/>
        <v>120</v>
      </c>
      <c r="K34" s="7">
        <f t="shared" si="2"/>
        <v>80</v>
      </c>
      <c r="L34" s="7" t="s">
        <v>13</v>
      </c>
      <c r="M34" s="7">
        <f t="shared" si="3"/>
        <v>0</v>
      </c>
    </row>
    <row r="35" spans="1:13" x14ac:dyDescent="0.25">
      <c r="A35" s="1">
        <v>34</v>
      </c>
      <c r="B35" s="46" t="s">
        <v>75</v>
      </c>
      <c r="C35" s="45">
        <v>43691</v>
      </c>
      <c r="D35" s="1" t="s">
        <v>87</v>
      </c>
      <c r="E35" s="1">
        <v>600</v>
      </c>
      <c r="F35" s="7">
        <v>50</v>
      </c>
      <c r="G35" s="7">
        <v>0</v>
      </c>
      <c r="H35" s="7">
        <v>100</v>
      </c>
      <c r="I35" s="7">
        <f t="shared" si="5"/>
        <v>300</v>
      </c>
      <c r="J35" s="7">
        <f t="shared" si="1"/>
        <v>90</v>
      </c>
      <c r="K35" s="7">
        <f t="shared" si="2"/>
        <v>60</v>
      </c>
      <c r="L35" s="7" t="s">
        <v>105</v>
      </c>
      <c r="M35" s="7">
        <f t="shared" si="3"/>
        <v>60</v>
      </c>
    </row>
    <row r="36" spans="1:13" x14ac:dyDescent="0.25">
      <c r="A36" s="1">
        <v>35</v>
      </c>
      <c r="B36" s="46" t="s">
        <v>76</v>
      </c>
      <c r="C36" s="45">
        <v>43691</v>
      </c>
      <c r="D36" s="1" t="s">
        <v>87</v>
      </c>
      <c r="E36" s="1">
        <v>600</v>
      </c>
      <c r="F36" s="7">
        <v>50</v>
      </c>
      <c r="G36" s="7">
        <v>0</v>
      </c>
      <c r="H36" s="7">
        <v>100</v>
      </c>
      <c r="I36" s="7">
        <f t="shared" si="5"/>
        <v>300</v>
      </c>
      <c r="J36" s="7">
        <f t="shared" si="1"/>
        <v>90</v>
      </c>
      <c r="K36" s="7">
        <f t="shared" si="2"/>
        <v>60</v>
      </c>
      <c r="L36" s="7" t="s">
        <v>105</v>
      </c>
      <c r="M36" s="7">
        <f t="shared" si="3"/>
        <v>60</v>
      </c>
    </row>
    <row r="37" spans="1:13" x14ac:dyDescent="0.25">
      <c r="A37" s="1">
        <v>36</v>
      </c>
      <c r="B37" s="46" t="s">
        <v>79</v>
      </c>
      <c r="C37" s="45">
        <v>43691</v>
      </c>
      <c r="D37" s="1" t="s">
        <v>87</v>
      </c>
      <c r="E37" s="1">
        <v>600</v>
      </c>
      <c r="F37" s="7">
        <v>0</v>
      </c>
      <c r="G37" s="7">
        <v>0</v>
      </c>
      <c r="H37" s="7">
        <v>100</v>
      </c>
      <c r="I37" s="7">
        <f t="shared" si="5"/>
        <v>300</v>
      </c>
      <c r="J37" s="7">
        <f t="shared" si="1"/>
        <v>120</v>
      </c>
      <c r="K37" s="7">
        <f t="shared" si="2"/>
        <v>80</v>
      </c>
      <c r="L37" s="7" t="s">
        <v>105</v>
      </c>
      <c r="M37" s="7">
        <f t="shared" si="3"/>
        <v>80</v>
      </c>
    </row>
    <row r="38" spans="1:13" x14ac:dyDescent="0.25">
      <c r="A38" s="1">
        <v>37</v>
      </c>
      <c r="B38" s="46" t="s">
        <v>75</v>
      </c>
      <c r="C38" s="45">
        <v>43692</v>
      </c>
      <c r="D38" s="1" t="s">
        <v>6</v>
      </c>
      <c r="E38" s="1">
        <v>600</v>
      </c>
      <c r="F38" s="7">
        <v>50</v>
      </c>
      <c r="G38" s="7">
        <v>0</v>
      </c>
      <c r="H38" s="7">
        <v>100</v>
      </c>
      <c r="I38" s="7">
        <f t="shared" si="5"/>
        <v>300</v>
      </c>
      <c r="J38" s="7">
        <f t="shared" si="1"/>
        <v>90</v>
      </c>
      <c r="K38" s="7">
        <f t="shared" si="2"/>
        <v>60</v>
      </c>
      <c r="L38" s="7" t="s">
        <v>105</v>
      </c>
      <c r="M38" s="7">
        <f t="shared" si="3"/>
        <v>60</v>
      </c>
    </row>
    <row r="39" spans="1:13" x14ac:dyDescent="0.25">
      <c r="A39" s="1">
        <v>38</v>
      </c>
      <c r="B39" s="46" t="s">
        <v>76</v>
      </c>
      <c r="C39" s="45">
        <v>43692</v>
      </c>
      <c r="D39" s="1" t="s">
        <v>6</v>
      </c>
      <c r="E39" s="1">
        <v>600</v>
      </c>
      <c r="F39" s="7">
        <v>50</v>
      </c>
      <c r="G39" s="7">
        <v>0</v>
      </c>
      <c r="H39" s="7">
        <v>100</v>
      </c>
      <c r="I39" s="7">
        <f t="shared" si="5"/>
        <v>300</v>
      </c>
      <c r="J39" s="7">
        <f t="shared" si="1"/>
        <v>90</v>
      </c>
      <c r="K39" s="7">
        <f t="shared" si="2"/>
        <v>60</v>
      </c>
      <c r="L39" s="7" t="s">
        <v>105</v>
      </c>
      <c r="M39" s="7">
        <f t="shared" si="3"/>
        <v>60</v>
      </c>
    </row>
    <row r="40" spans="1:13" x14ac:dyDescent="0.25">
      <c r="A40" s="1">
        <v>39</v>
      </c>
      <c r="B40" s="46" t="s">
        <v>121</v>
      </c>
      <c r="C40" s="45">
        <v>43692</v>
      </c>
      <c r="D40" s="1" t="s">
        <v>6</v>
      </c>
      <c r="E40" s="1">
        <v>600</v>
      </c>
      <c r="F40" s="7">
        <v>0</v>
      </c>
      <c r="G40" s="7">
        <v>0</v>
      </c>
      <c r="H40" s="7">
        <v>100</v>
      </c>
      <c r="I40" s="7">
        <f t="shared" si="5"/>
        <v>300</v>
      </c>
      <c r="J40" s="7">
        <f t="shared" si="1"/>
        <v>120</v>
      </c>
      <c r="K40" s="7">
        <f t="shared" si="2"/>
        <v>80</v>
      </c>
      <c r="L40" s="7" t="s">
        <v>105</v>
      </c>
      <c r="M40" s="7">
        <f t="shared" si="3"/>
        <v>80</v>
      </c>
    </row>
    <row r="41" spans="1:13" x14ac:dyDescent="0.25">
      <c r="A41" s="1">
        <v>40</v>
      </c>
      <c r="B41" s="46" t="s">
        <v>107</v>
      </c>
      <c r="C41" s="45">
        <v>43693</v>
      </c>
      <c r="D41" s="1" t="s">
        <v>108</v>
      </c>
      <c r="E41" s="1">
        <v>600</v>
      </c>
      <c r="F41" s="7">
        <v>50</v>
      </c>
      <c r="G41" s="7">
        <v>0</v>
      </c>
      <c r="H41" s="7">
        <v>100</v>
      </c>
      <c r="I41" s="7">
        <f t="shared" si="5"/>
        <v>300</v>
      </c>
      <c r="J41" s="7">
        <f t="shared" si="1"/>
        <v>90</v>
      </c>
      <c r="K41" s="7">
        <f t="shared" si="2"/>
        <v>60</v>
      </c>
      <c r="L41" s="7" t="s">
        <v>105</v>
      </c>
      <c r="M41" s="7">
        <f t="shared" si="3"/>
        <v>60</v>
      </c>
    </row>
    <row r="42" spans="1:13" x14ac:dyDescent="0.25">
      <c r="A42" s="1">
        <v>41</v>
      </c>
      <c r="B42" s="46" t="s">
        <v>80</v>
      </c>
      <c r="C42" s="45">
        <v>43693</v>
      </c>
      <c r="D42" s="1" t="s">
        <v>108</v>
      </c>
      <c r="E42" s="1">
        <v>600</v>
      </c>
      <c r="F42" s="7">
        <v>50</v>
      </c>
      <c r="G42" s="7">
        <v>0</v>
      </c>
      <c r="H42" s="7">
        <v>100</v>
      </c>
      <c r="I42" s="7">
        <f t="shared" si="5"/>
        <v>300</v>
      </c>
      <c r="J42" s="7">
        <f t="shared" si="1"/>
        <v>90</v>
      </c>
      <c r="K42" s="7">
        <f t="shared" si="2"/>
        <v>60</v>
      </c>
      <c r="L42" s="7" t="s">
        <v>105</v>
      </c>
      <c r="M42" s="7">
        <f t="shared" si="3"/>
        <v>60</v>
      </c>
    </row>
    <row r="43" spans="1:13" x14ac:dyDescent="0.25">
      <c r="A43" s="1">
        <v>42</v>
      </c>
      <c r="B43" s="46" t="s">
        <v>79</v>
      </c>
      <c r="C43" s="45">
        <v>43693</v>
      </c>
      <c r="D43" s="1" t="s">
        <v>108</v>
      </c>
      <c r="E43" s="1">
        <v>600</v>
      </c>
      <c r="F43" s="7">
        <v>50</v>
      </c>
      <c r="G43" s="7">
        <v>0</v>
      </c>
      <c r="H43" s="7">
        <v>100</v>
      </c>
      <c r="I43" s="7">
        <f t="shared" si="5"/>
        <v>300</v>
      </c>
      <c r="J43" s="7">
        <f t="shared" si="1"/>
        <v>90</v>
      </c>
      <c r="K43" s="7">
        <f t="shared" si="2"/>
        <v>60</v>
      </c>
      <c r="L43" s="7" t="s">
        <v>105</v>
      </c>
      <c r="M43" s="7">
        <f t="shared" si="3"/>
        <v>60</v>
      </c>
    </row>
    <row r="44" spans="1:13" x14ac:dyDescent="0.25">
      <c r="A44" s="1">
        <v>43</v>
      </c>
      <c r="B44" s="46" t="s">
        <v>129</v>
      </c>
      <c r="C44" s="45">
        <v>43693</v>
      </c>
      <c r="D44" s="1" t="s">
        <v>108</v>
      </c>
      <c r="E44" s="1">
        <v>600</v>
      </c>
      <c r="F44" s="7">
        <v>50</v>
      </c>
      <c r="G44" s="7">
        <v>0</v>
      </c>
      <c r="H44" s="7">
        <v>100</v>
      </c>
      <c r="I44" s="7">
        <f t="shared" si="5"/>
        <v>300</v>
      </c>
      <c r="J44" s="7">
        <f t="shared" si="1"/>
        <v>90</v>
      </c>
      <c r="K44" s="7">
        <f t="shared" si="2"/>
        <v>60</v>
      </c>
      <c r="L44" s="7" t="s">
        <v>105</v>
      </c>
      <c r="M44" s="7">
        <f t="shared" si="3"/>
        <v>60</v>
      </c>
    </row>
    <row r="45" spans="1:13" x14ac:dyDescent="0.25">
      <c r="A45" s="1">
        <v>44</v>
      </c>
      <c r="B45" s="46" t="s">
        <v>128</v>
      </c>
      <c r="C45" s="45">
        <v>43693</v>
      </c>
      <c r="D45" s="1" t="s">
        <v>108</v>
      </c>
      <c r="E45" s="1">
        <v>600</v>
      </c>
      <c r="F45" s="7">
        <v>50</v>
      </c>
      <c r="G45" s="7">
        <v>0</v>
      </c>
      <c r="H45" s="7">
        <v>100</v>
      </c>
      <c r="I45" s="7">
        <f t="shared" si="5"/>
        <v>300</v>
      </c>
      <c r="J45" s="7">
        <f t="shared" si="1"/>
        <v>90</v>
      </c>
      <c r="K45" s="7">
        <f t="shared" si="2"/>
        <v>60</v>
      </c>
      <c r="L45" s="7" t="s">
        <v>105</v>
      </c>
      <c r="M45" s="7">
        <f t="shared" si="3"/>
        <v>60</v>
      </c>
    </row>
    <row r="46" spans="1:13" x14ac:dyDescent="0.25">
      <c r="A46" s="1">
        <v>45</v>
      </c>
      <c r="B46" s="46" t="s">
        <v>78</v>
      </c>
      <c r="C46" s="45">
        <v>43693</v>
      </c>
      <c r="D46" s="1" t="s">
        <v>108</v>
      </c>
      <c r="E46" s="1">
        <v>600</v>
      </c>
      <c r="F46" s="7">
        <v>0</v>
      </c>
      <c r="G46" s="7">
        <v>0</v>
      </c>
      <c r="H46" s="7">
        <v>100</v>
      </c>
      <c r="I46" s="7">
        <f t="shared" si="5"/>
        <v>300</v>
      </c>
      <c r="J46" s="7">
        <f t="shared" si="1"/>
        <v>120</v>
      </c>
      <c r="K46" s="7">
        <f t="shared" si="2"/>
        <v>80</v>
      </c>
      <c r="L46" s="7" t="s">
        <v>105</v>
      </c>
      <c r="M46" s="7">
        <f t="shared" si="3"/>
        <v>80</v>
      </c>
    </row>
    <row r="47" spans="1:13" x14ac:dyDescent="0.25">
      <c r="A47" s="1">
        <v>46</v>
      </c>
      <c r="B47" s="46" t="s">
        <v>75</v>
      </c>
      <c r="C47" s="45">
        <v>43693</v>
      </c>
      <c r="D47" s="1" t="s">
        <v>108</v>
      </c>
      <c r="E47" s="1">
        <v>600</v>
      </c>
      <c r="F47" s="7">
        <v>0</v>
      </c>
      <c r="G47" s="7">
        <v>0</v>
      </c>
      <c r="H47" s="7">
        <v>100</v>
      </c>
      <c r="I47" s="7">
        <f t="shared" si="5"/>
        <v>300</v>
      </c>
      <c r="J47" s="7">
        <f t="shared" si="1"/>
        <v>120</v>
      </c>
      <c r="K47" s="7">
        <f t="shared" si="2"/>
        <v>80</v>
      </c>
      <c r="L47" s="7" t="s">
        <v>105</v>
      </c>
      <c r="M47" s="7">
        <f t="shared" si="3"/>
        <v>80</v>
      </c>
    </row>
    <row r="48" spans="1:13" x14ac:dyDescent="0.25">
      <c r="A48" s="1">
        <v>47</v>
      </c>
      <c r="B48" s="46" t="s">
        <v>76</v>
      </c>
      <c r="C48" s="45">
        <v>43693</v>
      </c>
      <c r="D48" s="1" t="s">
        <v>108</v>
      </c>
      <c r="E48" s="1">
        <v>600</v>
      </c>
      <c r="F48" s="7">
        <v>0</v>
      </c>
      <c r="G48" s="7">
        <v>0</v>
      </c>
      <c r="H48" s="7">
        <v>50</v>
      </c>
      <c r="I48" s="7">
        <f t="shared" si="5"/>
        <v>330</v>
      </c>
      <c r="J48" s="7">
        <f t="shared" si="1"/>
        <v>132</v>
      </c>
      <c r="K48" s="7">
        <f t="shared" si="2"/>
        <v>88</v>
      </c>
      <c r="L48" s="7" t="s">
        <v>105</v>
      </c>
      <c r="M48" s="7">
        <f t="shared" si="3"/>
        <v>88</v>
      </c>
    </row>
    <row r="49" spans="1:13" x14ac:dyDescent="0.25">
      <c r="A49" s="1">
        <v>48</v>
      </c>
      <c r="B49" s="46" t="s">
        <v>121</v>
      </c>
      <c r="C49" s="45">
        <v>43693</v>
      </c>
      <c r="D49" s="1" t="s">
        <v>108</v>
      </c>
      <c r="E49" s="1">
        <v>600</v>
      </c>
      <c r="F49" s="7">
        <v>0</v>
      </c>
      <c r="G49" s="7">
        <v>0</v>
      </c>
      <c r="H49" s="7">
        <v>100</v>
      </c>
      <c r="I49" s="7">
        <f t="shared" si="5"/>
        <v>300</v>
      </c>
      <c r="J49" s="7">
        <f t="shared" si="1"/>
        <v>120</v>
      </c>
      <c r="K49" s="7">
        <f t="shared" si="2"/>
        <v>80</v>
      </c>
      <c r="L49" s="7" t="s">
        <v>105</v>
      </c>
      <c r="M49" s="7">
        <f t="shared" si="3"/>
        <v>80</v>
      </c>
    </row>
    <row r="50" spans="1:13" x14ac:dyDescent="0.25">
      <c r="A50" s="1">
        <v>49</v>
      </c>
      <c r="B50" s="46" t="s">
        <v>107</v>
      </c>
      <c r="C50" s="50">
        <v>43694</v>
      </c>
      <c r="D50" s="1" t="s">
        <v>31</v>
      </c>
      <c r="E50" s="1">
        <v>800</v>
      </c>
      <c r="F50" s="7">
        <v>50</v>
      </c>
      <c r="G50" s="7">
        <v>0</v>
      </c>
      <c r="H50" s="7">
        <v>100</v>
      </c>
      <c r="I50" s="7">
        <f t="shared" si="5"/>
        <v>420</v>
      </c>
      <c r="J50" s="7">
        <f t="shared" si="1"/>
        <v>138</v>
      </c>
      <c r="K50" s="7">
        <f t="shared" si="2"/>
        <v>92</v>
      </c>
      <c r="L50" s="7" t="s">
        <v>105</v>
      </c>
      <c r="M50" s="7">
        <f t="shared" si="3"/>
        <v>92</v>
      </c>
    </row>
    <row r="51" spans="1:13" x14ac:dyDescent="0.25">
      <c r="A51" s="1">
        <v>50</v>
      </c>
      <c r="B51" s="46" t="s">
        <v>80</v>
      </c>
      <c r="C51" s="50">
        <v>43694</v>
      </c>
      <c r="D51" s="1" t="s">
        <v>31</v>
      </c>
      <c r="E51" s="1">
        <v>800</v>
      </c>
      <c r="F51" s="7">
        <v>50</v>
      </c>
      <c r="G51" s="7">
        <v>0</v>
      </c>
      <c r="H51" s="7">
        <v>100</v>
      </c>
      <c r="I51" s="7">
        <f t="shared" si="5"/>
        <v>420</v>
      </c>
      <c r="J51" s="7">
        <f t="shared" si="1"/>
        <v>138</v>
      </c>
      <c r="K51" s="7">
        <f t="shared" si="2"/>
        <v>92</v>
      </c>
      <c r="L51" s="7" t="s">
        <v>105</v>
      </c>
      <c r="M51" s="7">
        <f t="shared" si="3"/>
        <v>92</v>
      </c>
    </row>
    <row r="52" spans="1:13" x14ac:dyDescent="0.25">
      <c r="A52" s="1">
        <v>51</v>
      </c>
      <c r="B52" s="46" t="s">
        <v>79</v>
      </c>
      <c r="C52" s="50">
        <v>43694</v>
      </c>
      <c r="D52" s="1" t="s">
        <v>31</v>
      </c>
      <c r="E52" s="1">
        <v>800</v>
      </c>
      <c r="F52" s="7">
        <v>50</v>
      </c>
      <c r="G52" s="7">
        <v>0</v>
      </c>
      <c r="H52" s="7">
        <v>100</v>
      </c>
      <c r="I52" s="7">
        <f t="shared" si="5"/>
        <v>420</v>
      </c>
      <c r="J52" s="7">
        <f t="shared" si="1"/>
        <v>138</v>
      </c>
      <c r="K52" s="7">
        <f t="shared" si="2"/>
        <v>92</v>
      </c>
      <c r="L52" s="7" t="s">
        <v>105</v>
      </c>
      <c r="M52" s="7">
        <f t="shared" si="3"/>
        <v>92</v>
      </c>
    </row>
    <row r="53" spans="1:13" x14ac:dyDescent="0.25">
      <c r="A53" s="1">
        <v>52</v>
      </c>
      <c r="B53" s="46" t="s">
        <v>129</v>
      </c>
      <c r="C53" s="50">
        <v>43694</v>
      </c>
      <c r="D53" s="1" t="s">
        <v>31</v>
      </c>
      <c r="E53" s="1">
        <v>800</v>
      </c>
      <c r="F53" s="7">
        <v>50</v>
      </c>
      <c r="G53" s="7">
        <v>0</v>
      </c>
      <c r="H53" s="7">
        <v>100</v>
      </c>
      <c r="I53" s="7">
        <f t="shared" si="5"/>
        <v>420</v>
      </c>
      <c r="J53" s="7">
        <f t="shared" si="1"/>
        <v>138</v>
      </c>
      <c r="K53" s="7">
        <f t="shared" si="2"/>
        <v>92</v>
      </c>
      <c r="L53" s="7" t="s">
        <v>105</v>
      </c>
      <c r="M53" s="7">
        <f t="shared" si="3"/>
        <v>92</v>
      </c>
    </row>
    <row r="54" spans="1:13" x14ac:dyDescent="0.25">
      <c r="A54" s="1">
        <v>53</v>
      </c>
      <c r="B54" s="46" t="s">
        <v>128</v>
      </c>
      <c r="C54" s="50">
        <v>43694</v>
      </c>
      <c r="D54" s="1" t="s">
        <v>31</v>
      </c>
      <c r="E54" s="1">
        <v>800</v>
      </c>
      <c r="F54" s="7">
        <v>50</v>
      </c>
      <c r="G54" s="7">
        <v>0</v>
      </c>
      <c r="H54" s="7">
        <v>100</v>
      </c>
      <c r="I54" s="7">
        <f t="shared" si="5"/>
        <v>420</v>
      </c>
      <c r="J54" s="7">
        <f t="shared" si="1"/>
        <v>138</v>
      </c>
      <c r="K54" s="7">
        <f t="shared" si="2"/>
        <v>92</v>
      </c>
      <c r="L54" s="7" t="s">
        <v>105</v>
      </c>
      <c r="M54" s="7">
        <f t="shared" si="3"/>
        <v>92</v>
      </c>
    </row>
    <row r="55" spans="1:13" x14ac:dyDescent="0.25">
      <c r="A55" s="1">
        <v>54</v>
      </c>
      <c r="B55" s="46" t="s">
        <v>78</v>
      </c>
      <c r="C55" s="50">
        <v>43694</v>
      </c>
      <c r="D55" s="1" t="s">
        <v>31</v>
      </c>
      <c r="E55" s="1">
        <v>0</v>
      </c>
      <c r="F55" s="7">
        <v>0</v>
      </c>
      <c r="G55" s="7">
        <v>0</v>
      </c>
      <c r="H55" s="7">
        <v>0</v>
      </c>
      <c r="I55" s="7">
        <f t="shared" si="5"/>
        <v>0</v>
      </c>
      <c r="J55" s="7">
        <f t="shared" si="1"/>
        <v>0</v>
      </c>
      <c r="K55" s="7">
        <f t="shared" si="2"/>
        <v>0</v>
      </c>
      <c r="L55" s="7" t="s">
        <v>105</v>
      </c>
      <c r="M55" s="7">
        <f t="shared" si="3"/>
        <v>0</v>
      </c>
    </row>
    <row r="56" spans="1:13" x14ac:dyDescent="0.25">
      <c r="A56" s="1">
        <v>55</v>
      </c>
      <c r="B56" s="46" t="s">
        <v>75</v>
      </c>
      <c r="C56" s="50">
        <v>43694</v>
      </c>
      <c r="D56" s="1" t="s">
        <v>31</v>
      </c>
      <c r="E56" s="1">
        <v>800</v>
      </c>
      <c r="F56" s="7">
        <v>0</v>
      </c>
      <c r="G56" s="7">
        <v>0</v>
      </c>
      <c r="H56" s="7">
        <v>100</v>
      </c>
      <c r="I56" s="7">
        <f t="shared" si="5"/>
        <v>420</v>
      </c>
      <c r="J56" s="7">
        <f t="shared" si="1"/>
        <v>168</v>
      </c>
      <c r="K56" s="7">
        <f t="shared" si="2"/>
        <v>112</v>
      </c>
      <c r="L56" s="7" t="s">
        <v>105</v>
      </c>
      <c r="M56" s="7">
        <f t="shared" si="3"/>
        <v>112</v>
      </c>
    </row>
    <row r="57" spans="1:13" x14ac:dyDescent="0.25">
      <c r="A57" s="1">
        <v>56</v>
      </c>
      <c r="B57" s="46" t="s">
        <v>76</v>
      </c>
      <c r="C57" s="50">
        <v>43694</v>
      </c>
      <c r="D57" s="1" t="s">
        <v>31</v>
      </c>
      <c r="E57" s="1">
        <v>800</v>
      </c>
      <c r="F57" s="7">
        <v>0</v>
      </c>
      <c r="G57" s="7">
        <v>0</v>
      </c>
      <c r="H57" s="7">
        <v>100</v>
      </c>
      <c r="I57" s="7">
        <f t="shared" si="5"/>
        <v>420</v>
      </c>
      <c r="J57" s="7">
        <f t="shared" si="1"/>
        <v>168</v>
      </c>
      <c r="K57" s="7">
        <f t="shared" si="2"/>
        <v>112</v>
      </c>
      <c r="L57" s="7" t="s">
        <v>105</v>
      </c>
      <c r="M57" s="7">
        <f t="shared" si="3"/>
        <v>112</v>
      </c>
    </row>
    <row r="58" spans="1:13" x14ac:dyDescent="0.25">
      <c r="A58" s="1">
        <v>57</v>
      </c>
      <c r="B58" s="46" t="s">
        <v>121</v>
      </c>
      <c r="C58" s="50">
        <v>43694</v>
      </c>
      <c r="D58" s="1" t="s">
        <v>31</v>
      </c>
      <c r="E58" s="1">
        <v>800</v>
      </c>
      <c r="F58" s="7">
        <v>0</v>
      </c>
      <c r="G58" s="7">
        <v>0</v>
      </c>
      <c r="H58" s="7">
        <v>100</v>
      </c>
      <c r="I58" s="7">
        <f t="shared" si="5"/>
        <v>420</v>
      </c>
      <c r="J58" s="7">
        <f t="shared" si="1"/>
        <v>168</v>
      </c>
      <c r="K58" s="7">
        <f t="shared" si="2"/>
        <v>112</v>
      </c>
      <c r="L58" s="7" t="s">
        <v>105</v>
      </c>
      <c r="M58" s="7">
        <f t="shared" si="3"/>
        <v>112</v>
      </c>
    </row>
    <row r="59" spans="1:13" x14ac:dyDescent="0.25">
      <c r="A59" s="1">
        <v>58</v>
      </c>
      <c r="B59" s="46" t="s">
        <v>79</v>
      </c>
      <c r="C59" s="45">
        <v>43695</v>
      </c>
      <c r="D59" s="1" t="s">
        <v>19</v>
      </c>
      <c r="E59" s="1">
        <v>600</v>
      </c>
      <c r="F59" s="7">
        <v>50</v>
      </c>
      <c r="G59" s="7">
        <v>0</v>
      </c>
      <c r="H59" s="7">
        <v>100</v>
      </c>
      <c r="I59" s="7">
        <f t="shared" si="5"/>
        <v>300</v>
      </c>
      <c r="J59" s="7">
        <f t="shared" si="1"/>
        <v>90</v>
      </c>
      <c r="K59" s="7">
        <f t="shared" si="2"/>
        <v>60</v>
      </c>
      <c r="L59" s="7" t="s">
        <v>105</v>
      </c>
      <c r="M59" s="7">
        <f t="shared" si="3"/>
        <v>60</v>
      </c>
    </row>
    <row r="60" spans="1:13" x14ac:dyDescent="0.25">
      <c r="A60" s="1">
        <v>59</v>
      </c>
      <c r="B60" s="46" t="s">
        <v>121</v>
      </c>
      <c r="C60" s="45">
        <v>43697</v>
      </c>
      <c r="D60" s="1" t="s">
        <v>106</v>
      </c>
      <c r="E60" s="1">
        <v>600</v>
      </c>
      <c r="F60" s="7">
        <v>50</v>
      </c>
      <c r="G60" s="7">
        <v>0</v>
      </c>
      <c r="H60" s="7">
        <v>100</v>
      </c>
      <c r="I60" s="7">
        <f t="shared" ref="I60:I83" si="6">IF(OR(B60="2-2902", B60="2-2302"),300,(E60-H60)*0.6)</f>
        <v>300</v>
      </c>
      <c r="J60" s="7">
        <f t="shared" ref="J60:J83" si="7">(E60-F60-G60-H60-I60)*0.6</f>
        <v>90</v>
      </c>
      <c r="K60" s="7">
        <f t="shared" ref="K60:K83" si="8">(E60-F60-G60-H60-I60-J60)</f>
        <v>60</v>
      </c>
      <c r="L60" s="7" t="s">
        <v>105</v>
      </c>
      <c r="M60" s="7">
        <f t="shared" ref="M60:M83" si="9">IF(L60="未结算", K60, 0)</f>
        <v>60</v>
      </c>
    </row>
    <row r="61" spans="1:13" x14ac:dyDescent="0.25">
      <c r="A61" s="1">
        <v>60</v>
      </c>
      <c r="B61" s="46" t="s">
        <v>79</v>
      </c>
      <c r="C61" s="45">
        <v>43697</v>
      </c>
      <c r="D61" s="1" t="s">
        <v>106</v>
      </c>
      <c r="E61" s="1">
        <v>600</v>
      </c>
      <c r="F61" s="7">
        <v>0</v>
      </c>
      <c r="G61" s="7">
        <v>0</v>
      </c>
      <c r="H61" s="7">
        <v>100</v>
      </c>
      <c r="I61" s="7">
        <f t="shared" si="6"/>
        <v>300</v>
      </c>
      <c r="J61" s="7">
        <f t="shared" si="7"/>
        <v>120</v>
      </c>
      <c r="K61" s="7">
        <f t="shared" si="8"/>
        <v>80</v>
      </c>
      <c r="L61" s="7" t="s">
        <v>105</v>
      </c>
      <c r="M61" s="7">
        <f t="shared" si="9"/>
        <v>80</v>
      </c>
    </row>
    <row r="62" spans="1:13" x14ac:dyDescent="0.25">
      <c r="A62" s="1">
        <v>61</v>
      </c>
      <c r="B62" s="46" t="s">
        <v>121</v>
      </c>
      <c r="C62" s="45">
        <v>43698</v>
      </c>
      <c r="D62" s="1" t="s">
        <v>87</v>
      </c>
      <c r="E62" s="1">
        <v>600</v>
      </c>
      <c r="F62" s="7">
        <v>50</v>
      </c>
      <c r="G62" s="7">
        <v>0</v>
      </c>
      <c r="H62" s="7">
        <v>100</v>
      </c>
      <c r="I62" s="7">
        <f t="shared" si="6"/>
        <v>300</v>
      </c>
      <c r="J62" s="7">
        <f t="shared" si="7"/>
        <v>90</v>
      </c>
      <c r="K62" s="7">
        <f t="shared" si="8"/>
        <v>60</v>
      </c>
      <c r="L62" s="7" t="s">
        <v>105</v>
      </c>
      <c r="M62" s="7">
        <f t="shared" si="9"/>
        <v>60</v>
      </c>
    </row>
    <row r="63" spans="1:13" x14ac:dyDescent="0.25">
      <c r="A63" s="1">
        <v>62</v>
      </c>
      <c r="B63" s="46" t="s">
        <v>78</v>
      </c>
      <c r="C63" s="45">
        <v>43698</v>
      </c>
      <c r="D63" s="1" t="s">
        <v>87</v>
      </c>
      <c r="E63" s="1">
        <v>600</v>
      </c>
      <c r="F63" s="7">
        <v>50</v>
      </c>
      <c r="G63" s="7">
        <v>0</v>
      </c>
      <c r="H63" s="7">
        <v>100</v>
      </c>
      <c r="I63" s="7">
        <f t="shared" si="6"/>
        <v>300</v>
      </c>
      <c r="J63" s="7">
        <f t="shared" si="7"/>
        <v>90</v>
      </c>
      <c r="K63" s="7">
        <f t="shared" si="8"/>
        <v>60</v>
      </c>
      <c r="L63" s="7" t="s">
        <v>105</v>
      </c>
      <c r="M63" s="7">
        <f t="shared" si="9"/>
        <v>60</v>
      </c>
    </row>
    <row r="64" spans="1:13" x14ac:dyDescent="0.25">
      <c r="A64" s="1">
        <v>63</v>
      </c>
      <c r="B64" s="46" t="s">
        <v>104</v>
      </c>
      <c r="C64" s="45">
        <v>43698</v>
      </c>
      <c r="D64" s="1" t="s">
        <v>87</v>
      </c>
      <c r="E64" s="1">
        <v>600</v>
      </c>
      <c r="F64" s="7">
        <v>50</v>
      </c>
      <c r="G64" s="7">
        <v>0</v>
      </c>
      <c r="H64" s="7">
        <v>100</v>
      </c>
      <c r="I64" s="7">
        <f t="shared" si="6"/>
        <v>300</v>
      </c>
      <c r="J64" s="7">
        <f t="shared" si="7"/>
        <v>90</v>
      </c>
      <c r="K64" s="7">
        <f t="shared" si="8"/>
        <v>60</v>
      </c>
      <c r="L64" s="7" t="s">
        <v>105</v>
      </c>
      <c r="M64" s="7">
        <f t="shared" si="9"/>
        <v>60</v>
      </c>
    </row>
    <row r="65" spans="1:13" x14ac:dyDescent="0.25">
      <c r="A65" s="1">
        <v>64</v>
      </c>
      <c r="B65" s="46" t="s">
        <v>128</v>
      </c>
      <c r="C65" s="45">
        <v>43699</v>
      </c>
      <c r="D65" s="1" t="s">
        <v>6</v>
      </c>
      <c r="E65" s="1">
        <v>600</v>
      </c>
      <c r="F65" s="7">
        <v>50</v>
      </c>
      <c r="G65" s="7">
        <v>0</v>
      </c>
      <c r="H65" s="7">
        <v>100</v>
      </c>
      <c r="I65" s="7">
        <f t="shared" si="6"/>
        <v>300</v>
      </c>
      <c r="J65" s="7">
        <f t="shared" si="7"/>
        <v>90</v>
      </c>
      <c r="K65" s="7">
        <f t="shared" si="8"/>
        <v>60</v>
      </c>
      <c r="L65" s="7" t="s">
        <v>105</v>
      </c>
      <c r="M65" s="7">
        <f t="shared" si="9"/>
        <v>60</v>
      </c>
    </row>
    <row r="66" spans="1:13" x14ac:dyDescent="0.25">
      <c r="A66" s="1">
        <v>65</v>
      </c>
      <c r="B66" s="46" t="s">
        <v>129</v>
      </c>
      <c r="C66" s="45">
        <v>43699</v>
      </c>
      <c r="D66" s="1" t="s">
        <v>6</v>
      </c>
      <c r="E66" s="1">
        <v>600</v>
      </c>
      <c r="F66" s="7">
        <v>50</v>
      </c>
      <c r="G66" s="7">
        <v>0</v>
      </c>
      <c r="H66" s="7">
        <v>100</v>
      </c>
      <c r="I66" s="7">
        <f t="shared" si="6"/>
        <v>300</v>
      </c>
      <c r="J66" s="7">
        <f t="shared" si="7"/>
        <v>90</v>
      </c>
      <c r="K66" s="7">
        <f t="shared" si="8"/>
        <v>60</v>
      </c>
      <c r="L66" s="7" t="s">
        <v>105</v>
      </c>
      <c r="M66" s="7">
        <f t="shared" si="9"/>
        <v>60</v>
      </c>
    </row>
    <row r="67" spans="1:13" x14ac:dyDescent="0.25">
      <c r="A67" s="1">
        <v>66</v>
      </c>
      <c r="B67" s="46" t="s">
        <v>107</v>
      </c>
      <c r="C67" s="45">
        <v>43699</v>
      </c>
      <c r="D67" s="1" t="s">
        <v>6</v>
      </c>
      <c r="E67" s="1">
        <v>600</v>
      </c>
      <c r="F67" s="7">
        <v>50</v>
      </c>
      <c r="G67" s="7">
        <v>0</v>
      </c>
      <c r="H67" s="7">
        <v>100</v>
      </c>
      <c r="I67" s="7">
        <f t="shared" si="6"/>
        <v>300</v>
      </c>
      <c r="J67" s="7">
        <f t="shared" si="7"/>
        <v>90</v>
      </c>
      <c r="K67" s="7">
        <f t="shared" si="8"/>
        <v>60</v>
      </c>
      <c r="L67" s="7" t="s">
        <v>105</v>
      </c>
      <c r="M67" s="7">
        <f t="shared" si="9"/>
        <v>60</v>
      </c>
    </row>
    <row r="68" spans="1:13" x14ac:dyDescent="0.25">
      <c r="A68" s="1">
        <v>67</v>
      </c>
      <c r="B68" s="46" t="s">
        <v>75</v>
      </c>
      <c r="C68" s="45">
        <v>43699</v>
      </c>
      <c r="D68" s="1" t="s">
        <v>6</v>
      </c>
      <c r="E68" s="1">
        <v>600</v>
      </c>
      <c r="F68" s="7">
        <v>0</v>
      </c>
      <c r="G68" s="7">
        <v>0</v>
      </c>
      <c r="H68" s="7">
        <v>100</v>
      </c>
      <c r="I68" s="7">
        <f t="shared" si="6"/>
        <v>300</v>
      </c>
      <c r="J68" s="7">
        <f t="shared" si="7"/>
        <v>120</v>
      </c>
      <c r="K68" s="7">
        <f t="shared" si="8"/>
        <v>80</v>
      </c>
      <c r="L68" s="7" t="s">
        <v>105</v>
      </c>
      <c r="M68" s="7">
        <f t="shared" si="9"/>
        <v>80</v>
      </c>
    </row>
    <row r="69" spans="1:13" x14ac:dyDescent="0.25">
      <c r="A69" s="1">
        <v>68</v>
      </c>
      <c r="B69" s="46" t="s">
        <v>76</v>
      </c>
      <c r="C69" s="45">
        <v>43701</v>
      </c>
      <c r="D69" s="1" t="s">
        <v>31</v>
      </c>
      <c r="E69" s="1">
        <v>800</v>
      </c>
      <c r="F69" s="7">
        <v>50</v>
      </c>
      <c r="G69" s="7">
        <v>0</v>
      </c>
      <c r="H69" s="7">
        <v>100</v>
      </c>
      <c r="I69" s="7">
        <f t="shared" si="6"/>
        <v>420</v>
      </c>
      <c r="J69" s="7">
        <f t="shared" si="7"/>
        <v>138</v>
      </c>
      <c r="K69" s="7">
        <f t="shared" si="8"/>
        <v>92</v>
      </c>
      <c r="L69" s="7" t="s">
        <v>105</v>
      </c>
      <c r="M69" s="7">
        <f t="shared" si="9"/>
        <v>92</v>
      </c>
    </row>
    <row r="70" spans="1:13" x14ac:dyDescent="0.25">
      <c r="A70" s="1">
        <v>69</v>
      </c>
      <c r="B70" s="46" t="s">
        <v>75</v>
      </c>
      <c r="C70" s="45">
        <v>43701</v>
      </c>
      <c r="D70" s="1" t="s">
        <v>31</v>
      </c>
      <c r="E70" s="1">
        <v>800</v>
      </c>
      <c r="F70" s="7">
        <v>50</v>
      </c>
      <c r="G70" s="7">
        <v>0</v>
      </c>
      <c r="H70" s="7">
        <v>100</v>
      </c>
      <c r="I70" s="7">
        <f t="shared" si="6"/>
        <v>420</v>
      </c>
      <c r="J70" s="7">
        <f t="shared" si="7"/>
        <v>138</v>
      </c>
      <c r="K70" s="7">
        <f t="shared" si="8"/>
        <v>92</v>
      </c>
      <c r="L70" s="7" t="s">
        <v>105</v>
      </c>
      <c r="M70" s="7">
        <f t="shared" si="9"/>
        <v>92</v>
      </c>
    </row>
    <row r="71" spans="1:13" x14ac:dyDescent="0.25">
      <c r="A71" s="1">
        <v>70</v>
      </c>
      <c r="B71" s="46" t="s">
        <v>78</v>
      </c>
      <c r="C71" s="45">
        <v>43701</v>
      </c>
      <c r="D71" s="1" t="s">
        <v>31</v>
      </c>
      <c r="E71" s="1">
        <v>800</v>
      </c>
      <c r="F71" s="7">
        <v>50</v>
      </c>
      <c r="G71" s="7">
        <v>0</v>
      </c>
      <c r="H71" s="7">
        <v>100</v>
      </c>
      <c r="I71" s="7">
        <f t="shared" si="6"/>
        <v>420</v>
      </c>
      <c r="J71" s="7">
        <f t="shared" si="7"/>
        <v>138</v>
      </c>
      <c r="K71" s="7">
        <f t="shared" si="8"/>
        <v>92</v>
      </c>
      <c r="L71" s="7" t="s">
        <v>105</v>
      </c>
      <c r="M71" s="7">
        <f t="shared" si="9"/>
        <v>92</v>
      </c>
    </row>
    <row r="72" spans="1:13" x14ac:dyDescent="0.25">
      <c r="A72" s="1">
        <v>71</v>
      </c>
      <c r="B72" s="46"/>
      <c r="C72" s="1"/>
      <c r="D72" s="1"/>
      <c r="E72" s="1"/>
      <c r="F72" s="7">
        <v>0</v>
      </c>
      <c r="G72" s="7">
        <v>0</v>
      </c>
      <c r="H72" s="7">
        <v>0</v>
      </c>
      <c r="I72" s="7">
        <f t="shared" si="6"/>
        <v>0</v>
      </c>
      <c r="J72" s="7">
        <f t="shared" si="7"/>
        <v>0</v>
      </c>
      <c r="K72" s="7">
        <f t="shared" si="8"/>
        <v>0</v>
      </c>
      <c r="L72" s="7" t="s">
        <v>105</v>
      </c>
      <c r="M72" s="7">
        <f t="shared" si="9"/>
        <v>0</v>
      </c>
    </row>
    <row r="73" spans="1:13" x14ac:dyDescent="0.25">
      <c r="A73" s="1">
        <v>72</v>
      </c>
      <c r="B73" s="46"/>
      <c r="C73" s="1"/>
      <c r="D73" s="1"/>
      <c r="E73" s="1"/>
      <c r="F73" s="7">
        <v>0</v>
      </c>
      <c r="G73" s="7">
        <v>0</v>
      </c>
      <c r="H73" s="7">
        <v>0</v>
      </c>
      <c r="I73" s="7">
        <f t="shared" si="6"/>
        <v>0</v>
      </c>
      <c r="J73" s="7">
        <f t="shared" si="7"/>
        <v>0</v>
      </c>
      <c r="K73" s="7">
        <f t="shared" si="8"/>
        <v>0</v>
      </c>
      <c r="L73" s="7" t="s">
        <v>105</v>
      </c>
      <c r="M73" s="7">
        <f t="shared" si="9"/>
        <v>0</v>
      </c>
    </row>
    <row r="74" spans="1:13" x14ac:dyDescent="0.25">
      <c r="A74" s="1">
        <v>73</v>
      </c>
      <c r="B74" s="46"/>
      <c r="C74" s="1"/>
      <c r="D74" s="1"/>
      <c r="E74" s="1"/>
      <c r="F74" s="7">
        <v>0</v>
      </c>
      <c r="G74" s="7">
        <v>0</v>
      </c>
      <c r="H74" s="7">
        <v>0</v>
      </c>
      <c r="I74" s="7">
        <f t="shared" si="6"/>
        <v>0</v>
      </c>
      <c r="J74" s="7">
        <f t="shared" si="7"/>
        <v>0</v>
      </c>
      <c r="K74" s="7">
        <f t="shared" si="8"/>
        <v>0</v>
      </c>
      <c r="L74" s="7" t="s">
        <v>105</v>
      </c>
      <c r="M74" s="7">
        <f t="shared" si="9"/>
        <v>0</v>
      </c>
    </row>
    <row r="75" spans="1:13" x14ac:dyDescent="0.25">
      <c r="A75" s="1">
        <v>74</v>
      </c>
      <c r="B75" s="46"/>
      <c r="C75" s="1"/>
      <c r="D75" s="1"/>
      <c r="E75" s="1"/>
      <c r="F75" s="7">
        <v>0</v>
      </c>
      <c r="G75" s="7">
        <v>0</v>
      </c>
      <c r="H75" s="7">
        <v>0</v>
      </c>
      <c r="I75" s="7">
        <f t="shared" si="6"/>
        <v>0</v>
      </c>
      <c r="J75" s="7">
        <f t="shared" si="7"/>
        <v>0</v>
      </c>
      <c r="K75" s="7">
        <f t="shared" si="8"/>
        <v>0</v>
      </c>
      <c r="L75" s="7" t="s">
        <v>105</v>
      </c>
      <c r="M75" s="7">
        <f t="shared" si="9"/>
        <v>0</v>
      </c>
    </row>
    <row r="76" spans="1:13" x14ac:dyDescent="0.25">
      <c r="A76" s="1">
        <v>75</v>
      </c>
      <c r="B76" s="46"/>
      <c r="C76" s="1"/>
      <c r="D76" s="1"/>
      <c r="E76" s="1"/>
      <c r="F76" s="7">
        <v>0</v>
      </c>
      <c r="G76" s="7">
        <v>0</v>
      </c>
      <c r="H76" s="7">
        <v>0</v>
      </c>
      <c r="I76" s="7">
        <f t="shared" si="6"/>
        <v>0</v>
      </c>
      <c r="J76" s="7">
        <f t="shared" si="7"/>
        <v>0</v>
      </c>
      <c r="K76" s="7">
        <f t="shared" si="8"/>
        <v>0</v>
      </c>
      <c r="L76" s="7" t="s">
        <v>105</v>
      </c>
      <c r="M76" s="7">
        <f t="shared" si="9"/>
        <v>0</v>
      </c>
    </row>
    <row r="77" spans="1:13" x14ac:dyDescent="0.25">
      <c r="A77" s="1">
        <v>76</v>
      </c>
      <c r="B77" s="46"/>
      <c r="C77" s="1"/>
      <c r="D77" s="1"/>
      <c r="E77" s="1"/>
      <c r="F77" s="7">
        <v>0</v>
      </c>
      <c r="G77" s="7">
        <v>0</v>
      </c>
      <c r="H77" s="7">
        <v>0</v>
      </c>
      <c r="I77" s="7">
        <f t="shared" si="6"/>
        <v>0</v>
      </c>
      <c r="J77" s="7">
        <f t="shared" si="7"/>
        <v>0</v>
      </c>
      <c r="K77" s="7">
        <f t="shared" si="8"/>
        <v>0</v>
      </c>
      <c r="L77" s="7" t="s">
        <v>105</v>
      </c>
      <c r="M77" s="7">
        <f t="shared" si="9"/>
        <v>0</v>
      </c>
    </row>
    <row r="78" spans="1:13" x14ac:dyDescent="0.25">
      <c r="A78" s="1">
        <v>77</v>
      </c>
      <c r="B78" s="46"/>
      <c r="C78" s="1"/>
      <c r="D78" s="1"/>
      <c r="E78" s="1"/>
      <c r="F78" s="7">
        <v>0</v>
      </c>
      <c r="G78" s="7">
        <v>0</v>
      </c>
      <c r="H78" s="7">
        <v>0</v>
      </c>
      <c r="I78" s="7">
        <f t="shared" si="6"/>
        <v>0</v>
      </c>
      <c r="J78" s="7">
        <f t="shared" si="7"/>
        <v>0</v>
      </c>
      <c r="K78" s="7">
        <f t="shared" si="8"/>
        <v>0</v>
      </c>
      <c r="L78" s="7" t="s">
        <v>105</v>
      </c>
      <c r="M78" s="7">
        <f t="shared" si="9"/>
        <v>0</v>
      </c>
    </row>
    <row r="79" spans="1:13" x14ac:dyDescent="0.25">
      <c r="A79" s="1">
        <v>78</v>
      </c>
      <c r="B79" s="46"/>
      <c r="C79" s="1"/>
      <c r="D79" s="1"/>
      <c r="E79" s="1"/>
      <c r="F79" s="7">
        <v>0</v>
      </c>
      <c r="G79" s="7">
        <v>0</v>
      </c>
      <c r="H79" s="7">
        <v>0</v>
      </c>
      <c r="I79" s="7">
        <f t="shared" si="6"/>
        <v>0</v>
      </c>
      <c r="J79" s="7">
        <f t="shared" si="7"/>
        <v>0</v>
      </c>
      <c r="K79" s="7">
        <f t="shared" si="8"/>
        <v>0</v>
      </c>
      <c r="L79" s="7" t="s">
        <v>105</v>
      </c>
      <c r="M79" s="7">
        <f t="shared" si="9"/>
        <v>0</v>
      </c>
    </row>
    <row r="80" spans="1:13" x14ac:dyDescent="0.25">
      <c r="A80" s="1">
        <v>79</v>
      </c>
      <c r="B80" s="46"/>
      <c r="C80" s="1"/>
      <c r="D80" s="1"/>
      <c r="E80" s="1"/>
      <c r="F80" s="7">
        <v>0</v>
      </c>
      <c r="G80" s="7">
        <v>0</v>
      </c>
      <c r="H80" s="7">
        <v>0</v>
      </c>
      <c r="I80" s="7">
        <f t="shared" si="6"/>
        <v>0</v>
      </c>
      <c r="J80" s="7">
        <f t="shared" si="7"/>
        <v>0</v>
      </c>
      <c r="K80" s="7">
        <f t="shared" si="8"/>
        <v>0</v>
      </c>
      <c r="L80" s="7" t="s">
        <v>105</v>
      </c>
      <c r="M80" s="7">
        <f t="shared" si="9"/>
        <v>0</v>
      </c>
    </row>
    <row r="81" spans="1:13" x14ac:dyDescent="0.25">
      <c r="A81" s="1">
        <v>80</v>
      </c>
      <c r="B81" s="46"/>
      <c r="C81" s="1"/>
      <c r="D81" s="1"/>
      <c r="E81" s="1"/>
      <c r="F81" s="7">
        <v>0</v>
      </c>
      <c r="G81" s="7">
        <v>0</v>
      </c>
      <c r="H81" s="7">
        <v>0</v>
      </c>
      <c r="I81" s="7">
        <f t="shared" si="6"/>
        <v>0</v>
      </c>
      <c r="J81" s="7">
        <f t="shared" si="7"/>
        <v>0</v>
      </c>
      <c r="K81" s="7">
        <f t="shared" si="8"/>
        <v>0</v>
      </c>
      <c r="L81" s="7" t="s">
        <v>105</v>
      </c>
      <c r="M81" s="7">
        <f t="shared" si="9"/>
        <v>0</v>
      </c>
    </row>
    <row r="82" spans="1:13" x14ac:dyDescent="0.25">
      <c r="A82" s="1">
        <v>81</v>
      </c>
      <c r="B82" s="46"/>
      <c r="C82" s="1"/>
      <c r="D82" s="1"/>
      <c r="E82" s="1"/>
      <c r="F82" s="7">
        <v>0</v>
      </c>
      <c r="G82" s="7">
        <v>0</v>
      </c>
      <c r="H82" s="7">
        <v>0</v>
      </c>
      <c r="I82" s="7">
        <f t="shared" si="6"/>
        <v>0</v>
      </c>
      <c r="J82" s="7">
        <f t="shared" si="7"/>
        <v>0</v>
      </c>
      <c r="K82" s="7">
        <f t="shared" si="8"/>
        <v>0</v>
      </c>
      <c r="L82" s="7" t="s">
        <v>105</v>
      </c>
      <c r="M82" s="7">
        <f t="shared" si="9"/>
        <v>0</v>
      </c>
    </row>
    <row r="83" spans="1:13" x14ac:dyDescent="0.25">
      <c r="A83" s="1">
        <v>82</v>
      </c>
      <c r="B83" s="46"/>
      <c r="C83" s="1"/>
      <c r="D83" s="1"/>
      <c r="E83" s="1"/>
      <c r="F83" s="7">
        <v>0</v>
      </c>
      <c r="G83" s="7">
        <v>0</v>
      </c>
      <c r="H83" s="7">
        <v>0</v>
      </c>
      <c r="I83" s="7">
        <f t="shared" si="6"/>
        <v>0</v>
      </c>
      <c r="J83" s="7">
        <f t="shared" si="7"/>
        <v>0</v>
      </c>
      <c r="K83" s="7">
        <f t="shared" si="8"/>
        <v>0</v>
      </c>
      <c r="L83" s="7" t="s">
        <v>105</v>
      </c>
      <c r="M83" s="7">
        <f t="shared" si="9"/>
        <v>0</v>
      </c>
    </row>
  </sheetData>
  <autoFilter ref="A1:M31"/>
  <phoneticPr fontId="1" type="noConversion"/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业主信息!$A$3:$A$16</xm:f>
          </x14:formula1>
          <xm:sqref>B1:B20 B84:B1048576</xm:sqref>
        </x14:dataValidation>
        <x14:dataValidation type="list" allowBlank="1" showInputMessage="1" showErrorMessage="1">
          <x14:formula1>
            <xm:f>选项!$C$2:$C$3</xm:f>
          </x14:formula1>
          <xm:sqref>L2:L83</xm:sqref>
        </x14:dataValidation>
        <x14:dataValidation type="list" allowBlank="1" showInputMessage="1" showErrorMessage="1">
          <x14:formula1>
            <xm:f>选项!$B$2:$B$11</xm:f>
          </x14:formula1>
          <xm:sqref>D1:D1048576</xm:sqref>
        </x14:dataValidation>
        <x14:dataValidation type="list" allowBlank="1" showInputMessage="1" showErrorMessage="1">
          <x14:formula1>
            <xm:f>业主信息!$A$3:$A$21</xm:f>
          </x14:formula1>
          <xm:sqref>B21:B83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电费</vt:lpstr>
      <vt:lpstr>选项</vt:lpstr>
      <vt:lpstr>业主信息</vt:lpstr>
      <vt:lpstr>3月</vt:lpstr>
      <vt:lpstr>4月</vt:lpstr>
      <vt:lpstr>5月</vt:lpstr>
      <vt:lpstr>6月</vt:lpstr>
      <vt:lpstr>7月</vt:lpstr>
      <vt:lpstr>8月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Leo Yuan</cp:lastModifiedBy>
  <dcterms:created xsi:type="dcterms:W3CDTF">2019-03-30T14:22:02Z</dcterms:created>
  <dcterms:modified xsi:type="dcterms:W3CDTF">2019-09-09T11:26:33Z</dcterms:modified>
</cp:coreProperties>
</file>