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牌信息" sheetId="1" r:id="rId1"/>
    <sheet name="法则" sheetId="4" r:id="rId2"/>
    <sheet name="结果" sheetId="3" r:id="rId3"/>
  </sheets>
  <calcPr calcId="162913"/>
</workbook>
</file>

<file path=xl/calcChain.xml><?xml version="1.0" encoding="utf-8"?>
<calcChain xmlns="http://schemas.openxmlformats.org/spreadsheetml/2006/main">
  <c r="J23" i="3" l="1"/>
  <c r="J22" i="3"/>
  <c r="J21" i="3"/>
  <c r="E14" i="3" l="1"/>
  <c r="E13" i="3"/>
  <c r="E12" i="3"/>
  <c r="D11" i="3"/>
  <c r="K23" i="3" s="1"/>
  <c r="I23" i="3"/>
  <c r="I22" i="3"/>
  <c r="I21" i="3"/>
  <c r="H23" i="3"/>
  <c r="H22" i="3"/>
  <c r="H21" i="3"/>
  <c r="K22" i="3" l="1"/>
  <c r="K21" i="3"/>
  <c r="D18" i="3"/>
  <c r="O18" i="3"/>
  <c r="N18" i="3"/>
  <c r="M18" i="3"/>
  <c r="L18" i="3"/>
  <c r="K18" i="3"/>
  <c r="J18" i="3"/>
  <c r="I18" i="3"/>
  <c r="H18" i="3"/>
  <c r="G18" i="3"/>
  <c r="F18" i="3"/>
  <c r="E18" i="3"/>
  <c r="C18" i="3"/>
  <c r="E17" i="1"/>
  <c r="D17" i="1"/>
  <c r="J17" i="1"/>
  <c r="N17" i="3"/>
  <c r="M17" i="3"/>
  <c r="H17" i="3"/>
  <c r="H7" i="1"/>
  <c r="H6" i="1"/>
  <c r="C16" i="1"/>
  <c r="K16" i="1" s="1"/>
  <c r="C15" i="1"/>
  <c r="K15" i="1" s="1"/>
  <c r="C14" i="1"/>
  <c r="K14" i="1" s="1"/>
  <c r="C13" i="1"/>
  <c r="L17" i="3" s="1"/>
  <c r="C12" i="1"/>
  <c r="K12" i="1" s="1"/>
  <c r="C11" i="1"/>
  <c r="K11" i="1" s="1"/>
  <c r="C10" i="1"/>
  <c r="K10" i="1" s="1"/>
  <c r="C9" i="1"/>
  <c r="H9" i="1" s="1"/>
  <c r="C8" i="1"/>
  <c r="K8" i="1" s="1"/>
  <c r="C7" i="1"/>
  <c r="K7" i="1" s="1"/>
  <c r="C6" i="1"/>
  <c r="K6" i="1" s="1"/>
  <c r="C5" i="1"/>
  <c r="H5" i="1" s="1"/>
  <c r="C4" i="1"/>
  <c r="K4" i="1" s="1"/>
  <c r="C17" i="3"/>
  <c r="C19" i="3" l="1"/>
  <c r="C24" i="3"/>
  <c r="D24" i="3" s="1"/>
  <c r="E24" i="3"/>
  <c r="H8" i="1"/>
  <c r="H10" i="1"/>
  <c r="O17" i="3"/>
  <c r="E17" i="3"/>
  <c r="E19" i="3" s="1"/>
  <c r="K9" i="1"/>
  <c r="G17" i="3"/>
  <c r="G19" i="3" s="1"/>
  <c r="I17" i="3"/>
  <c r="I19" i="3" s="1"/>
  <c r="F17" i="3"/>
  <c r="F19" i="3" s="1"/>
  <c r="C17" i="1"/>
  <c r="H11" i="1"/>
  <c r="J17" i="3"/>
  <c r="J19" i="3" s="1"/>
  <c r="K13" i="1"/>
  <c r="H4" i="1"/>
  <c r="H12" i="1"/>
  <c r="K17" i="3"/>
  <c r="K19" i="3" s="1"/>
  <c r="K5" i="1"/>
  <c r="K17" i="1" s="1"/>
  <c r="D17" i="3"/>
  <c r="D19" i="3" s="1"/>
  <c r="H13" i="1"/>
  <c r="L19" i="3"/>
  <c r="O19" i="3"/>
  <c r="M19" i="3"/>
  <c r="H19" i="3"/>
  <c r="N19" i="3"/>
  <c r="C22" i="3" l="1"/>
  <c r="E22" i="3" s="1"/>
  <c r="C23" i="3"/>
  <c r="E23" i="3" s="1"/>
  <c r="C21" i="3"/>
  <c r="C25" i="3" l="1"/>
  <c r="E21" i="3"/>
</calcChain>
</file>

<file path=xl/sharedStrings.xml><?xml version="1.0" encoding="utf-8"?>
<sst xmlns="http://schemas.openxmlformats.org/spreadsheetml/2006/main" count="439" uniqueCount="69">
  <si>
    <t>一副牌</t>
    <phoneticPr fontId="1" type="noConversion"/>
  </si>
  <si>
    <t>A</t>
    <phoneticPr fontId="1" type="noConversion"/>
  </si>
  <si>
    <t>J</t>
    <phoneticPr fontId="1" type="noConversion"/>
  </si>
  <si>
    <t>Q</t>
    <phoneticPr fontId="1" type="noConversion"/>
  </si>
  <si>
    <t>K</t>
    <phoneticPr fontId="1" type="noConversion"/>
  </si>
  <si>
    <t>牌面</t>
    <phoneticPr fontId="1" type="noConversion"/>
  </si>
  <si>
    <t>个数</t>
    <phoneticPr fontId="1" type="noConversion"/>
  </si>
  <si>
    <t>分值1</t>
    <phoneticPr fontId="1" type="noConversion"/>
  </si>
  <si>
    <t>分值2</t>
    <phoneticPr fontId="1" type="noConversion"/>
  </si>
  <si>
    <t>几副牌</t>
    <phoneticPr fontId="1" type="noConversion"/>
  </si>
  <si>
    <t>百分比</t>
    <phoneticPr fontId="1" type="noConversion"/>
  </si>
  <si>
    <t>大中小牌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</si>
  <si>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</si>
  <si>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</si>
  <si>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</si>
  <si>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</si>
  <si>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b</t>
    <phoneticPr fontId="1" type="noConversion"/>
  </si>
  <si>
    <t>高低</t>
    <phoneticPr fontId="1" type="noConversion"/>
  </si>
  <si>
    <t>m</t>
    <phoneticPr fontId="1" type="noConversion"/>
  </si>
  <si>
    <t>m</t>
    <phoneticPr fontId="1" type="noConversion"/>
  </si>
  <si>
    <t>m</t>
    <phoneticPr fontId="1" type="noConversion"/>
  </si>
  <si>
    <t>高低总分</t>
    <phoneticPr fontId="1" type="noConversion"/>
  </si>
  <si>
    <t>总牌数</t>
    <phoneticPr fontId="1" type="noConversion"/>
  </si>
  <si>
    <t>已出牌数</t>
    <phoneticPr fontId="1" type="noConversion"/>
  </si>
  <si>
    <t>剩余牌数</t>
    <phoneticPr fontId="1" type="noConversion"/>
  </si>
  <si>
    <t>J</t>
    <phoneticPr fontId="1" type="noConversion"/>
  </si>
  <si>
    <t>K</t>
    <phoneticPr fontId="1" type="noConversion"/>
  </si>
  <si>
    <t>剩余小牌个数</t>
    <phoneticPr fontId="1" type="noConversion"/>
  </si>
  <si>
    <t>剩余中牌个数</t>
    <phoneticPr fontId="1" type="noConversion"/>
  </si>
  <si>
    <t>剩余大牌数个</t>
    <phoneticPr fontId="1" type="noConversion"/>
  </si>
  <si>
    <t>记牌</t>
    <phoneticPr fontId="1" type="noConversion"/>
  </si>
  <si>
    <t>总数</t>
    <phoneticPr fontId="1" type="noConversion"/>
  </si>
  <si>
    <t>剩余比例</t>
    <phoneticPr fontId="1" type="noConversion"/>
  </si>
  <si>
    <t>高低分值差</t>
    <phoneticPr fontId="1" type="noConversion"/>
  </si>
  <si>
    <t>高低索引值</t>
    <phoneticPr fontId="1" type="noConversion"/>
  </si>
  <si>
    <t>加减牌数</t>
    <phoneticPr fontId="1" type="noConversion"/>
  </si>
  <si>
    <t>AA</t>
    <phoneticPr fontId="1" type="noConversion"/>
  </si>
  <si>
    <t>A2</t>
    <phoneticPr fontId="1" type="noConversion"/>
  </si>
  <si>
    <t>A3</t>
  </si>
  <si>
    <t>A4</t>
  </si>
  <si>
    <t>A5</t>
  </si>
  <si>
    <t>A6</t>
  </si>
  <si>
    <t>A7</t>
  </si>
  <si>
    <t>A8</t>
  </si>
  <si>
    <t>A9</t>
  </si>
  <si>
    <t>A10</t>
  </si>
  <si>
    <t>H</t>
    <phoneticPr fontId="1" type="noConversion"/>
  </si>
  <si>
    <t>S</t>
    <phoneticPr fontId="1" type="noConversion"/>
  </si>
  <si>
    <t>P</t>
    <phoneticPr fontId="1" type="noConversion"/>
  </si>
  <si>
    <t>D</t>
    <phoneticPr fontId="1" type="noConversion"/>
  </si>
  <si>
    <t>SR</t>
    <phoneticPr fontId="1" type="noConversion"/>
  </si>
  <si>
    <t>DS</t>
    <phoneticPr fontId="1" type="noConversion"/>
  </si>
  <si>
    <t>双倍或拿牌</t>
    <phoneticPr fontId="1" type="noConversion"/>
  </si>
  <si>
    <t>分牌</t>
    <phoneticPr fontId="1" type="noConversion"/>
  </si>
  <si>
    <t>投降或拿牌</t>
    <phoneticPr fontId="1" type="noConversion"/>
  </si>
  <si>
    <t>双倍或停牌</t>
    <phoneticPr fontId="1" type="noConversion"/>
  </si>
  <si>
    <t>S</t>
    <phoneticPr fontId="1" type="noConversion"/>
  </si>
  <si>
    <t>D</t>
    <phoneticPr fontId="1" type="noConversion"/>
  </si>
  <si>
    <t>DS</t>
    <phoneticPr fontId="1" type="noConversion"/>
  </si>
  <si>
    <t>H</t>
    <phoneticPr fontId="1" type="noConversion"/>
  </si>
  <si>
    <t>庄家明牌</t>
    <phoneticPr fontId="1" type="noConversion"/>
  </si>
  <si>
    <t>我的牌1</t>
    <phoneticPr fontId="1" type="noConversion"/>
  </si>
  <si>
    <t>我的牌2</t>
    <phoneticPr fontId="1" type="noConversion"/>
  </si>
  <si>
    <t>我的牌3</t>
    <phoneticPr fontId="1" type="noConversion"/>
  </si>
  <si>
    <t>我的牌和值1</t>
    <phoneticPr fontId="1" type="noConversion"/>
  </si>
  <si>
    <t>我的牌和值2</t>
  </si>
  <si>
    <t>我的牌和值3</t>
  </si>
  <si>
    <t>停牌</t>
    <phoneticPr fontId="1" type="noConversion"/>
  </si>
  <si>
    <t>拿牌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</si>
</sst>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2" borderId="0" xfId="0" applyFill="1" applyBorder="1"/>
    <xf numFmtId="0" fontId="0" fillId="9" borderId="0" xfId="0" applyFill="1"/>
    <xf numFmtId="0" fontId="2" fillId="7" borderId="1" xfId="0" applyFont="1" applyFill="1" applyBorder="1"/>
    <xf numFmtId="0" fontId="4" fillId="7" borderId="1" xfId="0" applyFont="1" applyFill="1" applyBorder="1"/>
    <xf numFmtId="0" fontId="0" fillId="8" borderId="1" xfId="0" applyFill="1" applyBorder="1"/>
    <xf numFmtId="0" fontId="0" fillId="10" borderId="1" xfId="0" applyFill="1" applyBorder="1"/>
    <xf numFmtId="0" fontId="0" fillId="10" borderId="0" xfId="0" applyFill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C$3" max="24" page="10" val="0"/>
</file>

<file path=xl/ctrlProps/ctrlProp10.xml><?xml version="1.0" encoding="utf-8"?>
<formControlPr xmlns="http://schemas.microsoft.com/office/spreadsheetml/2009/9/main" objectType="Spin" dx="26" fmlaLink="$L$3" max="24" page="10" val="0"/>
</file>

<file path=xl/ctrlProps/ctrlProp11.xml><?xml version="1.0" encoding="utf-8"?>
<formControlPr xmlns="http://schemas.microsoft.com/office/spreadsheetml/2009/9/main" objectType="Spin" dx="26" fmlaLink="$M$3" max="24" page="10" val="0"/>
</file>

<file path=xl/ctrlProps/ctrlProp12.xml><?xml version="1.0" encoding="utf-8"?>
<formControlPr xmlns="http://schemas.microsoft.com/office/spreadsheetml/2009/9/main" objectType="Spin" dx="26" fmlaLink="$N$3" max="24" page="10" val="0"/>
</file>

<file path=xl/ctrlProps/ctrlProp13.xml><?xml version="1.0" encoding="utf-8"?>
<formControlPr xmlns="http://schemas.microsoft.com/office/spreadsheetml/2009/9/main" objectType="Spin" dx="26" fmlaLink="$O$3" max="24" page="10" val="0"/>
</file>

<file path=xl/ctrlProps/ctrlProp2.xml><?xml version="1.0" encoding="utf-8"?>
<formControlPr xmlns="http://schemas.microsoft.com/office/spreadsheetml/2009/9/main" objectType="Spin" dx="26" fmlaLink="$D$3" max="24" page="10" val="0"/>
</file>

<file path=xl/ctrlProps/ctrlProp3.xml><?xml version="1.0" encoding="utf-8"?>
<formControlPr xmlns="http://schemas.microsoft.com/office/spreadsheetml/2009/9/main" objectType="Spin" dx="26" fmlaLink="$E$3" max="24" page="10" val="0"/>
</file>

<file path=xl/ctrlProps/ctrlProp4.xml><?xml version="1.0" encoding="utf-8"?>
<formControlPr xmlns="http://schemas.microsoft.com/office/spreadsheetml/2009/9/main" objectType="Spin" dx="26" fmlaLink="$F$3" max="24" page="10" val="0"/>
</file>

<file path=xl/ctrlProps/ctrlProp5.xml><?xml version="1.0" encoding="utf-8"?>
<formControlPr xmlns="http://schemas.microsoft.com/office/spreadsheetml/2009/9/main" objectType="Spin" dx="26" fmlaLink="$G$3" max="24" page="10" val="0"/>
</file>

<file path=xl/ctrlProps/ctrlProp6.xml><?xml version="1.0" encoding="utf-8"?>
<formControlPr xmlns="http://schemas.microsoft.com/office/spreadsheetml/2009/9/main" objectType="Spin" dx="26" fmlaLink="$H$3" max="24" page="10" val="0"/>
</file>

<file path=xl/ctrlProps/ctrlProp7.xml><?xml version="1.0" encoding="utf-8"?>
<formControlPr xmlns="http://schemas.microsoft.com/office/spreadsheetml/2009/9/main" objectType="Spin" dx="26" fmlaLink="$I$3" max="24" page="10" val="0"/>
</file>

<file path=xl/ctrlProps/ctrlProp8.xml><?xml version="1.0" encoding="utf-8"?>
<formControlPr xmlns="http://schemas.microsoft.com/office/spreadsheetml/2009/9/main" objectType="Spin" dx="26" fmlaLink="$J$3" max="24" page="10" val="0"/>
</file>

<file path=xl/ctrlProps/ctrlProp9.xml><?xml version="1.0" encoding="utf-8"?>
<formControlPr xmlns="http://schemas.microsoft.com/office/spreadsheetml/2009/9/main" objectType="Spin" dx="26" fmlaLink="$K$3" max="24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</xdr:colOff>
          <xdr:row>3</xdr:row>
          <xdr:rowOff>83820</xdr:rowOff>
        </xdr:from>
        <xdr:to>
          <xdr:col>2</xdr:col>
          <xdr:colOff>548640</xdr:colOff>
          <xdr:row>7</xdr:row>
          <xdr:rowOff>129540</xdr:rowOff>
        </xdr:to>
        <xdr:sp macro="" textlink="">
          <xdr:nvSpPr>
            <xdr:cNvPr id="3087" name="Spinner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22860</xdr:colOff>
          <xdr:row>3</xdr:row>
          <xdr:rowOff>83820</xdr:rowOff>
        </xdr:from>
        <xdr:to>
          <xdr:col>3</xdr:col>
          <xdr:colOff>548640</xdr:colOff>
          <xdr:row>7</xdr:row>
          <xdr:rowOff>129540</xdr:rowOff>
        </xdr:to>
        <xdr:sp macro="" textlink="">
          <xdr:nvSpPr>
            <xdr:cNvPr id="3088" name="Spinner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22860</xdr:colOff>
          <xdr:row>3</xdr:row>
          <xdr:rowOff>83820</xdr:rowOff>
        </xdr:from>
        <xdr:to>
          <xdr:col>4</xdr:col>
          <xdr:colOff>548640</xdr:colOff>
          <xdr:row>7</xdr:row>
          <xdr:rowOff>129540</xdr:rowOff>
        </xdr:to>
        <xdr:sp macro="" textlink="">
          <xdr:nvSpPr>
            <xdr:cNvPr id="3089" name="Spinner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</xdr:colOff>
          <xdr:row>3</xdr:row>
          <xdr:rowOff>83820</xdr:rowOff>
        </xdr:from>
        <xdr:to>
          <xdr:col>5</xdr:col>
          <xdr:colOff>548640</xdr:colOff>
          <xdr:row>7</xdr:row>
          <xdr:rowOff>129540</xdr:rowOff>
        </xdr:to>
        <xdr:sp macro="" textlink="">
          <xdr:nvSpPr>
            <xdr:cNvPr id="3090" name="Spinner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3</xdr:row>
          <xdr:rowOff>83820</xdr:rowOff>
        </xdr:from>
        <xdr:to>
          <xdr:col>6</xdr:col>
          <xdr:colOff>548640</xdr:colOff>
          <xdr:row>7</xdr:row>
          <xdr:rowOff>129540</xdr:rowOff>
        </xdr:to>
        <xdr:sp macro="" textlink="">
          <xdr:nvSpPr>
            <xdr:cNvPr id="3091" name="Spinner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3</xdr:row>
          <xdr:rowOff>83820</xdr:rowOff>
        </xdr:from>
        <xdr:to>
          <xdr:col>7</xdr:col>
          <xdr:colOff>548640</xdr:colOff>
          <xdr:row>7</xdr:row>
          <xdr:rowOff>129540</xdr:rowOff>
        </xdr:to>
        <xdr:sp macro="" textlink="">
          <xdr:nvSpPr>
            <xdr:cNvPr id="3092" name="Spinner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22860</xdr:colOff>
          <xdr:row>3</xdr:row>
          <xdr:rowOff>83820</xdr:rowOff>
        </xdr:from>
        <xdr:to>
          <xdr:col>8</xdr:col>
          <xdr:colOff>548640</xdr:colOff>
          <xdr:row>7</xdr:row>
          <xdr:rowOff>129540</xdr:rowOff>
        </xdr:to>
        <xdr:sp macro="" textlink="">
          <xdr:nvSpPr>
            <xdr:cNvPr id="3093" name="Spinner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22860</xdr:colOff>
          <xdr:row>3</xdr:row>
          <xdr:rowOff>83820</xdr:rowOff>
        </xdr:from>
        <xdr:to>
          <xdr:col>9</xdr:col>
          <xdr:colOff>548640</xdr:colOff>
          <xdr:row>7</xdr:row>
          <xdr:rowOff>129540</xdr:rowOff>
        </xdr:to>
        <xdr:sp macro="" textlink="">
          <xdr:nvSpPr>
            <xdr:cNvPr id="3094" name="Spinner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22860</xdr:colOff>
          <xdr:row>3</xdr:row>
          <xdr:rowOff>83820</xdr:rowOff>
        </xdr:from>
        <xdr:to>
          <xdr:col>10</xdr:col>
          <xdr:colOff>548640</xdr:colOff>
          <xdr:row>7</xdr:row>
          <xdr:rowOff>129540</xdr:rowOff>
        </xdr:to>
        <xdr:sp macro="" textlink="">
          <xdr:nvSpPr>
            <xdr:cNvPr id="3095" name="Spinner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22860</xdr:colOff>
          <xdr:row>3</xdr:row>
          <xdr:rowOff>83820</xdr:rowOff>
        </xdr:from>
        <xdr:to>
          <xdr:col>11</xdr:col>
          <xdr:colOff>548640</xdr:colOff>
          <xdr:row>7</xdr:row>
          <xdr:rowOff>129540</xdr:rowOff>
        </xdr:to>
        <xdr:sp macro="" textlink="">
          <xdr:nvSpPr>
            <xdr:cNvPr id="3096" name="Spinner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22860</xdr:colOff>
          <xdr:row>3</xdr:row>
          <xdr:rowOff>83820</xdr:rowOff>
        </xdr:from>
        <xdr:to>
          <xdr:col>12</xdr:col>
          <xdr:colOff>548640</xdr:colOff>
          <xdr:row>7</xdr:row>
          <xdr:rowOff>129540</xdr:rowOff>
        </xdr:to>
        <xdr:sp macro="" textlink="">
          <xdr:nvSpPr>
            <xdr:cNvPr id="3097" name="Spinner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22860</xdr:colOff>
          <xdr:row>3</xdr:row>
          <xdr:rowOff>83820</xdr:rowOff>
        </xdr:from>
        <xdr:to>
          <xdr:col>13</xdr:col>
          <xdr:colOff>548640</xdr:colOff>
          <xdr:row>7</xdr:row>
          <xdr:rowOff>129540</xdr:rowOff>
        </xdr:to>
        <xdr:sp macro="" textlink="">
          <xdr:nvSpPr>
            <xdr:cNvPr id="3098" name="Spinner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22860</xdr:colOff>
          <xdr:row>3</xdr:row>
          <xdr:rowOff>83820</xdr:rowOff>
        </xdr:from>
        <xdr:to>
          <xdr:col>14</xdr:col>
          <xdr:colOff>548640</xdr:colOff>
          <xdr:row>7</xdr:row>
          <xdr:rowOff>129540</xdr:rowOff>
        </xdr:to>
        <xdr:sp macro="" textlink="">
          <xdr:nvSpPr>
            <xdr:cNvPr id="3099" name="Spinner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7"/>
  <sheetViews>
    <sheetView workbookViewId="0">
      <selection activeCell="I25" sqref="I25"/>
    </sheetView>
  </sheetViews>
  <sheetFormatPr defaultRowHeight="14.4" x14ac:dyDescent="0.25"/>
  <sheetData>
    <row r="2" spans="2:11" x14ac:dyDescent="0.25">
      <c r="B2" t="s">
        <v>0</v>
      </c>
      <c r="C2">
        <v>52</v>
      </c>
      <c r="D2" t="s">
        <v>9</v>
      </c>
      <c r="E2">
        <v>6</v>
      </c>
    </row>
    <row r="3" spans="2:11" x14ac:dyDescent="0.25">
      <c r="B3" t="s">
        <v>5</v>
      </c>
      <c r="C3" t="s">
        <v>6</v>
      </c>
      <c r="D3" t="s">
        <v>7</v>
      </c>
      <c r="E3" t="s">
        <v>8</v>
      </c>
      <c r="H3" t="s">
        <v>10</v>
      </c>
      <c r="I3" t="s">
        <v>11</v>
      </c>
      <c r="J3" t="s">
        <v>17</v>
      </c>
      <c r="K3" t="s">
        <v>21</v>
      </c>
    </row>
    <row r="4" spans="2:11" x14ac:dyDescent="0.25">
      <c r="B4" s="1" t="s">
        <v>1</v>
      </c>
      <c r="C4">
        <f>4*$E$2</f>
        <v>24</v>
      </c>
      <c r="D4">
        <v>1</v>
      </c>
      <c r="E4">
        <v>11</v>
      </c>
      <c r="H4">
        <f>C4/($C$2*$E$2)*100</f>
        <v>7.6923076923076925</v>
      </c>
      <c r="I4" t="s">
        <v>16</v>
      </c>
      <c r="J4">
        <v>-1</v>
      </c>
      <c r="K4">
        <f>J4*C4</f>
        <v>-24</v>
      </c>
    </row>
    <row r="5" spans="2:11" x14ac:dyDescent="0.25">
      <c r="B5" s="1">
        <v>2</v>
      </c>
      <c r="C5">
        <f t="shared" ref="C5:C16" si="0">4*$E$2</f>
        <v>24</v>
      </c>
      <c r="D5">
        <v>2</v>
      </c>
      <c r="E5">
        <v>2</v>
      </c>
      <c r="H5">
        <f t="shared" ref="H5:H12" si="1">C5/($C$2*$E$2)*100</f>
        <v>7.6923076923076925</v>
      </c>
      <c r="I5" t="s">
        <v>12</v>
      </c>
      <c r="J5">
        <v>1</v>
      </c>
      <c r="K5">
        <f t="shared" ref="K5:K16" si="2">J5*C5</f>
        <v>24</v>
      </c>
    </row>
    <row r="6" spans="2:11" x14ac:dyDescent="0.25">
      <c r="B6" s="1">
        <v>3</v>
      </c>
      <c r="C6">
        <f t="shared" si="0"/>
        <v>24</v>
      </c>
      <c r="D6">
        <v>3</v>
      </c>
      <c r="E6">
        <v>3</v>
      </c>
      <c r="H6">
        <f t="shared" si="1"/>
        <v>7.6923076923076925</v>
      </c>
      <c r="I6" t="s">
        <v>13</v>
      </c>
      <c r="J6">
        <v>1</v>
      </c>
      <c r="K6">
        <f t="shared" si="2"/>
        <v>24</v>
      </c>
    </row>
    <row r="7" spans="2:11" x14ac:dyDescent="0.25">
      <c r="B7" s="1">
        <v>4</v>
      </c>
      <c r="C7">
        <f t="shared" si="0"/>
        <v>24</v>
      </c>
      <c r="D7">
        <v>4</v>
      </c>
      <c r="E7">
        <v>4</v>
      </c>
      <c r="H7">
        <f t="shared" si="1"/>
        <v>7.6923076923076925</v>
      </c>
      <c r="I7" t="s">
        <v>14</v>
      </c>
      <c r="J7">
        <v>1</v>
      </c>
      <c r="K7">
        <f t="shared" si="2"/>
        <v>24</v>
      </c>
    </row>
    <row r="8" spans="2:11" x14ac:dyDescent="0.25">
      <c r="B8" s="1">
        <v>5</v>
      </c>
      <c r="C8">
        <f t="shared" si="0"/>
        <v>24</v>
      </c>
      <c r="D8">
        <v>5</v>
      </c>
      <c r="E8">
        <v>5</v>
      </c>
      <c r="H8">
        <f t="shared" si="1"/>
        <v>7.6923076923076925</v>
      </c>
      <c r="I8" t="s">
        <v>14</v>
      </c>
      <c r="J8">
        <v>1</v>
      </c>
      <c r="K8">
        <f t="shared" si="2"/>
        <v>24</v>
      </c>
    </row>
    <row r="9" spans="2:11" x14ac:dyDescent="0.25">
      <c r="B9" s="1">
        <v>6</v>
      </c>
      <c r="C9">
        <f t="shared" si="0"/>
        <v>24</v>
      </c>
      <c r="D9">
        <v>6</v>
      </c>
      <c r="E9">
        <v>6</v>
      </c>
      <c r="H9">
        <f t="shared" si="1"/>
        <v>7.6923076923076925</v>
      </c>
      <c r="I9" t="s">
        <v>15</v>
      </c>
      <c r="J9">
        <v>1</v>
      </c>
      <c r="K9">
        <f t="shared" si="2"/>
        <v>24</v>
      </c>
    </row>
    <row r="10" spans="2:11" x14ac:dyDescent="0.25">
      <c r="B10" s="1">
        <v>7</v>
      </c>
      <c r="C10">
        <f t="shared" si="0"/>
        <v>24</v>
      </c>
      <c r="D10">
        <v>7</v>
      </c>
      <c r="E10">
        <v>7</v>
      </c>
      <c r="H10">
        <f t="shared" si="1"/>
        <v>7.6923076923076925</v>
      </c>
      <c r="I10" t="s">
        <v>18</v>
      </c>
      <c r="J10">
        <v>0</v>
      </c>
      <c r="K10">
        <f t="shared" si="2"/>
        <v>0</v>
      </c>
    </row>
    <row r="11" spans="2:11" x14ac:dyDescent="0.25">
      <c r="B11" s="1">
        <v>8</v>
      </c>
      <c r="C11">
        <f t="shared" si="0"/>
        <v>24</v>
      </c>
      <c r="D11">
        <v>8</v>
      </c>
      <c r="E11">
        <v>8</v>
      </c>
      <c r="H11">
        <f t="shared" si="1"/>
        <v>7.6923076923076925</v>
      </c>
      <c r="I11" t="s">
        <v>19</v>
      </c>
      <c r="J11">
        <v>0</v>
      </c>
      <c r="K11">
        <f t="shared" si="2"/>
        <v>0</v>
      </c>
    </row>
    <row r="12" spans="2:11" x14ac:dyDescent="0.25">
      <c r="B12" s="1">
        <v>9</v>
      </c>
      <c r="C12">
        <f t="shared" si="0"/>
        <v>24</v>
      </c>
      <c r="D12">
        <v>9</v>
      </c>
      <c r="E12">
        <v>9</v>
      </c>
      <c r="H12">
        <f t="shared" si="1"/>
        <v>7.6923076923076925</v>
      </c>
      <c r="I12" t="s">
        <v>20</v>
      </c>
      <c r="J12">
        <v>0</v>
      </c>
      <c r="K12">
        <f t="shared" si="2"/>
        <v>0</v>
      </c>
    </row>
    <row r="13" spans="2:11" x14ac:dyDescent="0.25">
      <c r="B13" s="1">
        <v>10</v>
      </c>
      <c r="C13">
        <f t="shared" si="0"/>
        <v>24</v>
      </c>
      <c r="D13">
        <v>10</v>
      </c>
      <c r="E13">
        <v>10</v>
      </c>
      <c r="H13">
        <f>SUM(C13:C16)/($C$2*$E$2)*100</f>
        <v>30.76923076923077</v>
      </c>
      <c r="I13" t="s">
        <v>16</v>
      </c>
      <c r="J13">
        <v>-1</v>
      </c>
      <c r="K13">
        <f t="shared" si="2"/>
        <v>-24</v>
      </c>
    </row>
    <row r="14" spans="2:11" x14ac:dyDescent="0.25">
      <c r="B14" s="1" t="s">
        <v>2</v>
      </c>
      <c r="C14">
        <f t="shared" si="0"/>
        <v>24</v>
      </c>
      <c r="D14">
        <v>10</v>
      </c>
      <c r="E14">
        <v>10</v>
      </c>
      <c r="I14" t="s">
        <v>16</v>
      </c>
      <c r="J14">
        <v>-1</v>
      </c>
      <c r="K14">
        <f t="shared" si="2"/>
        <v>-24</v>
      </c>
    </row>
    <row r="15" spans="2:11" x14ac:dyDescent="0.25">
      <c r="B15" s="1" t="s">
        <v>3</v>
      </c>
      <c r="C15">
        <f t="shared" si="0"/>
        <v>24</v>
      </c>
      <c r="D15">
        <v>10</v>
      </c>
      <c r="E15">
        <v>10</v>
      </c>
      <c r="I15" t="s">
        <v>16</v>
      </c>
      <c r="J15">
        <v>-1</v>
      </c>
      <c r="K15">
        <f t="shared" si="2"/>
        <v>-24</v>
      </c>
    </row>
    <row r="16" spans="2:11" x14ac:dyDescent="0.25">
      <c r="B16" s="1" t="s">
        <v>4</v>
      </c>
      <c r="C16">
        <f t="shared" si="0"/>
        <v>24</v>
      </c>
      <c r="D16">
        <v>10</v>
      </c>
      <c r="E16">
        <v>10</v>
      </c>
      <c r="I16" t="s">
        <v>16</v>
      </c>
      <c r="J16">
        <v>-1</v>
      </c>
      <c r="K16">
        <f t="shared" si="2"/>
        <v>-24</v>
      </c>
    </row>
    <row r="17" spans="2:11" x14ac:dyDescent="0.25">
      <c r="B17" s="1" t="s">
        <v>31</v>
      </c>
      <c r="C17">
        <f>SUM(C4:C16)</f>
        <v>312</v>
      </c>
      <c r="D17">
        <f>SUM(D4:D16)</f>
        <v>85</v>
      </c>
      <c r="E17">
        <f>SUM(E4:E16)</f>
        <v>95</v>
      </c>
      <c r="J17">
        <f>SUM(J4:J16)</f>
        <v>0</v>
      </c>
      <c r="K17">
        <f>SUM(K4:K16)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9"/>
  <sheetViews>
    <sheetView workbookViewId="0">
      <selection activeCell="O3" sqref="O3:O8"/>
    </sheetView>
  </sheetViews>
  <sheetFormatPr defaultRowHeight="14.4" x14ac:dyDescent="0.25"/>
  <cols>
    <col min="14" max="14" width="3.5546875" bestFit="1" customWidth="1"/>
    <col min="15" max="15" width="11.6640625" bestFit="1" customWidth="1"/>
  </cols>
  <sheetData>
    <row r="3" spans="1:15" x14ac:dyDescent="0.25">
      <c r="A3" s="8"/>
      <c r="B3" s="10" t="s">
        <v>1</v>
      </c>
      <c r="C3" s="10">
        <v>2</v>
      </c>
      <c r="D3" s="10">
        <v>3</v>
      </c>
      <c r="E3" s="10">
        <v>4</v>
      </c>
      <c r="F3" s="10">
        <v>5</v>
      </c>
      <c r="G3" s="10">
        <v>6</v>
      </c>
      <c r="H3" s="10">
        <v>7</v>
      </c>
      <c r="I3" s="10">
        <v>8</v>
      </c>
      <c r="J3" s="10">
        <v>9</v>
      </c>
      <c r="K3" s="10">
        <v>10</v>
      </c>
      <c r="N3" s="5" t="s">
        <v>46</v>
      </c>
      <c r="O3" s="2" t="s">
        <v>68</v>
      </c>
    </row>
    <row r="4" spans="1:15" x14ac:dyDescent="0.25">
      <c r="A4" s="9">
        <v>5</v>
      </c>
      <c r="B4" s="19" t="s">
        <v>46</v>
      </c>
      <c r="C4" s="19" t="s">
        <v>46</v>
      </c>
      <c r="D4" s="19" t="s">
        <v>46</v>
      </c>
      <c r="E4" s="19" t="s">
        <v>46</v>
      </c>
      <c r="F4" s="19" t="s">
        <v>46</v>
      </c>
      <c r="G4" s="19" t="s">
        <v>46</v>
      </c>
      <c r="H4" s="19" t="s">
        <v>46</v>
      </c>
      <c r="I4" s="19" t="s">
        <v>46</v>
      </c>
      <c r="J4" s="19" t="s">
        <v>46</v>
      </c>
      <c r="K4" s="19" t="s">
        <v>46</v>
      </c>
      <c r="L4">
        <v>1</v>
      </c>
      <c r="N4" s="5" t="s">
        <v>47</v>
      </c>
      <c r="O4" s="2" t="s">
        <v>67</v>
      </c>
    </row>
    <row r="5" spans="1:15" x14ac:dyDescent="0.25">
      <c r="A5" s="9">
        <v>6</v>
      </c>
      <c r="B5" s="19" t="s">
        <v>46</v>
      </c>
      <c r="C5" s="19" t="s">
        <v>46</v>
      </c>
      <c r="D5" s="19" t="s">
        <v>46</v>
      </c>
      <c r="E5" s="19" t="s">
        <v>46</v>
      </c>
      <c r="F5" s="19" t="s">
        <v>46</v>
      </c>
      <c r="G5" s="19" t="s">
        <v>46</v>
      </c>
      <c r="H5" s="19" t="s">
        <v>46</v>
      </c>
      <c r="I5" s="19" t="s">
        <v>46</v>
      </c>
      <c r="J5" s="19" t="s">
        <v>46</v>
      </c>
      <c r="K5" s="19" t="s">
        <v>46</v>
      </c>
      <c r="L5">
        <v>2</v>
      </c>
      <c r="N5" s="5" t="s">
        <v>49</v>
      </c>
      <c r="O5" s="2" t="s">
        <v>52</v>
      </c>
    </row>
    <row r="6" spans="1:15" x14ac:dyDescent="0.25">
      <c r="A6" s="9">
        <v>7</v>
      </c>
      <c r="B6" s="19" t="s">
        <v>46</v>
      </c>
      <c r="C6" s="19" t="s">
        <v>46</v>
      </c>
      <c r="D6" s="19" t="s">
        <v>46</v>
      </c>
      <c r="E6" s="19" t="s">
        <v>46</v>
      </c>
      <c r="F6" s="19" t="s">
        <v>46</v>
      </c>
      <c r="G6" s="19" t="s">
        <v>46</v>
      </c>
      <c r="H6" s="19" t="s">
        <v>46</v>
      </c>
      <c r="I6" s="19" t="s">
        <v>46</v>
      </c>
      <c r="J6" s="19" t="s">
        <v>46</v>
      </c>
      <c r="K6" s="19" t="s">
        <v>46</v>
      </c>
      <c r="L6">
        <v>3</v>
      </c>
      <c r="N6" s="5" t="s">
        <v>48</v>
      </c>
      <c r="O6" s="2" t="s">
        <v>53</v>
      </c>
    </row>
    <row r="7" spans="1:15" x14ac:dyDescent="0.25">
      <c r="A7" s="9">
        <v>8</v>
      </c>
      <c r="B7" s="19" t="s">
        <v>46</v>
      </c>
      <c r="C7" s="19" t="s">
        <v>46</v>
      </c>
      <c r="D7" s="19" t="s">
        <v>46</v>
      </c>
      <c r="E7" s="19" t="s">
        <v>46</v>
      </c>
      <c r="F7" s="19" t="s">
        <v>46</v>
      </c>
      <c r="G7" s="19" t="s">
        <v>46</v>
      </c>
      <c r="H7" s="19" t="s">
        <v>46</v>
      </c>
      <c r="I7" s="19" t="s">
        <v>46</v>
      </c>
      <c r="J7" s="19" t="s">
        <v>46</v>
      </c>
      <c r="K7" s="19" t="s">
        <v>46</v>
      </c>
      <c r="L7">
        <v>4</v>
      </c>
      <c r="N7" s="5" t="s">
        <v>50</v>
      </c>
      <c r="O7" s="2" t="s">
        <v>54</v>
      </c>
    </row>
    <row r="8" spans="1:15" x14ac:dyDescent="0.25">
      <c r="A8" s="9">
        <v>9</v>
      </c>
      <c r="B8" s="2" t="s">
        <v>46</v>
      </c>
      <c r="C8" s="2" t="s">
        <v>46</v>
      </c>
      <c r="D8" s="2" t="s">
        <v>49</v>
      </c>
      <c r="E8" s="2" t="s">
        <v>49</v>
      </c>
      <c r="F8" s="2" t="s">
        <v>49</v>
      </c>
      <c r="G8" s="2" t="s">
        <v>49</v>
      </c>
      <c r="H8" s="2" t="s">
        <v>46</v>
      </c>
      <c r="I8" s="2" t="s">
        <v>46</v>
      </c>
      <c r="J8" s="2" t="s">
        <v>46</v>
      </c>
      <c r="K8" s="2" t="s">
        <v>46</v>
      </c>
      <c r="L8">
        <v>5</v>
      </c>
      <c r="N8" s="5" t="s">
        <v>51</v>
      </c>
      <c r="O8" s="2" t="s">
        <v>55</v>
      </c>
    </row>
    <row r="9" spans="1:15" x14ac:dyDescent="0.25">
      <c r="A9" s="9">
        <v>10</v>
      </c>
      <c r="B9" s="2" t="s">
        <v>46</v>
      </c>
      <c r="C9" s="2" t="s">
        <v>49</v>
      </c>
      <c r="D9" s="2" t="s">
        <v>49</v>
      </c>
      <c r="E9" s="2" t="s">
        <v>49</v>
      </c>
      <c r="F9" s="2" t="s">
        <v>49</v>
      </c>
      <c r="G9" s="2" t="s">
        <v>49</v>
      </c>
      <c r="H9" s="2" t="s">
        <v>49</v>
      </c>
      <c r="I9" s="2" t="s">
        <v>49</v>
      </c>
      <c r="J9" s="2" t="s">
        <v>49</v>
      </c>
      <c r="K9" s="2" t="s">
        <v>46</v>
      </c>
      <c r="L9">
        <v>6</v>
      </c>
    </row>
    <row r="10" spans="1:15" x14ac:dyDescent="0.25">
      <c r="A10" s="9">
        <v>11</v>
      </c>
      <c r="B10" s="2" t="s">
        <v>46</v>
      </c>
      <c r="C10" s="2" t="s">
        <v>49</v>
      </c>
      <c r="D10" s="2" t="s">
        <v>49</v>
      </c>
      <c r="E10" s="2" t="s">
        <v>49</v>
      </c>
      <c r="F10" s="2" t="s">
        <v>49</v>
      </c>
      <c r="G10" s="2" t="s">
        <v>49</v>
      </c>
      <c r="H10" s="2" t="s">
        <v>49</v>
      </c>
      <c r="I10" s="2" t="s">
        <v>49</v>
      </c>
      <c r="J10" s="2" t="s">
        <v>49</v>
      </c>
      <c r="K10" s="2" t="s">
        <v>49</v>
      </c>
      <c r="L10">
        <v>7</v>
      </c>
    </row>
    <row r="11" spans="1:15" x14ac:dyDescent="0.25">
      <c r="A11" s="9">
        <v>12</v>
      </c>
      <c r="B11" s="2" t="s">
        <v>46</v>
      </c>
      <c r="C11" s="2" t="s">
        <v>46</v>
      </c>
      <c r="D11" s="2" t="s">
        <v>46</v>
      </c>
      <c r="E11" s="2" t="s">
        <v>47</v>
      </c>
      <c r="F11" s="2" t="s">
        <v>47</v>
      </c>
      <c r="G11" s="2" t="s">
        <v>56</v>
      </c>
      <c r="H11" s="2" t="s">
        <v>46</v>
      </c>
      <c r="I11" s="2" t="s">
        <v>46</v>
      </c>
      <c r="J11" s="2" t="s">
        <v>46</v>
      </c>
      <c r="K11" s="2" t="s">
        <v>46</v>
      </c>
      <c r="L11">
        <v>8</v>
      </c>
    </row>
    <row r="12" spans="1:15" x14ac:dyDescent="0.25">
      <c r="A12" s="9">
        <v>13</v>
      </c>
      <c r="B12" s="2" t="s">
        <v>46</v>
      </c>
      <c r="C12" s="2" t="s">
        <v>47</v>
      </c>
      <c r="D12" s="2" t="s">
        <v>47</v>
      </c>
      <c r="E12" s="2" t="s">
        <v>47</v>
      </c>
      <c r="F12" s="2" t="s">
        <v>47</v>
      </c>
      <c r="G12" s="2" t="s">
        <v>47</v>
      </c>
      <c r="H12" s="2" t="s">
        <v>46</v>
      </c>
      <c r="I12" s="2" t="s">
        <v>46</v>
      </c>
      <c r="J12" s="2" t="s">
        <v>46</v>
      </c>
      <c r="K12" s="2" t="s">
        <v>46</v>
      </c>
      <c r="L12">
        <v>9</v>
      </c>
    </row>
    <row r="13" spans="1:15" x14ac:dyDescent="0.25">
      <c r="A13" s="9">
        <v>14</v>
      </c>
      <c r="B13" s="2" t="s">
        <v>46</v>
      </c>
      <c r="C13" s="2" t="s">
        <v>47</v>
      </c>
      <c r="D13" s="2" t="s">
        <v>47</v>
      </c>
      <c r="E13" s="2" t="s">
        <v>47</v>
      </c>
      <c r="F13" s="2" t="s">
        <v>47</v>
      </c>
      <c r="G13" s="2" t="s">
        <v>47</v>
      </c>
      <c r="H13" s="2" t="s">
        <v>46</v>
      </c>
      <c r="I13" s="2" t="s">
        <v>46</v>
      </c>
      <c r="J13" s="2" t="s">
        <v>46</v>
      </c>
      <c r="K13" s="2" t="s">
        <v>46</v>
      </c>
      <c r="L13">
        <v>10</v>
      </c>
    </row>
    <row r="14" spans="1:15" x14ac:dyDescent="0.25">
      <c r="A14" s="9">
        <v>15</v>
      </c>
      <c r="B14" s="2" t="s">
        <v>46</v>
      </c>
      <c r="C14" s="2" t="s">
        <v>47</v>
      </c>
      <c r="D14" s="2" t="s">
        <v>47</v>
      </c>
      <c r="E14" s="2" t="s">
        <v>47</v>
      </c>
      <c r="F14" s="2" t="s">
        <v>47</v>
      </c>
      <c r="G14" s="2" t="s">
        <v>47</v>
      </c>
      <c r="H14" s="2" t="s">
        <v>46</v>
      </c>
      <c r="I14" s="2" t="s">
        <v>46</v>
      </c>
      <c r="J14" s="2" t="s">
        <v>46</v>
      </c>
      <c r="K14" s="2" t="s">
        <v>50</v>
      </c>
      <c r="L14">
        <v>11</v>
      </c>
    </row>
    <row r="15" spans="1:15" x14ac:dyDescent="0.25">
      <c r="A15" s="9">
        <v>16</v>
      </c>
      <c r="B15" s="2" t="s">
        <v>50</v>
      </c>
      <c r="C15" s="2" t="s">
        <v>47</v>
      </c>
      <c r="D15" s="2" t="s">
        <v>47</v>
      </c>
      <c r="E15" s="2" t="s">
        <v>47</v>
      </c>
      <c r="F15" s="2" t="s">
        <v>47</v>
      </c>
      <c r="G15" s="2" t="s">
        <v>47</v>
      </c>
      <c r="H15" s="2" t="s">
        <v>46</v>
      </c>
      <c r="I15" s="2" t="s">
        <v>46</v>
      </c>
      <c r="J15" s="2" t="s">
        <v>50</v>
      </c>
      <c r="K15" s="2" t="s">
        <v>50</v>
      </c>
      <c r="L15">
        <v>12</v>
      </c>
    </row>
    <row r="16" spans="1:15" x14ac:dyDescent="0.25">
      <c r="A16" s="9">
        <v>17</v>
      </c>
      <c r="B16" s="18" t="s">
        <v>47</v>
      </c>
      <c r="C16" s="18" t="s">
        <v>47</v>
      </c>
      <c r="D16" s="18" t="s">
        <v>47</v>
      </c>
      <c r="E16" s="18" t="s">
        <v>47</v>
      </c>
      <c r="F16" s="18" t="s">
        <v>47</v>
      </c>
      <c r="G16" s="18" t="s">
        <v>47</v>
      </c>
      <c r="H16" s="18" t="s">
        <v>47</v>
      </c>
      <c r="I16" s="18" t="s">
        <v>47</v>
      </c>
      <c r="J16" s="18" t="s">
        <v>47</v>
      </c>
      <c r="K16" s="18" t="s">
        <v>47</v>
      </c>
      <c r="L16">
        <v>13</v>
      </c>
    </row>
    <row r="17" spans="1:12" x14ac:dyDescent="0.25">
      <c r="A17" s="9">
        <v>18</v>
      </c>
      <c r="B17" s="18" t="s">
        <v>47</v>
      </c>
      <c r="C17" s="18" t="s">
        <v>47</v>
      </c>
      <c r="D17" s="18" t="s">
        <v>47</v>
      </c>
      <c r="E17" s="18" t="s">
        <v>47</v>
      </c>
      <c r="F17" s="18" t="s">
        <v>47</v>
      </c>
      <c r="G17" s="18" t="s">
        <v>47</v>
      </c>
      <c r="H17" s="18" t="s">
        <v>47</v>
      </c>
      <c r="I17" s="18" t="s">
        <v>47</v>
      </c>
      <c r="J17" s="18" t="s">
        <v>47</v>
      </c>
      <c r="K17" s="18" t="s">
        <v>47</v>
      </c>
      <c r="L17">
        <v>14</v>
      </c>
    </row>
    <row r="18" spans="1:12" x14ac:dyDescent="0.25">
      <c r="A18" s="9">
        <v>19</v>
      </c>
      <c r="B18" s="18" t="s">
        <v>47</v>
      </c>
      <c r="C18" s="18" t="s">
        <v>47</v>
      </c>
      <c r="D18" s="18" t="s">
        <v>47</v>
      </c>
      <c r="E18" s="18" t="s">
        <v>47</v>
      </c>
      <c r="F18" s="18" t="s">
        <v>47</v>
      </c>
      <c r="G18" s="18" t="s">
        <v>47</v>
      </c>
      <c r="H18" s="18" t="s">
        <v>47</v>
      </c>
      <c r="I18" s="18" t="s">
        <v>47</v>
      </c>
      <c r="J18" s="18" t="s">
        <v>47</v>
      </c>
      <c r="K18" s="18" t="s">
        <v>47</v>
      </c>
      <c r="L18">
        <v>15</v>
      </c>
    </row>
    <row r="19" spans="1:12" x14ac:dyDescent="0.25">
      <c r="A19" s="9">
        <v>20</v>
      </c>
      <c r="B19" s="18" t="s">
        <v>47</v>
      </c>
      <c r="C19" s="18" t="s">
        <v>47</v>
      </c>
      <c r="D19" s="18" t="s">
        <v>47</v>
      </c>
      <c r="E19" s="18" t="s">
        <v>47</v>
      </c>
      <c r="F19" s="18" t="s">
        <v>47</v>
      </c>
      <c r="G19" s="18" t="s">
        <v>47</v>
      </c>
      <c r="H19" s="18" t="s">
        <v>47</v>
      </c>
      <c r="I19" s="18" t="s">
        <v>47</v>
      </c>
      <c r="J19" s="18" t="s">
        <v>47</v>
      </c>
      <c r="K19" s="18" t="s">
        <v>47</v>
      </c>
      <c r="L19">
        <v>16</v>
      </c>
    </row>
    <row r="20" spans="1:12" x14ac:dyDescent="0.25">
      <c r="A20" s="9">
        <v>21</v>
      </c>
      <c r="B20" s="18" t="s">
        <v>47</v>
      </c>
      <c r="C20" s="18" t="s">
        <v>47</v>
      </c>
      <c r="D20" s="18" t="s">
        <v>47</v>
      </c>
      <c r="E20" s="18" t="s">
        <v>47</v>
      </c>
      <c r="F20" s="18" t="s">
        <v>47</v>
      </c>
      <c r="G20" s="18" t="s">
        <v>47</v>
      </c>
      <c r="H20" s="18" t="s">
        <v>47</v>
      </c>
      <c r="I20" s="18" t="s">
        <v>47</v>
      </c>
      <c r="J20" s="18" t="s">
        <v>47</v>
      </c>
      <c r="K20" s="18" t="s">
        <v>47</v>
      </c>
      <c r="L20">
        <v>17</v>
      </c>
    </row>
    <row r="21" spans="1:12" x14ac:dyDescent="0.25">
      <c r="A21" s="9" t="s">
        <v>36</v>
      </c>
      <c r="B21" s="17" t="s">
        <v>48</v>
      </c>
      <c r="C21" s="16" t="s">
        <v>48</v>
      </c>
      <c r="D21" s="17" t="s">
        <v>48</v>
      </c>
      <c r="E21" s="17" t="s">
        <v>48</v>
      </c>
      <c r="F21" s="17" t="s">
        <v>48</v>
      </c>
      <c r="G21" s="17" t="s">
        <v>48</v>
      </c>
      <c r="H21" s="17" t="s">
        <v>48</v>
      </c>
      <c r="I21" s="17" t="s">
        <v>48</v>
      </c>
      <c r="J21" s="17" t="s">
        <v>48</v>
      </c>
      <c r="K21" s="17" t="s">
        <v>48</v>
      </c>
      <c r="L21">
        <v>18</v>
      </c>
    </row>
    <row r="22" spans="1:12" x14ac:dyDescent="0.25">
      <c r="A22" s="9" t="s">
        <v>37</v>
      </c>
      <c r="B22" s="2" t="s">
        <v>46</v>
      </c>
      <c r="C22" s="2" t="s">
        <v>46</v>
      </c>
      <c r="D22" s="2" t="s">
        <v>46</v>
      </c>
      <c r="E22" s="2" t="s">
        <v>46</v>
      </c>
      <c r="F22" s="2" t="s">
        <v>49</v>
      </c>
      <c r="G22" s="2" t="s">
        <v>57</v>
      </c>
      <c r="H22" s="2" t="s">
        <v>46</v>
      </c>
      <c r="I22" s="2" t="s">
        <v>46</v>
      </c>
      <c r="J22" s="2" t="s">
        <v>46</v>
      </c>
      <c r="K22" s="2" t="s">
        <v>46</v>
      </c>
      <c r="L22">
        <v>19</v>
      </c>
    </row>
    <row r="23" spans="1:12" x14ac:dyDescent="0.25">
      <c r="A23" s="9" t="s">
        <v>38</v>
      </c>
      <c r="B23" s="2" t="s">
        <v>46</v>
      </c>
      <c r="C23" s="2" t="s">
        <v>46</v>
      </c>
      <c r="D23" s="2" t="s">
        <v>46</v>
      </c>
      <c r="E23" s="2" t="s">
        <v>46</v>
      </c>
      <c r="F23" s="2" t="s">
        <v>49</v>
      </c>
      <c r="G23" s="2" t="s">
        <v>57</v>
      </c>
      <c r="H23" s="2" t="s">
        <v>46</v>
      </c>
      <c r="I23" s="2" t="s">
        <v>46</v>
      </c>
      <c r="J23" s="2" t="s">
        <v>46</v>
      </c>
      <c r="K23" s="2" t="s">
        <v>46</v>
      </c>
      <c r="L23">
        <v>20</v>
      </c>
    </row>
    <row r="24" spans="1:12" x14ac:dyDescent="0.25">
      <c r="A24" s="9" t="s">
        <v>39</v>
      </c>
      <c r="B24" s="2" t="s">
        <v>46</v>
      </c>
      <c r="C24" s="2" t="s">
        <v>46</v>
      </c>
      <c r="D24" s="2" t="s">
        <v>46</v>
      </c>
      <c r="E24" s="2" t="s">
        <v>49</v>
      </c>
      <c r="F24" s="2" t="s">
        <v>49</v>
      </c>
      <c r="G24" s="2" t="s">
        <v>57</v>
      </c>
      <c r="H24" s="2" t="s">
        <v>46</v>
      </c>
      <c r="I24" s="2" t="s">
        <v>46</v>
      </c>
      <c r="J24" s="2" t="s">
        <v>46</v>
      </c>
      <c r="K24" s="2" t="s">
        <v>46</v>
      </c>
      <c r="L24">
        <v>21</v>
      </c>
    </row>
    <row r="25" spans="1:12" x14ac:dyDescent="0.25">
      <c r="A25" s="9" t="s">
        <v>40</v>
      </c>
      <c r="B25" s="2" t="s">
        <v>46</v>
      </c>
      <c r="C25" s="2" t="s">
        <v>46</v>
      </c>
      <c r="D25" s="2" t="s">
        <v>46</v>
      </c>
      <c r="E25" s="2" t="s">
        <v>49</v>
      </c>
      <c r="F25" s="2" t="s">
        <v>49</v>
      </c>
      <c r="G25" s="2" t="s">
        <v>57</v>
      </c>
      <c r="H25" s="2" t="s">
        <v>46</v>
      </c>
      <c r="I25" s="2" t="s">
        <v>46</v>
      </c>
      <c r="J25" s="2" t="s">
        <v>46</v>
      </c>
      <c r="K25" s="2" t="s">
        <v>46</v>
      </c>
      <c r="L25">
        <v>22</v>
      </c>
    </row>
    <row r="26" spans="1:12" x14ac:dyDescent="0.25">
      <c r="A26" s="9" t="s">
        <v>41</v>
      </c>
      <c r="B26" s="2" t="s">
        <v>46</v>
      </c>
      <c r="C26" s="2" t="s">
        <v>46</v>
      </c>
      <c r="D26" s="2" t="s">
        <v>57</v>
      </c>
      <c r="E26" s="2" t="s">
        <v>49</v>
      </c>
      <c r="F26" s="2" t="s">
        <v>49</v>
      </c>
      <c r="G26" s="2" t="s">
        <v>57</v>
      </c>
      <c r="H26" s="2" t="s">
        <v>46</v>
      </c>
      <c r="I26" s="2" t="s">
        <v>46</v>
      </c>
      <c r="J26" s="2" t="s">
        <v>46</v>
      </c>
      <c r="K26" s="2" t="s">
        <v>46</v>
      </c>
      <c r="L26">
        <v>23</v>
      </c>
    </row>
    <row r="27" spans="1:12" x14ac:dyDescent="0.25">
      <c r="A27" s="9" t="s">
        <v>42</v>
      </c>
      <c r="B27" s="2" t="s">
        <v>46</v>
      </c>
      <c r="C27" s="2" t="s">
        <v>47</v>
      </c>
      <c r="D27" s="2" t="s">
        <v>58</v>
      </c>
      <c r="E27" s="2" t="s">
        <v>58</v>
      </c>
      <c r="F27" s="2" t="s">
        <v>58</v>
      </c>
      <c r="G27" s="2" t="s">
        <v>58</v>
      </c>
      <c r="H27" s="2" t="s">
        <v>47</v>
      </c>
      <c r="I27" s="2" t="s">
        <v>47</v>
      </c>
      <c r="J27" s="2" t="s">
        <v>46</v>
      </c>
      <c r="K27" s="2" t="s">
        <v>46</v>
      </c>
      <c r="L27">
        <v>24</v>
      </c>
    </row>
    <row r="28" spans="1:12" x14ac:dyDescent="0.25">
      <c r="A28" s="9" t="s">
        <v>43</v>
      </c>
      <c r="B28" s="18" t="s">
        <v>47</v>
      </c>
      <c r="C28" s="18" t="s">
        <v>47</v>
      </c>
      <c r="D28" s="18" t="s">
        <v>47</v>
      </c>
      <c r="E28" s="18" t="s">
        <v>47</v>
      </c>
      <c r="F28" s="18" t="s">
        <v>47</v>
      </c>
      <c r="G28" s="18" t="s">
        <v>47</v>
      </c>
      <c r="H28" s="18" t="s">
        <v>47</v>
      </c>
      <c r="I28" s="18" t="s">
        <v>47</v>
      </c>
      <c r="J28" s="18" t="s">
        <v>47</v>
      </c>
      <c r="K28" s="18" t="s">
        <v>47</v>
      </c>
      <c r="L28">
        <v>25</v>
      </c>
    </row>
    <row r="29" spans="1:12" x14ac:dyDescent="0.25">
      <c r="A29" s="9" t="s">
        <v>44</v>
      </c>
      <c r="B29" s="18" t="s">
        <v>47</v>
      </c>
      <c r="C29" s="18" t="s">
        <v>47</v>
      </c>
      <c r="D29" s="18" t="s">
        <v>47</v>
      </c>
      <c r="E29" s="18" t="s">
        <v>47</v>
      </c>
      <c r="F29" s="18" t="s">
        <v>47</v>
      </c>
      <c r="G29" s="18" t="s">
        <v>47</v>
      </c>
      <c r="H29" s="18" t="s">
        <v>47</v>
      </c>
      <c r="I29" s="18" t="s">
        <v>47</v>
      </c>
      <c r="J29" s="18" t="s">
        <v>47</v>
      </c>
      <c r="K29" s="18" t="s">
        <v>47</v>
      </c>
      <c r="L29">
        <v>26</v>
      </c>
    </row>
    <row r="30" spans="1:12" x14ac:dyDescent="0.25">
      <c r="A30" s="9" t="s">
        <v>45</v>
      </c>
      <c r="B30" s="18" t="s">
        <v>47</v>
      </c>
      <c r="C30" s="18" t="s">
        <v>47</v>
      </c>
      <c r="D30" s="18" t="s">
        <v>47</v>
      </c>
      <c r="E30" s="18" t="s">
        <v>47</v>
      </c>
      <c r="F30" s="18" t="s">
        <v>47</v>
      </c>
      <c r="G30" s="18" t="s">
        <v>47</v>
      </c>
      <c r="H30" s="18" t="s">
        <v>47</v>
      </c>
      <c r="I30" s="18" t="s">
        <v>47</v>
      </c>
      <c r="J30" s="18" t="s">
        <v>47</v>
      </c>
      <c r="K30" s="18" t="s">
        <v>47</v>
      </c>
      <c r="L30">
        <v>27</v>
      </c>
    </row>
    <row r="31" spans="1:12" x14ac:dyDescent="0.25">
      <c r="A31" s="9">
        <v>22</v>
      </c>
      <c r="B31" s="2" t="s">
        <v>46</v>
      </c>
      <c r="C31" s="2" t="s">
        <v>48</v>
      </c>
      <c r="D31" s="2" t="s">
        <v>48</v>
      </c>
      <c r="E31" s="2" t="s">
        <v>48</v>
      </c>
      <c r="F31" s="2" t="s">
        <v>48</v>
      </c>
      <c r="G31" s="2" t="s">
        <v>48</v>
      </c>
      <c r="H31" s="2" t="s">
        <v>48</v>
      </c>
      <c r="I31" s="2" t="s">
        <v>46</v>
      </c>
      <c r="J31" s="2" t="s">
        <v>46</v>
      </c>
      <c r="K31" s="2" t="s">
        <v>46</v>
      </c>
      <c r="L31">
        <v>28</v>
      </c>
    </row>
    <row r="32" spans="1:12" x14ac:dyDescent="0.25">
      <c r="A32" s="9">
        <v>33</v>
      </c>
      <c r="B32" s="2" t="s">
        <v>46</v>
      </c>
      <c r="C32" s="2" t="s">
        <v>48</v>
      </c>
      <c r="D32" s="2" t="s">
        <v>48</v>
      </c>
      <c r="E32" s="2" t="s">
        <v>48</v>
      </c>
      <c r="F32" s="2" t="s">
        <v>48</v>
      </c>
      <c r="G32" s="2" t="s">
        <v>48</v>
      </c>
      <c r="H32" s="2" t="s">
        <v>48</v>
      </c>
      <c r="I32" s="2" t="s">
        <v>46</v>
      </c>
      <c r="J32" s="2" t="s">
        <v>46</v>
      </c>
      <c r="K32" s="2" t="s">
        <v>46</v>
      </c>
      <c r="L32">
        <v>29</v>
      </c>
    </row>
    <row r="33" spans="1:12" x14ac:dyDescent="0.25">
      <c r="A33" s="9">
        <v>44</v>
      </c>
      <c r="B33" s="2" t="s">
        <v>46</v>
      </c>
      <c r="C33" s="2" t="s">
        <v>46</v>
      </c>
      <c r="D33" s="2" t="s">
        <v>46</v>
      </c>
      <c r="E33" s="2" t="s">
        <v>59</v>
      </c>
      <c r="F33" s="2" t="s">
        <v>48</v>
      </c>
      <c r="G33" s="2" t="s">
        <v>48</v>
      </c>
      <c r="H33" s="2" t="s">
        <v>46</v>
      </c>
      <c r="I33" s="2" t="s">
        <v>46</v>
      </c>
      <c r="J33" s="2" t="s">
        <v>46</v>
      </c>
      <c r="K33" s="2" t="s">
        <v>46</v>
      </c>
      <c r="L33">
        <v>30</v>
      </c>
    </row>
    <row r="34" spans="1:12" x14ac:dyDescent="0.25">
      <c r="A34" s="9">
        <v>55</v>
      </c>
      <c r="B34" s="2" t="s">
        <v>46</v>
      </c>
      <c r="C34" s="2" t="s">
        <v>49</v>
      </c>
      <c r="D34" s="2" t="s">
        <v>49</v>
      </c>
      <c r="E34" s="2" t="s">
        <v>49</v>
      </c>
      <c r="F34" s="2" t="s">
        <v>49</v>
      </c>
      <c r="G34" s="2" t="s">
        <v>49</v>
      </c>
      <c r="H34" s="2" t="s">
        <v>49</v>
      </c>
      <c r="I34" s="2" t="s">
        <v>49</v>
      </c>
      <c r="J34" s="2" t="s">
        <v>49</v>
      </c>
      <c r="K34" s="2" t="s">
        <v>46</v>
      </c>
      <c r="L34">
        <v>31</v>
      </c>
    </row>
    <row r="35" spans="1:12" x14ac:dyDescent="0.25">
      <c r="A35" s="9">
        <v>66</v>
      </c>
      <c r="B35" s="2" t="s">
        <v>46</v>
      </c>
      <c r="C35" s="2" t="s">
        <v>48</v>
      </c>
      <c r="D35" s="2" t="s">
        <v>48</v>
      </c>
      <c r="E35" s="2" t="s">
        <v>48</v>
      </c>
      <c r="F35" s="2" t="s">
        <v>48</v>
      </c>
      <c r="G35" s="2" t="s">
        <v>48</v>
      </c>
      <c r="H35" s="2" t="s">
        <v>46</v>
      </c>
      <c r="I35" s="2" t="s">
        <v>46</v>
      </c>
      <c r="J35" s="2" t="s">
        <v>46</v>
      </c>
      <c r="K35" s="2" t="s">
        <v>46</v>
      </c>
      <c r="L35">
        <v>32</v>
      </c>
    </row>
    <row r="36" spans="1:12" x14ac:dyDescent="0.25">
      <c r="A36" s="9">
        <v>77</v>
      </c>
      <c r="B36" s="2" t="s">
        <v>46</v>
      </c>
      <c r="C36" s="2" t="s">
        <v>48</v>
      </c>
      <c r="D36" s="2" t="s">
        <v>48</v>
      </c>
      <c r="E36" s="2" t="s">
        <v>48</v>
      </c>
      <c r="F36" s="2" t="s">
        <v>48</v>
      </c>
      <c r="G36" s="2" t="s">
        <v>48</v>
      </c>
      <c r="H36" s="2" t="s">
        <v>48</v>
      </c>
      <c r="I36" s="2" t="s">
        <v>46</v>
      </c>
      <c r="J36" s="2" t="s">
        <v>46</v>
      </c>
      <c r="K36" s="2" t="s">
        <v>46</v>
      </c>
      <c r="L36">
        <v>33</v>
      </c>
    </row>
    <row r="37" spans="1:12" x14ac:dyDescent="0.25">
      <c r="A37" s="9">
        <v>88</v>
      </c>
      <c r="B37" s="2" t="s">
        <v>48</v>
      </c>
      <c r="C37" s="2" t="s">
        <v>48</v>
      </c>
      <c r="D37" s="2" t="s">
        <v>48</v>
      </c>
      <c r="E37" s="2" t="s">
        <v>48</v>
      </c>
      <c r="F37" s="2" t="s">
        <v>48</v>
      </c>
      <c r="G37" s="2" t="s">
        <v>48</v>
      </c>
      <c r="H37" s="2" t="s">
        <v>48</v>
      </c>
      <c r="I37" s="2" t="s">
        <v>48</v>
      </c>
      <c r="J37" s="2" t="s">
        <v>48</v>
      </c>
      <c r="K37" s="2" t="s">
        <v>48</v>
      </c>
      <c r="L37">
        <v>34</v>
      </c>
    </row>
    <row r="38" spans="1:12" x14ac:dyDescent="0.25">
      <c r="A38" s="9">
        <v>99</v>
      </c>
      <c r="B38" s="2" t="s">
        <v>47</v>
      </c>
      <c r="C38" s="2" t="s">
        <v>48</v>
      </c>
      <c r="D38" s="2" t="s">
        <v>48</v>
      </c>
      <c r="E38" s="2" t="s">
        <v>48</v>
      </c>
      <c r="F38" s="2" t="s">
        <v>48</v>
      </c>
      <c r="G38" s="2" t="s">
        <v>48</v>
      </c>
      <c r="H38" s="2" t="s">
        <v>47</v>
      </c>
      <c r="I38" s="2" t="s">
        <v>48</v>
      </c>
      <c r="J38" s="2" t="s">
        <v>48</v>
      </c>
      <c r="K38" s="2" t="s">
        <v>47</v>
      </c>
      <c r="L38">
        <v>35</v>
      </c>
    </row>
    <row r="39" spans="1:12" x14ac:dyDescent="0.25">
      <c r="A39" s="9">
        <v>1010</v>
      </c>
      <c r="B39" s="18" t="s">
        <v>47</v>
      </c>
      <c r="C39" s="18" t="s">
        <v>47</v>
      </c>
      <c r="D39" s="18" t="s">
        <v>47</v>
      </c>
      <c r="E39" s="18" t="s">
        <v>47</v>
      </c>
      <c r="F39" s="18" t="s">
        <v>47</v>
      </c>
      <c r="G39" s="18" t="s">
        <v>47</v>
      </c>
      <c r="H39" s="18" t="s">
        <v>47</v>
      </c>
      <c r="I39" s="18" t="s">
        <v>47</v>
      </c>
      <c r="J39" s="18" t="s">
        <v>47</v>
      </c>
      <c r="K39" s="18" t="s">
        <v>47</v>
      </c>
      <c r="L39">
        <v>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25"/>
  <sheetViews>
    <sheetView tabSelected="1" workbookViewId="0">
      <selection activeCell="J23" sqref="J23"/>
    </sheetView>
  </sheetViews>
  <sheetFormatPr defaultRowHeight="14.4" x14ac:dyDescent="0.25"/>
  <cols>
    <col min="2" max="2" width="13.88671875" bestFit="1" customWidth="1"/>
    <col min="3" max="15" width="12.109375" customWidth="1"/>
  </cols>
  <sheetData>
    <row r="2" spans="2:15" s="24" customFormat="1" ht="30" customHeight="1" x14ac:dyDescent="0.25">
      <c r="B2" s="21"/>
      <c r="C2" s="23" t="s">
        <v>1</v>
      </c>
      <c r="D2" s="23">
        <v>2</v>
      </c>
      <c r="E2" s="23">
        <v>3</v>
      </c>
      <c r="F2" s="23">
        <v>4</v>
      </c>
      <c r="G2" s="23">
        <v>5</v>
      </c>
      <c r="H2" s="23">
        <v>6</v>
      </c>
      <c r="I2" s="23">
        <v>7</v>
      </c>
      <c r="J2" s="23">
        <v>8</v>
      </c>
      <c r="K2" s="23">
        <v>9</v>
      </c>
      <c r="L2" s="23">
        <v>10</v>
      </c>
      <c r="M2" s="23" t="s">
        <v>25</v>
      </c>
      <c r="N2" s="23" t="s">
        <v>3</v>
      </c>
      <c r="O2" s="23" t="s">
        <v>26</v>
      </c>
    </row>
    <row r="3" spans="2:15" x14ac:dyDescent="0.25">
      <c r="B3" s="5" t="s">
        <v>30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</row>
    <row r="4" spans="2:15" x14ac:dyDescent="0.25">
      <c r="B4" s="26" t="s">
        <v>35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2:15" x14ac:dyDescent="0.25">
      <c r="B5" s="26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2:15" x14ac:dyDescent="0.25">
      <c r="B6" s="26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2:15" x14ac:dyDescent="0.25">
      <c r="B7" s="26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2:15" x14ac:dyDescent="0.25">
      <c r="B8" s="26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11" spans="2:15" x14ac:dyDescent="0.25">
      <c r="B11" s="4" t="s">
        <v>60</v>
      </c>
      <c r="C11" s="11">
        <v>7</v>
      </c>
      <c r="D11">
        <f>IF(C11="A",1,C11)</f>
        <v>7</v>
      </c>
    </row>
    <row r="12" spans="2:15" x14ac:dyDescent="0.25">
      <c r="B12" s="4" t="s">
        <v>61</v>
      </c>
      <c r="C12" s="12">
        <v>2</v>
      </c>
      <c r="D12" s="12">
        <v>3</v>
      </c>
      <c r="E12">
        <f>IF(AND(COUNTIF(C12:D12,"A") &gt; 0,C12=D12),18,IF(AND(COUNTIF(C12:D12,"A") &gt; 0),SUM(C12:D12)+17,IF(AND(C12=D12,SUM(C12:D12)&gt;0),C12+26,IF(SUM(C12:D12)&gt;4,SUM(C12:D12)-4,0))))</f>
        <v>1</v>
      </c>
    </row>
    <row r="13" spans="2:15" x14ac:dyDescent="0.25">
      <c r="B13" s="4" t="s">
        <v>62</v>
      </c>
      <c r="C13" s="13"/>
      <c r="D13" s="13"/>
      <c r="E13">
        <f>IF(AND(COUNTIF(C13:D13,"A") &gt; 0,C13=D13),18,IF(AND(COUNTIF(C13:D13,"A") &gt; 0),SUM(C13:D13)+17,IF(AND(C13=D13,SUM(C13:D13)&gt;0),C13+26,IF(SUM(C13:D13)&gt;4,SUM(C13:D13)-4,0))))</f>
        <v>0</v>
      </c>
    </row>
    <row r="14" spans="2:15" x14ac:dyDescent="0.25">
      <c r="B14" s="4" t="s">
        <v>63</v>
      </c>
      <c r="C14" s="12"/>
      <c r="D14" s="12"/>
      <c r="E14">
        <f>IF(AND(COUNTIF(C14:D14,"A") &gt; 0,C14=D14),18,IF(AND(COUNTIF(C14:D14,"A") &gt; 0),SUM(C14:D14)+17,IF(AND(C14=D14,SUM(C14:D14)&gt;0),C14+26,IF(SUM(C14:D14)&gt;4,SUM(C14:D14)-4,0))))</f>
        <v>0</v>
      </c>
    </row>
    <row r="16" spans="2:15" x14ac:dyDescent="0.25">
      <c r="B16" s="2"/>
      <c r="C16" s="3" t="s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  <c r="L16" s="3">
        <v>10</v>
      </c>
      <c r="M16" s="3" t="s">
        <v>25</v>
      </c>
      <c r="N16" s="3" t="s">
        <v>3</v>
      </c>
      <c r="O16" s="3" t="s">
        <v>26</v>
      </c>
    </row>
    <row r="17" spans="2:15" x14ac:dyDescent="0.25">
      <c r="B17" s="4" t="s">
        <v>22</v>
      </c>
      <c r="C17" s="2">
        <f>牌信息!C4</f>
        <v>24</v>
      </c>
      <c r="D17" s="2">
        <f>牌信息!C5</f>
        <v>24</v>
      </c>
      <c r="E17" s="2">
        <f>牌信息!C6</f>
        <v>24</v>
      </c>
      <c r="F17" s="2">
        <f>牌信息!C7</f>
        <v>24</v>
      </c>
      <c r="G17" s="2">
        <f>牌信息!C8</f>
        <v>24</v>
      </c>
      <c r="H17" s="2">
        <f>牌信息!C9</f>
        <v>24</v>
      </c>
      <c r="I17" s="2">
        <f>牌信息!C10</f>
        <v>24</v>
      </c>
      <c r="J17" s="2">
        <f>牌信息!C11</f>
        <v>24</v>
      </c>
      <c r="K17" s="2">
        <f>牌信息!C12</f>
        <v>24</v>
      </c>
      <c r="L17" s="2">
        <f>牌信息!C13</f>
        <v>24</v>
      </c>
      <c r="M17" s="2">
        <f>牌信息!C14</f>
        <v>24</v>
      </c>
      <c r="N17" s="2">
        <f>牌信息!C15</f>
        <v>24</v>
      </c>
      <c r="O17" s="2">
        <f>牌信息!C16</f>
        <v>24</v>
      </c>
    </row>
    <row r="18" spans="2:15" x14ac:dyDescent="0.25">
      <c r="B18" s="4" t="s">
        <v>23</v>
      </c>
      <c r="C18" s="2">
        <f>C3</f>
        <v>0</v>
      </c>
      <c r="D18" s="2">
        <f t="shared" ref="D18:O18" si="0">D3</f>
        <v>0</v>
      </c>
      <c r="E18" s="2">
        <f t="shared" si="0"/>
        <v>0</v>
      </c>
      <c r="F18" s="2">
        <f t="shared" si="0"/>
        <v>0</v>
      </c>
      <c r="G18" s="2">
        <f t="shared" si="0"/>
        <v>0</v>
      </c>
      <c r="H18" s="2">
        <f t="shared" si="0"/>
        <v>0</v>
      </c>
      <c r="I18" s="2">
        <f t="shared" si="0"/>
        <v>0</v>
      </c>
      <c r="J18" s="2">
        <f t="shared" si="0"/>
        <v>0</v>
      </c>
      <c r="K18" s="2">
        <f t="shared" si="0"/>
        <v>0</v>
      </c>
      <c r="L18" s="2">
        <f t="shared" si="0"/>
        <v>0</v>
      </c>
      <c r="M18" s="2">
        <f t="shared" si="0"/>
        <v>0</v>
      </c>
      <c r="N18" s="2">
        <f t="shared" si="0"/>
        <v>0</v>
      </c>
      <c r="O18" s="2">
        <f t="shared" si="0"/>
        <v>0</v>
      </c>
    </row>
    <row r="19" spans="2:15" x14ac:dyDescent="0.25">
      <c r="B19" s="4" t="s">
        <v>24</v>
      </c>
      <c r="C19" s="6">
        <f>C17-C18</f>
        <v>24</v>
      </c>
      <c r="D19" s="6">
        <f t="shared" ref="D19:O19" si="1">D17-D18</f>
        <v>24</v>
      </c>
      <c r="E19" s="6">
        <f t="shared" si="1"/>
        <v>24</v>
      </c>
      <c r="F19" s="6">
        <f t="shared" si="1"/>
        <v>24</v>
      </c>
      <c r="G19" s="6">
        <f t="shared" si="1"/>
        <v>24</v>
      </c>
      <c r="H19" s="6">
        <f t="shared" si="1"/>
        <v>24</v>
      </c>
      <c r="I19" s="6">
        <f t="shared" si="1"/>
        <v>24</v>
      </c>
      <c r="J19" s="6">
        <f t="shared" si="1"/>
        <v>24</v>
      </c>
      <c r="K19" s="6">
        <f t="shared" si="1"/>
        <v>24</v>
      </c>
      <c r="L19" s="6">
        <f t="shared" si="1"/>
        <v>24</v>
      </c>
      <c r="M19" s="6">
        <f t="shared" si="1"/>
        <v>24</v>
      </c>
      <c r="N19" s="6">
        <f t="shared" si="1"/>
        <v>24</v>
      </c>
      <c r="O19" s="6">
        <f t="shared" si="1"/>
        <v>24</v>
      </c>
    </row>
    <row r="21" spans="2:15" x14ac:dyDescent="0.25">
      <c r="B21" s="4" t="s">
        <v>27</v>
      </c>
      <c r="C21" s="6">
        <f>SUM(D19:H19)</f>
        <v>120</v>
      </c>
      <c r="D21" s="2" t="s">
        <v>32</v>
      </c>
      <c r="E21" s="7">
        <f>C21/SUM(C19:O19)*100</f>
        <v>38.461538461538467</v>
      </c>
      <c r="G21" s="14" t="s">
        <v>64</v>
      </c>
      <c r="H21">
        <f>SUM(C12:D12) +  IF( COUNTIF(C12:D12,"A") &gt; 0, 1,0)</f>
        <v>5</v>
      </c>
      <c r="I21" s="15">
        <f>SUM(C12:D12) +  IF( COUNTIF(C12:D12,"A") &gt; 0, 11,0)</f>
        <v>5</v>
      </c>
      <c r="J21" t="str">
        <f>INDEX(法则!$B$4:$K$39,E12,D11)</f>
        <v>H</v>
      </c>
      <c r="K21" t="str">
        <f>LOOKUP(1,0/(法则!$N$3:$N$8=J21),法则!$O$3:$O$8)</f>
        <v>拿牌</v>
      </c>
    </row>
    <row r="22" spans="2:15" x14ac:dyDescent="0.25">
      <c r="B22" s="4" t="s">
        <v>28</v>
      </c>
      <c r="C22" s="2">
        <f>SUM(I19:K19)</f>
        <v>72</v>
      </c>
      <c r="D22" s="2" t="s">
        <v>32</v>
      </c>
      <c r="E22" s="2">
        <f>C22/SUM(C19:O19)*100</f>
        <v>23.076923076923077</v>
      </c>
      <c r="G22" s="14" t="s">
        <v>65</v>
      </c>
      <c r="H22">
        <f>SUM(C13:D13) +  IF( COUNTIF(C13:D13,"A") &gt; 0, 1,0)</f>
        <v>0</v>
      </c>
      <c r="I22" s="20">
        <f>SUM(C13:D13) +  IF( COUNTIF(C13:D13,"A") &gt; 0, 11,0)</f>
        <v>0</v>
      </c>
      <c r="J22" t="str">
        <f>INDEX(法则!$B$4:$K$39,E13,D12)</f>
        <v>H</v>
      </c>
      <c r="K22" t="str">
        <f>LOOKUP(1,0/(法则!$N$3:$N$8=J22),法则!$O$3:$O$8)</f>
        <v>拿牌</v>
      </c>
    </row>
    <row r="23" spans="2:15" x14ac:dyDescent="0.25">
      <c r="B23" s="4" t="s">
        <v>29</v>
      </c>
      <c r="C23" s="6">
        <f>C19+L19+M19+N19+O19</f>
        <v>120</v>
      </c>
      <c r="D23" s="2" t="s">
        <v>32</v>
      </c>
      <c r="E23" s="7">
        <f>C23/SUM(C19:O19)*100</f>
        <v>38.461538461538467</v>
      </c>
      <c r="G23" s="14" t="s">
        <v>66</v>
      </c>
      <c r="H23">
        <f>SUM(C14:D14) +  IF( COUNTIF(C14:D14,"A") &gt; 0, 1,0)</f>
        <v>0</v>
      </c>
      <c r="I23" s="15">
        <f>SUM(C14:D14) +  IF( COUNTIF(C14:D14,"A") &gt; 0, 11,0)</f>
        <v>0</v>
      </c>
      <c r="J23" t="str">
        <f>INDEX(法则!$B$4:$K$39,E14,D13)</f>
        <v>H</v>
      </c>
      <c r="K23" t="str">
        <f>LOOKUP(1,0/(法则!$N$3:$N$8=J23),法则!$O$3:$O$8)</f>
        <v>拿牌</v>
      </c>
    </row>
    <row r="24" spans="2:15" x14ac:dyDescent="0.25">
      <c r="B24" s="4" t="s">
        <v>33</v>
      </c>
      <c r="C24" s="2">
        <f>(SUM(D18:H18)* 1)+((SUM(L18:O18)+C18)*-1)</f>
        <v>0</v>
      </c>
      <c r="D24" s="2">
        <f>C24/(牌信息!E2-INT(SUM(C18:O18)/牌信息!C2))</f>
        <v>0</v>
      </c>
      <c r="E24">
        <f>INT(SUM(C18:O18)/牌信息!C2)</f>
        <v>0</v>
      </c>
    </row>
    <row r="25" spans="2:15" x14ac:dyDescent="0.25">
      <c r="B25" s="4" t="s">
        <v>34</v>
      </c>
      <c r="C25" s="2">
        <f>C24/SUM(C19:O19)*100</f>
        <v>0</v>
      </c>
    </row>
  </sheetData>
  <mergeCells count="14">
    <mergeCell ref="N4:N8"/>
    <mergeCell ref="O4:O8"/>
    <mergeCell ref="H4:H8"/>
    <mergeCell ref="I4:I8"/>
    <mergeCell ref="J4:J8"/>
    <mergeCell ref="K4:K8"/>
    <mergeCell ref="L4:L8"/>
    <mergeCell ref="M4:M8"/>
    <mergeCell ref="G4:G8"/>
    <mergeCell ref="B4:B8"/>
    <mergeCell ref="C4:C8"/>
    <mergeCell ref="D4:D8"/>
    <mergeCell ref="E4:E8"/>
    <mergeCell ref="F4:F8"/>
  </mergeCells>
  <phoneticPr fontId="1" type="noConversion"/>
  <dataValidations count="2">
    <dataValidation type="list" allowBlank="1" showInputMessage="1" showErrorMessage="1" promptTitle="庄家明牌" prompt="选择庄家明牌" sqref="C11">
      <formula1>$C$2:$L$2</formula1>
    </dataValidation>
    <dataValidation type="list" allowBlank="1" showInputMessage="1" showErrorMessage="1" promptTitle="我的牌" prompt="选择我的牌" sqref="C12:D14">
      <formula1>$C$2:$L$2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7" r:id="rId4" name="Spinner 15">
              <controlPr defaultSize="0" autoPict="0">
                <anchor moveWithCells="1" sizeWithCells="1">
                  <from>
                    <xdr:col>2</xdr:col>
                    <xdr:colOff>22860</xdr:colOff>
                    <xdr:row>3</xdr:row>
                    <xdr:rowOff>83820</xdr:rowOff>
                  </from>
                  <to>
                    <xdr:col>2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5" name="Spinner 16">
              <controlPr defaultSize="0" autoPict="0">
                <anchor moveWithCells="1" sizeWithCells="1">
                  <from>
                    <xdr:col>3</xdr:col>
                    <xdr:colOff>22860</xdr:colOff>
                    <xdr:row>3</xdr:row>
                    <xdr:rowOff>83820</xdr:rowOff>
                  </from>
                  <to>
                    <xdr:col>3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6" name="Spinner 17">
              <controlPr defaultSize="0" autoPict="0">
                <anchor moveWithCells="1" sizeWithCells="1">
                  <from>
                    <xdr:col>4</xdr:col>
                    <xdr:colOff>22860</xdr:colOff>
                    <xdr:row>3</xdr:row>
                    <xdr:rowOff>83820</xdr:rowOff>
                  </from>
                  <to>
                    <xdr:col>4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7" name="Spinner 18">
              <controlPr defaultSize="0" autoPict="0">
                <anchor moveWithCells="1" sizeWithCells="1">
                  <from>
                    <xdr:col>5</xdr:col>
                    <xdr:colOff>22860</xdr:colOff>
                    <xdr:row>3</xdr:row>
                    <xdr:rowOff>83820</xdr:rowOff>
                  </from>
                  <to>
                    <xdr:col>5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8" name="Spinner 19">
              <controlPr defaultSize="0" autoPict="0">
                <anchor moveWithCells="1" sizeWithCells="1">
                  <from>
                    <xdr:col>6</xdr:col>
                    <xdr:colOff>22860</xdr:colOff>
                    <xdr:row>3</xdr:row>
                    <xdr:rowOff>83820</xdr:rowOff>
                  </from>
                  <to>
                    <xdr:col>6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9" name="Spinner 20">
              <controlPr defaultSize="0" autoPict="0">
                <anchor moveWithCells="1" sizeWithCells="1">
                  <from>
                    <xdr:col>7</xdr:col>
                    <xdr:colOff>22860</xdr:colOff>
                    <xdr:row>3</xdr:row>
                    <xdr:rowOff>83820</xdr:rowOff>
                  </from>
                  <to>
                    <xdr:col>7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10" name="Spinner 21">
              <controlPr defaultSize="0" autoPict="0">
                <anchor moveWithCells="1" sizeWithCells="1">
                  <from>
                    <xdr:col>8</xdr:col>
                    <xdr:colOff>22860</xdr:colOff>
                    <xdr:row>3</xdr:row>
                    <xdr:rowOff>83820</xdr:rowOff>
                  </from>
                  <to>
                    <xdr:col>8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11" name="Spinner 22">
              <controlPr defaultSize="0" autoPict="0">
                <anchor moveWithCells="1" sizeWithCells="1">
                  <from>
                    <xdr:col>9</xdr:col>
                    <xdr:colOff>22860</xdr:colOff>
                    <xdr:row>3</xdr:row>
                    <xdr:rowOff>83820</xdr:rowOff>
                  </from>
                  <to>
                    <xdr:col>9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12" name="Spinner 23">
              <controlPr defaultSize="0" autoPict="0">
                <anchor moveWithCells="1" sizeWithCells="1">
                  <from>
                    <xdr:col>10</xdr:col>
                    <xdr:colOff>22860</xdr:colOff>
                    <xdr:row>3</xdr:row>
                    <xdr:rowOff>83820</xdr:rowOff>
                  </from>
                  <to>
                    <xdr:col>10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13" name="Spinner 24">
              <controlPr defaultSize="0" autoPict="0">
                <anchor moveWithCells="1" sizeWithCells="1">
                  <from>
                    <xdr:col>11</xdr:col>
                    <xdr:colOff>22860</xdr:colOff>
                    <xdr:row>3</xdr:row>
                    <xdr:rowOff>83820</xdr:rowOff>
                  </from>
                  <to>
                    <xdr:col>11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14" name="Spinner 25">
              <controlPr defaultSize="0" autoPict="0">
                <anchor moveWithCells="1" sizeWithCells="1">
                  <from>
                    <xdr:col>12</xdr:col>
                    <xdr:colOff>22860</xdr:colOff>
                    <xdr:row>3</xdr:row>
                    <xdr:rowOff>83820</xdr:rowOff>
                  </from>
                  <to>
                    <xdr:col>12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15" name="Spinner 26">
              <controlPr defaultSize="0" autoPict="0">
                <anchor moveWithCells="1" sizeWithCells="1">
                  <from>
                    <xdr:col>13</xdr:col>
                    <xdr:colOff>22860</xdr:colOff>
                    <xdr:row>3</xdr:row>
                    <xdr:rowOff>83820</xdr:rowOff>
                  </from>
                  <to>
                    <xdr:col>13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16" name="Spinner 27">
              <controlPr defaultSize="0" autoPict="0">
                <anchor moveWithCells="1" sizeWithCells="1">
                  <from>
                    <xdr:col>14</xdr:col>
                    <xdr:colOff>22860</xdr:colOff>
                    <xdr:row>3</xdr:row>
                    <xdr:rowOff>83820</xdr:rowOff>
                  </from>
                  <to>
                    <xdr:col>14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牌信息</vt:lpstr>
      <vt:lpstr>法则</vt:lpstr>
      <vt:lpstr>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2020-03-09T15:10:17Z</dcterms:modified>
</cp:coreProperties>
</file>