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6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7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8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9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10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liu/Documents/Erasmus University/MSc Quantitive Marketing and Business Analytics/P3/Seminar Case Study/Data/case_studies_ah/Forecasters/"/>
    </mc:Choice>
  </mc:AlternateContent>
  <xr:revisionPtr revIDLastSave="0" documentId="13_ncr:1_{327278DA-3E85-6447-9C0F-6E67931E2543}" xr6:coauthVersionLast="47" xr6:coauthVersionMax="47" xr10:uidLastSave="{00000000-0000-0000-0000-000000000000}"/>
  <bookViews>
    <workbookView xWindow="4640" yWindow="760" windowWidth="30240" windowHeight="18880" firstSheet="2" activeTab="8" xr2:uid="{5A6E06D8-C402-AE46-8F2C-C43A97C39B9D}"/>
  </bookViews>
  <sheets>
    <sheet name="NGAS, CRUDE_PETRO" sheetId="1" r:id="rId1"/>
    <sheet name="NGAS, CRUDE_PETRO, UKR_QUANT" sheetId="3" r:id="rId2"/>
    <sheet name="WHEAT RESULT" sheetId="4" r:id="rId3"/>
    <sheet name="MAIZE RESULT" sheetId="14" r:id="rId4"/>
    <sheet name="SUNFLOWER RESULT" sheetId="15" r:id="rId5"/>
    <sheet name="SARIMAX QLOSS" sheetId="10" r:id="rId6"/>
    <sheet name="SARIMAX QLOSS with seed" sheetId="12" r:id="rId7"/>
    <sheet name="SARIMAX QLOSS with seed NEW" sheetId="18" r:id="rId8"/>
    <sheet name="SARIMAX QLOSS SPAIN" sheetId="16" r:id="rId9"/>
    <sheet name="SARIMAX QLOSS GERMANY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6" l="1"/>
  <c r="S5" i="16"/>
  <c r="T5" i="16"/>
  <c r="U5" i="16"/>
  <c r="U7" i="16" s="1"/>
  <c r="V5" i="16"/>
  <c r="V7" i="16" s="1"/>
  <c r="R6" i="16"/>
  <c r="S6" i="16"/>
  <c r="T6" i="16"/>
  <c r="U6" i="16"/>
  <c r="V6" i="16"/>
  <c r="R8" i="16"/>
  <c r="R10" i="16" s="1"/>
  <c r="S8" i="16"/>
  <c r="T8" i="16"/>
  <c r="U8" i="16"/>
  <c r="V8" i="16"/>
  <c r="V10" i="16" s="1"/>
  <c r="R9" i="16"/>
  <c r="S9" i="16"/>
  <c r="T9" i="16"/>
  <c r="U9" i="16"/>
  <c r="V9" i="16"/>
  <c r="R11" i="16"/>
  <c r="R13" i="16" s="1"/>
  <c r="S11" i="16"/>
  <c r="S13" i="16" s="1"/>
  <c r="T11" i="16"/>
  <c r="U11" i="16"/>
  <c r="V11" i="16"/>
  <c r="R12" i="16"/>
  <c r="S12" i="16"/>
  <c r="T12" i="16"/>
  <c r="U12" i="16"/>
  <c r="V12" i="16"/>
  <c r="D24" i="18"/>
  <c r="F22" i="18"/>
  <c r="E22" i="18"/>
  <c r="D22" i="18"/>
  <c r="C22" i="18"/>
  <c r="B22" i="18"/>
  <c r="F21" i="18"/>
  <c r="E21" i="18"/>
  <c r="E23" i="18" s="1"/>
  <c r="D21" i="18"/>
  <c r="C21" i="18"/>
  <c r="B21" i="18"/>
  <c r="F20" i="18"/>
  <c r="F23" i="18" s="1"/>
  <c r="E20" i="18"/>
  <c r="E24" i="18" s="1"/>
  <c r="D20" i="18"/>
  <c r="C20" i="18"/>
  <c r="B20" i="18"/>
  <c r="B24" i="18" s="1"/>
  <c r="F17" i="18"/>
  <c r="E17" i="18"/>
  <c r="D17" i="18"/>
  <c r="C17" i="18"/>
  <c r="B17" i="18"/>
  <c r="F16" i="18"/>
  <c r="E16" i="18"/>
  <c r="D16" i="18"/>
  <c r="C16" i="18"/>
  <c r="C18" i="18" s="1"/>
  <c r="C37" i="18" s="1"/>
  <c r="B16" i="18"/>
  <c r="B18" i="18" s="1"/>
  <c r="B37" i="18" s="1"/>
  <c r="F15" i="18"/>
  <c r="F19" i="18" s="1"/>
  <c r="E15" i="18"/>
  <c r="E19" i="18" s="1"/>
  <c r="D15" i="18"/>
  <c r="C15" i="18"/>
  <c r="B15" i="18"/>
  <c r="F12" i="18"/>
  <c r="E12" i="18"/>
  <c r="D12" i="18"/>
  <c r="C12" i="18"/>
  <c r="B12" i="18"/>
  <c r="V11" i="18"/>
  <c r="U11" i="18"/>
  <c r="T11" i="18"/>
  <c r="S11" i="18"/>
  <c r="R11" i="18"/>
  <c r="F11" i="18"/>
  <c r="F14" i="18" s="1"/>
  <c r="E11" i="18"/>
  <c r="D11" i="18"/>
  <c r="C11" i="18"/>
  <c r="B11" i="18"/>
  <c r="F10" i="18"/>
  <c r="E10" i="18"/>
  <c r="E13" i="18" s="1"/>
  <c r="D10" i="18"/>
  <c r="C10" i="18"/>
  <c r="C13" i="18" s="1"/>
  <c r="C28" i="18" s="1"/>
  <c r="B10" i="18"/>
  <c r="V8" i="18"/>
  <c r="U8" i="18"/>
  <c r="T8" i="18"/>
  <c r="S8" i="18"/>
  <c r="R8" i="18"/>
  <c r="V5" i="18"/>
  <c r="U5" i="18"/>
  <c r="T5" i="18"/>
  <c r="S5" i="18"/>
  <c r="R5" i="18"/>
  <c r="S13" i="12"/>
  <c r="T13" i="12"/>
  <c r="U13" i="12"/>
  <c r="X11" i="12" s="1"/>
  <c r="V13" i="12"/>
  <c r="R13" i="12"/>
  <c r="S10" i="12"/>
  <c r="T10" i="12"/>
  <c r="U10" i="12"/>
  <c r="V10" i="12"/>
  <c r="R10" i="12"/>
  <c r="X8" i="12" s="1"/>
  <c r="S7" i="12"/>
  <c r="T7" i="12"/>
  <c r="U7" i="12"/>
  <c r="V7" i="12"/>
  <c r="R7" i="12"/>
  <c r="C28" i="16"/>
  <c r="V11" i="17"/>
  <c r="U11" i="17"/>
  <c r="T11" i="17"/>
  <c r="S11" i="17"/>
  <c r="R11" i="17"/>
  <c r="V8" i="17"/>
  <c r="U8" i="17"/>
  <c r="T8" i="17"/>
  <c r="S8" i="17"/>
  <c r="R8" i="17"/>
  <c r="V5" i="17"/>
  <c r="U5" i="17"/>
  <c r="T5" i="17"/>
  <c r="S5" i="17"/>
  <c r="R5" i="17"/>
  <c r="X5" i="12"/>
  <c r="W11" i="12"/>
  <c r="W8" i="12"/>
  <c r="W5" i="12"/>
  <c r="F24" i="17"/>
  <c r="E24" i="17"/>
  <c r="D24" i="17"/>
  <c r="C24" i="17"/>
  <c r="B24" i="17"/>
  <c r="F23" i="17"/>
  <c r="F38" i="17" s="1"/>
  <c r="E23" i="17"/>
  <c r="E38" i="17" s="1"/>
  <c r="D23" i="17"/>
  <c r="D38" i="17" s="1"/>
  <c r="C23" i="17"/>
  <c r="C38" i="17" s="1"/>
  <c r="B23" i="17"/>
  <c r="B38" i="17" s="1"/>
  <c r="F19" i="17"/>
  <c r="E19" i="17"/>
  <c r="D19" i="17"/>
  <c r="C19" i="17"/>
  <c r="B19" i="17"/>
  <c r="F18" i="17"/>
  <c r="F37" i="17" s="1"/>
  <c r="E18" i="17"/>
  <c r="E37" i="17" s="1"/>
  <c r="D18" i="17"/>
  <c r="D29" i="17" s="1"/>
  <c r="C18" i="17"/>
  <c r="C37" i="17" s="1"/>
  <c r="B18" i="17"/>
  <c r="B29" i="17" s="1"/>
  <c r="F14" i="17"/>
  <c r="E14" i="17"/>
  <c r="D14" i="17"/>
  <c r="C14" i="17"/>
  <c r="B14" i="17"/>
  <c r="F13" i="17"/>
  <c r="F36" i="17" s="1"/>
  <c r="E13" i="17"/>
  <c r="E36" i="17" s="1"/>
  <c r="D13" i="17"/>
  <c r="T6" i="17" s="1"/>
  <c r="C13" i="17"/>
  <c r="C28" i="17" s="1"/>
  <c r="B13" i="17"/>
  <c r="R6" i="17" s="1"/>
  <c r="V13" i="16" l="1"/>
  <c r="U13" i="16"/>
  <c r="S10" i="16"/>
  <c r="S7" i="16"/>
  <c r="R7" i="16"/>
  <c r="T9" i="17"/>
  <c r="T13" i="16"/>
  <c r="U10" i="16"/>
  <c r="T10" i="16"/>
  <c r="T7" i="16"/>
  <c r="D14" i="18"/>
  <c r="E18" i="18"/>
  <c r="E37" i="18" s="1"/>
  <c r="F13" i="18"/>
  <c r="F36" i="18" s="1"/>
  <c r="C19" i="18"/>
  <c r="C23" i="18"/>
  <c r="F24" i="18"/>
  <c r="B19" i="18"/>
  <c r="F18" i="18"/>
  <c r="F29" i="18" s="1"/>
  <c r="D18" i="18"/>
  <c r="D29" i="18" s="1"/>
  <c r="D23" i="18"/>
  <c r="T12" i="18" s="1"/>
  <c r="T13" i="18" s="1"/>
  <c r="B23" i="18"/>
  <c r="B30" i="18" s="1"/>
  <c r="B13" i="18"/>
  <c r="E14" i="18"/>
  <c r="T10" i="17"/>
  <c r="R7" i="17"/>
  <c r="E29" i="18"/>
  <c r="U9" i="18"/>
  <c r="U10" i="18" s="1"/>
  <c r="S12" i="18"/>
  <c r="S13" i="18" s="1"/>
  <c r="C30" i="18"/>
  <c r="C38" i="18"/>
  <c r="E38" i="18"/>
  <c r="E30" i="18"/>
  <c r="U12" i="18"/>
  <c r="U13" i="18" s="1"/>
  <c r="S6" i="18"/>
  <c r="S7" i="18" s="1"/>
  <c r="C36" i="18"/>
  <c r="E28" i="18"/>
  <c r="E36" i="18"/>
  <c r="U6" i="18"/>
  <c r="U7" i="18" s="1"/>
  <c r="F38" i="18"/>
  <c r="F30" i="18"/>
  <c r="V12" i="18"/>
  <c r="V13" i="18" s="1"/>
  <c r="D30" i="18"/>
  <c r="R6" i="18"/>
  <c r="R7" i="18" s="1"/>
  <c r="B28" i="18"/>
  <c r="B36" i="18"/>
  <c r="D19" i="18"/>
  <c r="C24" i="18"/>
  <c r="B29" i="18"/>
  <c r="B38" i="18"/>
  <c r="C29" i="18"/>
  <c r="D13" i="18"/>
  <c r="B14" i="18"/>
  <c r="R9" i="18"/>
  <c r="R10" i="18" s="1"/>
  <c r="R12" i="18"/>
  <c r="R13" i="18" s="1"/>
  <c r="C14" i="18"/>
  <c r="S9" i="18"/>
  <c r="S10" i="18" s="1"/>
  <c r="X8" i="16"/>
  <c r="Y8" i="16" s="1"/>
  <c r="X11" i="16"/>
  <c r="Y11" i="16" s="1"/>
  <c r="X5" i="16"/>
  <c r="Y5" i="16" s="1"/>
  <c r="R12" i="17"/>
  <c r="R13" i="17" s="1"/>
  <c r="T7" i="17"/>
  <c r="B28" i="17"/>
  <c r="S12" i="17"/>
  <c r="S13" i="17" s="1"/>
  <c r="T12" i="17"/>
  <c r="T13" i="17" s="1"/>
  <c r="V12" i="17"/>
  <c r="V13" i="17" s="1"/>
  <c r="U9" i="17"/>
  <c r="U10" i="17" s="1"/>
  <c r="V9" i="17"/>
  <c r="V10" i="17" s="1"/>
  <c r="U12" i="17"/>
  <c r="U13" i="17" s="1"/>
  <c r="U6" i="17"/>
  <c r="U7" i="17" s="1"/>
  <c r="R9" i="17"/>
  <c r="R10" i="17" s="1"/>
  <c r="V6" i="17"/>
  <c r="V7" i="17" s="1"/>
  <c r="S9" i="17"/>
  <c r="S6" i="17"/>
  <c r="S7" i="17" s="1"/>
  <c r="F29" i="17"/>
  <c r="E29" i="17"/>
  <c r="H29" i="17" s="1"/>
  <c r="B37" i="17"/>
  <c r="D28" i="17"/>
  <c r="E28" i="17"/>
  <c r="F28" i="17"/>
  <c r="D37" i="17"/>
  <c r="B36" i="17"/>
  <c r="B30" i="17"/>
  <c r="C36" i="17"/>
  <c r="C30" i="17"/>
  <c r="D36" i="17"/>
  <c r="C29" i="17"/>
  <c r="D30" i="17"/>
  <c r="F30" i="17"/>
  <c r="E30" i="17"/>
  <c r="T9" i="18" l="1"/>
  <c r="T10" i="18" s="1"/>
  <c r="F28" i="18"/>
  <c r="D37" i="18"/>
  <c r="V6" i="18"/>
  <c r="V7" i="18" s="1"/>
  <c r="D38" i="18"/>
  <c r="V9" i="18"/>
  <c r="V10" i="18" s="1"/>
  <c r="X8" i="18" s="1"/>
  <c r="Y8" i="18" s="1"/>
  <c r="F37" i="18"/>
  <c r="H29" i="18"/>
  <c r="G30" i="18"/>
  <c r="W11" i="18" s="1"/>
  <c r="T6" i="18"/>
  <c r="T7" i="18" s="1"/>
  <c r="D28" i="18"/>
  <c r="H28" i="18" s="1"/>
  <c r="D36" i="18"/>
  <c r="H30" i="18"/>
  <c r="G29" i="18"/>
  <c r="W8" i="18" s="1"/>
  <c r="X11" i="18"/>
  <c r="Y11" i="18" s="1"/>
  <c r="S10" i="17"/>
  <c r="X8" i="17" s="1"/>
  <c r="Y8" i="17" s="1"/>
  <c r="X5" i="17"/>
  <c r="Y5" i="17" s="1"/>
  <c r="X11" i="17"/>
  <c r="Y11" i="17" s="1"/>
  <c r="G29" i="17"/>
  <c r="W8" i="17" s="1"/>
  <c r="G28" i="17"/>
  <c r="W5" i="17" s="1"/>
  <c r="H28" i="17"/>
  <c r="G30" i="17"/>
  <c r="W11" i="17" s="1"/>
  <c r="H30" i="17"/>
  <c r="X5" i="18" l="1"/>
  <c r="Y5" i="18" s="1"/>
  <c r="G28" i="18"/>
  <c r="W5" i="18" s="1"/>
  <c r="C23" i="16"/>
  <c r="D23" i="16"/>
  <c r="E23" i="16"/>
  <c r="F23" i="16"/>
  <c r="B23" i="16"/>
  <c r="B38" i="16" s="1"/>
  <c r="Z9" i="4"/>
  <c r="Z8" i="4"/>
  <c r="Z7" i="4"/>
  <c r="Z6" i="4"/>
  <c r="Z5" i="4"/>
  <c r="Z4" i="4"/>
  <c r="Y9" i="4"/>
  <c r="Y8" i="4"/>
  <c r="Y7" i="4"/>
  <c r="Y6" i="4"/>
  <c r="Y5" i="4"/>
  <c r="Y4" i="4"/>
  <c r="X9" i="4"/>
  <c r="X8" i="4"/>
  <c r="X7" i="4"/>
  <c r="X6" i="4"/>
  <c r="X5" i="4"/>
  <c r="X4" i="4"/>
  <c r="C13" i="16"/>
  <c r="D13" i="16"/>
  <c r="D28" i="16" s="1"/>
  <c r="E13" i="16"/>
  <c r="F13" i="16"/>
  <c r="B13" i="16"/>
  <c r="C18" i="16"/>
  <c r="C37" i="16" s="1"/>
  <c r="D18" i="16"/>
  <c r="E18" i="16"/>
  <c r="F18" i="16"/>
  <c r="B18" i="16"/>
  <c r="B37" i="16" s="1"/>
  <c r="E24" i="16"/>
  <c r="D24" i="16"/>
  <c r="F24" i="16"/>
  <c r="C24" i="16"/>
  <c r="B24" i="16"/>
  <c r="F19" i="16"/>
  <c r="E19" i="16"/>
  <c r="D19" i="16"/>
  <c r="C19" i="16"/>
  <c r="B19" i="16"/>
  <c r="F14" i="16"/>
  <c r="E14" i="16"/>
  <c r="D14" i="16"/>
  <c r="C14" i="16"/>
  <c r="B14" i="16"/>
  <c r="L7" i="15" a="1"/>
  <c r="L7" i="15" s="1"/>
  <c r="L6" i="15" a="1"/>
  <c r="L6" i="15" s="1"/>
  <c r="L5" i="15" a="1"/>
  <c r="L5" i="15" s="1"/>
  <c r="L4" i="15" a="1"/>
  <c r="L4" i="15" s="1"/>
  <c r="B23" i="12"/>
  <c r="B30" i="12" s="1"/>
  <c r="F22" i="12"/>
  <c r="E22" i="12"/>
  <c r="D22" i="12"/>
  <c r="C22" i="12"/>
  <c r="B22" i="12"/>
  <c r="F21" i="12"/>
  <c r="F23" i="12" s="1"/>
  <c r="F38" i="12" s="1"/>
  <c r="E21" i="12"/>
  <c r="E23" i="12" s="1"/>
  <c r="E38" i="12" s="1"/>
  <c r="D21" i="12"/>
  <c r="D23" i="12" s="1"/>
  <c r="T12" i="12" s="1"/>
  <c r="C21" i="12"/>
  <c r="C23" i="12" s="1"/>
  <c r="B21" i="12"/>
  <c r="B24" i="12" s="1"/>
  <c r="F20" i="12"/>
  <c r="E20" i="12"/>
  <c r="D20" i="12"/>
  <c r="C20" i="12"/>
  <c r="B20" i="12"/>
  <c r="L8" i="14" a="1"/>
  <c r="L8" i="14" s="1"/>
  <c r="L7" i="14" a="1"/>
  <c r="L7" i="14" s="1"/>
  <c r="L5" i="14" a="1"/>
  <c r="L5" i="14" s="1"/>
  <c r="L4" i="14" a="1"/>
  <c r="L4" i="14" s="1"/>
  <c r="C18" i="12"/>
  <c r="D18" i="12"/>
  <c r="E18" i="12"/>
  <c r="F18" i="12"/>
  <c r="B18" i="12"/>
  <c r="F13" i="12"/>
  <c r="F36" i="12" s="1"/>
  <c r="F17" i="12"/>
  <c r="E17" i="12"/>
  <c r="D17" i="12"/>
  <c r="C17" i="12"/>
  <c r="B17" i="12"/>
  <c r="F16" i="12"/>
  <c r="E16" i="12"/>
  <c r="D16" i="12"/>
  <c r="C16" i="12"/>
  <c r="B16" i="12"/>
  <c r="F15" i="12"/>
  <c r="F19" i="12" s="1"/>
  <c r="E15" i="12"/>
  <c r="D15" i="12"/>
  <c r="C15" i="12"/>
  <c r="B15" i="12"/>
  <c r="L6" i="4" a="1"/>
  <c r="L6" i="4" s="1"/>
  <c r="L5" i="4" a="1"/>
  <c r="L5" i="4" s="1"/>
  <c r="L4" i="4" a="1"/>
  <c r="L4" i="4" s="1"/>
  <c r="F12" i="12"/>
  <c r="E12" i="12"/>
  <c r="D12" i="12"/>
  <c r="C12" i="12"/>
  <c r="B12" i="12"/>
  <c r="F11" i="12"/>
  <c r="E11" i="12"/>
  <c r="D11" i="12"/>
  <c r="C11" i="12"/>
  <c r="C14" i="12" s="1"/>
  <c r="B11" i="12"/>
  <c r="B14" i="12" s="1"/>
  <c r="F10" i="12"/>
  <c r="F14" i="12" s="1"/>
  <c r="E10" i="12"/>
  <c r="E13" i="12" s="1"/>
  <c r="E28" i="12" s="1"/>
  <c r="D10" i="12"/>
  <c r="D14" i="12" s="1"/>
  <c r="C10" i="12"/>
  <c r="C13" i="12" s="1"/>
  <c r="B10" i="12"/>
  <c r="B13" i="12" s="1"/>
  <c r="B28" i="12" s="1"/>
  <c r="L8" i="4" a="1"/>
  <c r="L8" i="4" s="1"/>
  <c r="F24" i="12"/>
  <c r="E24" i="12"/>
  <c r="D19" i="12"/>
  <c r="C19" i="12"/>
  <c r="E14" i="12"/>
  <c r="V11" i="12"/>
  <c r="U11" i="12"/>
  <c r="T11" i="12"/>
  <c r="S11" i="12"/>
  <c r="R11" i="12"/>
  <c r="V8" i="12"/>
  <c r="U8" i="12"/>
  <c r="T8" i="12"/>
  <c r="S8" i="12"/>
  <c r="R8" i="12"/>
  <c r="V5" i="12"/>
  <c r="U5" i="12"/>
  <c r="T5" i="12"/>
  <c r="S5" i="12"/>
  <c r="R5" i="12"/>
  <c r="F36" i="16" l="1"/>
  <c r="F28" i="16"/>
  <c r="E37" i="16"/>
  <c r="E29" i="16"/>
  <c r="C30" i="16"/>
  <c r="C38" i="16"/>
  <c r="D38" i="16"/>
  <c r="D30" i="16"/>
  <c r="E38" i="16"/>
  <c r="E30" i="16"/>
  <c r="D37" i="16"/>
  <c r="D29" i="16"/>
  <c r="F29" i="16"/>
  <c r="F37" i="16"/>
  <c r="F38" i="16"/>
  <c r="F30" i="16"/>
  <c r="B30" i="16"/>
  <c r="D36" i="16"/>
  <c r="B29" i="16"/>
  <c r="C36" i="16"/>
  <c r="C29" i="16"/>
  <c r="D13" i="12"/>
  <c r="T6" i="12" s="1"/>
  <c r="C28" i="12"/>
  <c r="D24" i="12"/>
  <c r="C38" i="12"/>
  <c r="C24" i="12"/>
  <c r="V12" i="12"/>
  <c r="S12" i="12"/>
  <c r="R12" i="12"/>
  <c r="E29" i="12"/>
  <c r="C37" i="12"/>
  <c r="D29" i="12"/>
  <c r="B19" i="12"/>
  <c r="F29" i="12"/>
  <c r="R9" i="12"/>
  <c r="E19" i="12"/>
  <c r="V9" i="12"/>
  <c r="T9" i="12"/>
  <c r="S9" i="12"/>
  <c r="U12" i="12"/>
  <c r="D37" i="12"/>
  <c r="H29" i="12"/>
  <c r="U9" i="12"/>
  <c r="E37" i="12"/>
  <c r="F37" i="12"/>
  <c r="V6" i="12"/>
  <c r="F28" i="12"/>
  <c r="U6" i="12"/>
  <c r="C36" i="12"/>
  <c r="S6" i="12"/>
  <c r="B36" i="12"/>
  <c r="R6" i="12"/>
  <c r="B29" i="12"/>
  <c r="C30" i="12"/>
  <c r="D36" i="12"/>
  <c r="B38" i="12"/>
  <c r="C29" i="12"/>
  <c r="D30" i="12"/>
  <c r="E36" i="12"/>
  <c r="E30" i="12"/>
  <c r="D38" i="12"/>
  <c r="F30" i="12"/>
  <c r="B37" i="12"/>
  <c r="G29" i="16" l="1"/>
  <c r="W8" i="16" s="1"/>
  <c r="H30" i="16"/>
  <c r="H29" i="16"/>
  <c r="B28" i="16"/>
  <c r="B36" i="16"/>
  <c r="E28" i="16"/>
  <c r="H28" i="16" s="1"/>
  <c r="E36" i="16"/>
  <c r="G30" i="16"/>
  <c r="W11" i="16" s="1"/>
  <c r="D28" i="12"/>
  <c r="G30" i="12"/>
  <c r="H30" i="12"/>
  <c r="H28" i="12"/>
  <c r="G28" i="12"/>
  <c r="G29" i="12"/>
  <c r="G28" i="16" l="1"/>
  <c r="W5" i="16" s="1"/>
  <c r="S10" i="10"/>
  <c r="T10" i="10"/>
  <c r="U10" i="10"/>
  <c r="V10" i="10"/>
  <c r="R10" i="10"/>
  <c r="S8" i="10"/>
  <c r="T8" i="10"/>
  <c r="U8" i="10"/>
  <c r="V8" i="10"/>
  <c r="R8" i="10"/>
  <c r="S6" i="10"/>
  <c r="T6" i="10"/>
  <c r="U6" i="10"/>
  <c r="V6" i="10"/>
  <c r="R6" i="10"/>
  <c r="C23" i="10"/>
  <c r="D23" i="10"/>
  <c r="E23" i="10"/>
  <c r="E30" i="10" s="1"/>
  <c r="F23" i="10"/>
  <c r="B23" i="10"/>
  <c r="C18" i="10"/>
  <c r="D18" i="10"/>
  <c r="D29" i="10" s="1"/>
  <c r="E18" i="10"/>
  <c r="E29" i="10" s="1"/>
  <c r="F18" i="10"/>
  <c r="B18" i="10"/>
  <c r="B37" i="10" s="1"/>
  <c r="C13" i="10"/>
  <c r="D13" i="10"/>
  <c r="D36" i="10" s="1"/>
  <c r="E13" i="10"/>
  <c r="E28" i="10" s="1"/>
  <c r="F13" i="10"/>
  <c r="B13" i="10"/>
  <c r="B28" i="10"/>
  <c r="S9" i="10"/>
  <c r="T9" i="10"/>
  <c r="U9" i="10"/>
  <c r="V9" i="10"/>
  <c r="R9" i="10"/>
  <c r="S7" i="10"/>
  <c r="T7" i="10"/>
  <c r="U7" i="10"/>
  <c r="V7" i="10"/>
  <c r="R7" i="10"/>
  <c r="S5" i="10"/>
  <c r="T5" i="10"/>
  <c r="U5" i="10"/>
  <c r="V5" i="10"/>
  <c r="R5" i="10"/>
  <c r="C24" i="10"/>
  <c r="D24" i="10"/>
  <c r="E24" i="10"/>
  <c r="F24" i="10"/>
  <c r="B24" i="10"/>
  <c r="C19" i="10"/>
  <c r="D19" i="10"/>
  <c r="E19" i="10"/>
  <c r="F19" i="10"/>
  <c r="B19" i="10"/>
  <c r="C14" i="10"/>
  <c r="D14" i="10"/>
  <c r="E14" i="10"/>
  <c r="F14" i="10"/>
  <c r="B14" i="10"/>
  <c r="B38" i="10"/>
  <c r="F37" i="10"/>
  <c r="C36" i="10"/>
  <c r="C28" i="10"/>
  <c r="F28" i="10"/>
  <c r="C29" i="10"/>
  <c r="F29" i="10"/>
  <c r="C30" i="10"/>
  <c r="D30" i="10"/>
  <c r="F30" i="10"/>
  <c r="B30" i="10"/>
  <c r="B18" i="3"/>
  <c r="B12" i="3"/>
  <c r="B5" i="3"/>
  <c r="B18" i="1"/>
  <c r="B12" i="1"/>
  <c r="B5" i="1"/>
  <c r="H30" i="10" l="1"/>
  <c r="H29" i="10"/>
  <c r="E37" i="10"/>
  <c r="B29" i="10"/>
  <c r="E36" i="10"/>
  <c r="D28" i="10"/>
  <c r="H28" i="10" s="1"/>
  <c r="E38" i="10"/>
  <c r="C38" i="10"/>
  <c r="B36" i="10"/>
  <c r="D37" i="10"/>
  <c r="F38" i="10"/>
  <c r="D38" i="10"/>
  <c r="F36" i="10"/>
  <c r="C37" i="10"/>
  <c r="G29" i="10"/>
  <c r="G30" i="10"/>
  <c r="G28" i="10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<sst xmlns="http://schemas.openxmlformats.org/spreadsheetml/2006/main" count="398" uniqueCount="62">
  <si>
    <t>Commodity</t>
  </si>
  <si>
    <t>Sunflower Oil</t>
  </si>
  <si>
    <t>Prediction Length</t>
  </si>
  <si>
    <t>End</t>
  </si>
  <si>
    <t>Begin</t>
  </si>
  <si>
    <t xml:space="preserve">Months in </t>
  </si>
  <si>
    <t>Wheat</t>
  </si>
  <si>
    <t>Maize</t>
  </si>
  <si>
    <t>WHEAT</t>
  </si>
  <si>
    <t>MAIZE</t>
  </si>
  <si>
    <t>SUNFLOWER OIL</t>
  </si>
  <si>
    <t>WHEAT - TFT</t>
  </si>
  <si>
    <t>MAIZE - TFT</t>
  </si>
  <si>
    <t>SUNFLOWER OIL - TFT</t>
  </si>
  <si>
    <t>WHEAT - SARIMAX</t>
  </si>
  <si>
    <t>MAIZE - SARIMAX</t>
  </si>
  <si>
    <t>SUNFLOWER OIL - SARIMAX</t>
  </si>
  <si>
    <t>Quantile Loss: Reduction</t>
  </si>
  <si>
    <t>SUNFLOWER OIL - TFT AVG</t>
  </si>
  <si>
    <t>MAIZE -TFT AVG</t>
  </si>
  <si>
    <t>WHEAT -TFT AVG</t>
  </si>
  <si>
    <t>Average Reduction</t>
  </si>
  <si>
    <t>Quantile Loss: Value</t>
  </si>
  <si>
    <t>Quantile Loss: Difference</t>
  </si>
  <si>
    <t>Target</t>
  </si>
  <si>
    <t>Method</t>
  </si>
  <si>
    <t>Validation Set Length</t>
  </si>
  <si>
    <t>SARIMAX</t>
  </si>
  <si>
    <t>TFT</t>
  </si>
  <si>
    <t>WHEAT -TFT MIN</t>
  </si>
  <si>
    <t xml:space="preserve">run </t>
  </si>
  <si>
    <t>Qloss</t>
  </si>
  <si>
    <t>gradient_clip_val</t>
  </si>
  <si>
    <t>hidden_size</t>
  </si>
  <si>
    <t>hidden_continous_size</t>
  </si>
  <si>
    <t>attenion_head_size</t>
  </si>
  <si>
    <t>learning_rate</t>
  </si>
  <si>
    <t>dropout</t>
  </si>
  <si>
    <t>Val Length</t>
  </si>
  <si>
    <t>Best</t>
  </si>
  <si>
    <t>attention_head_size</t>
  </si>
  <si>
    <t>SUNFLOWER OIL - TFT MIN</t>
  </si>
  <si>
    <t>Gradient Clip Value</t>
  </si>
  <si>
    <t>Hidden Layer Size</t>
  </si>
  <si>
    <t>Dropout</t>
  </si>
  <si>
    <t>Hidden Layer Size (cont)</t>
  </si>
  <si>
    <t>Attention Head Size</t>
  </si>
  <si>
    <t>Learning Rate</t>
  </si>
  <si>
    <t>Difference</t>
  </si>
  <si>
    <t>AR</t>
  </si>
  <si>
    <t>MD</t>
  </si>
  <si>
    <t>p</t>
  </si>
  <si>
    <t>q</t>
  </si>
  <si>
    <t>d</t>
  </si>
  <si>
    <t>order</t>
  </si>
  <si>
    <t>P</t>
  </si>
  <si>
    <t>Q</t>
  </si>
  <si>
    <t>D</t>
  </si>
  <si>
    <t>[1,2]</t>
  </si>
  <si>
    <t>MDR</t>
  </si>
  <si>
    <t>RMD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</si>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</sst>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303F9F"/>
      <name val="Courier New"/>
      <family val="1"/>
    </font>
    <font>
      <sz val="11"/>
      <color rgb="FF000000"/>
      <name val="Calibri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164" fontId="3" fillId="0" borderId="0" xfId="0" applyNumberFormat="1" applyFont="1"/>
    <xf numFmtId="164" fontId="0" fillId="0" borderId="0" xfId="0" applyNumberFormat="1"/>
    <xf numFmtId="164" fontId="3" fillId="0" borderId="2" xfId="0" applyNumberFormat="1" applyFont="1" applyBorder="1"/>
    <xf numFmtId="164" fontId="3" fillId="0" borderId="7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1" xfId="0" applyNumberFormat="1" applyBorder="1"/>
    <xf numFmtId="2" fontId="0" fillId="0" borderId="4" xfId="0" applyNumberFormat="1" applyBorder="1"/>
    <xf numFmtId="2" fontId="0" fillId="0" borderId="6" xfId="0" applyNumberFormat="1" applyBorder="1"/>
    <xf numFmtId="0" fontId="0" fillId="0" borderId="0" xfId="0" applyAlignment="1">
      <alignment horizontal="center" vertical="center"/>
    </xf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4" fontId="0" fillId="0" borderId="2" xfId="0" applyNumberFormat="1" applyBorder="1"/>
    <xf numFmtId="164" fontId="0" fillId="0" borderId="7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/>
    <xf numFmtId="2" fontId="0" fillId="0" borderId="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7" xfId="0" applyBorder="1" applyAlignment="1">
      <alignment horizontal="center"/>
    </xf>
    <xf numFmtId="164" fontId="3" fillId="0" borderId="6" xfId="0" applyNumberFormat="1" applyFont="1" applyBorder="1"/>
    <xf numFmtId="164" fontId="3" fillId="0" borderId="4" xfId="0" applyNumberFormat="1" applyFont="1" applyBorder="1"/>
    <xf numFmtId="1" fontId="0" fillId="0" borderId="0" xfId="0" applyNumberFormat="1"/>
    <xf numFmtId="164" fontId="3" fillId="0" borderId="1" xfId="0" applyNumberFormat="1" applyFont="1" applyBorder="1"/>
    <xf numFmtId="164" fontId="3" fillId="0" borderId="3" xfId="0" applyNumberFormat="1" applyFont="1" applyBorder="1"/>
    <xf numFmtId="164" fontId="3" fillId="0" borderId="8" xfId="0" applyNumberFormat="1" applyFont="1" applyBorder="1"/>
    <xf numFmtId="165" fontId="3" fillId="0" borderId="1" xfId="0" applyNumberFormat="1" applyFont="1" applyBorder="1"/>
    <xf numFmtId="165" fontId="3" fillId="0" borderId="2" xfId="0" applyNumberFormat="1" applyFont="1" applyBorder="1"/>
    <xf numFmtId="165" fontId="3" fillId="0" borderId="3" xfId="0" applyNumberFormat="1" applyFont="1" applyBorder="1"/>
    <xf numFmtId="165" fontId="3" fillId="0" borderId="4" xfId="0" applyNumberFormat="1" applyFont="1" applyBorder="1"/>
    <xf numFmtId="165" fontId="3" fillId="0" borderId="0" xfId="0" applyNumberFormat="1" applyFont="1"/>
    <xf numFmtId="165" fontId="0" fillId="0" borderId="5" xfId="0" applyNumberFormat="1" applyBorder="1"/>
    <xf numFmtId="165" fontId="3" fillId="0" borderId="6" xfId="0" applyNumberFormat="1" applyFont="1" applyBorder="1"/>
    <xf numFmtId="165" fontId="3" fillId="0" borderId="7" xfId="0" applyNumberFormat="1" applyFont="1" applyBorder="1"/>
    <xf numFmtId="165" fontId="3" fillId="0" borderId="8" xfId="0" applyNumberFormat="1" applyFont="1" applyBorder="1"/>
    <xf numFmtId="164" fontId="3" fillId="0" borderId="5" xfId="0" applyNumberFormat="1" applyFont="1" applyBorder="1"/>
    <xf numFmtId="0" fontId="0" fillId="0" borderId="7" xfId="0" applyBorder="1" applyAlignment="1">
      <alignment vertical="center"/>
    </xf>
    <xf numFmtId="0" fontId="0" fillId="0" borderId="7" xfId="0" applyBorder="1"/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4" fontId="5" fillId="0" borderId="0" xfId="0" applyNumberFormat="1" applyFont="1"/>
    <xf numFmtId="0" fontId="0" fillId="0" borderId="7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0" xfId="0" applyFill="1" applyBorder="1"/>
    <xf numFmtId="0" fontId="0" fillId="0" borderId="11" xfId="0" applyFill="1" applyBorder="1"/>
    <xf numFmtId="1" fontId="0" fillId="0" borderId="2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7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/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SUNFLOWER OIL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CRUDE_PETRO'!$E$1:$H$1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CRUDE_PETRO'!$E$2:$H$2</c:f>
              <c:numCache>
                <c:formatCode>General</c:formatCode>
                <c:ptCount val="4"/>
                <c:pt idx="0">
                  <c:v>0.13500000000000001</c:v>
                </c:pt>
                <c:pt idx="1">
                  <c:v>4.8000000000000001E-2</c:v>
                </c:pt>
                <c:pt idx="2">
                  <c:v>4.4999999999999998E-2</c:v>
                </c:pt>
                <c:pt idx="3">
                  <c:v>6.5500000000000003E-2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16-5C43-8387-C4BA088A2B37}"/>
            </c:ext>
          </c:extLst>
        </c:ser>
        <c:ser>
          <c:idx val="1"/>
          <c:order val="1"/>
          <c:tx>
            <c:v>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CRUDE_PETRO'!$E$1:$H$1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CRUDE_PETRO'!$E$3:$H$3</c:f>
              <c:numCache>
                <c:formatCode>General</c:formatCode>
                <c:ptCount val="4"/>
                <c:pt idx="0">
                  <c:v>7.0999999999999994E-2</c:v>
                </c:pt>
                <c:pt idx="1">
                  <c:v>3.3000000000000002E-2</c:v>
                </c:pt>
                <c:pt idx="2">
                  <c:v>6.1499999999999999E-2</c:v>
                </c:pt>
                <c:pt idx="3">
                  <c:v>9.4E-2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16-5C43-8387-C4BA088A2B37}"/>
            </c:ext>
          </c:extLst>
        </c:ser>
        <c:ser>
          <c:idx val="2"/>
          <c:order val="2"/>
          <c:tx>
            <c:v>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CRUDE_PETRO'!$E$1:$H$1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CRUDE_PETRO'!$E$4:$H$4</c:f>
              <c:numCache>
                <c:formatCode>General</c:formatCode>
                <c:ptCount val="4"/>
                <c:pt idx="0">
                  <c:v>2.1000000000000001E-2</c:v>
                </c:pt>
                <c:pt idx="1">
                  <c:v>0.04</c:v>
                </c:pt>
                <c:pt idx="2">
                  <c:v>9.1999999999999998E-2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16-5C43-8387-C4BA088A2B37}"/>
            </c:ext>
          </c:extLst>
        </c:ser>
        <c:ser>
          <c:idx val="3"/>
          <c:order val="3"/>
          <c:tx>
            <c:v>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CRUDE_PETRO'!$E$1:$H$1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CRUDE_PETRO'!$E$5:$H$5</c:f>
              <c:numCache>
                <c:formatCode>General</c:formatCode>
                <c:ptCount val="4"/>
                <c:pt idx="0">
                  <c:v>6.9900000000000004E-2</c:v>
                </c:pt>
                <c:pt idx="1">
                  <c:v>4.5400000000000003E-2</c:v>
                </c:pt>
                <c:pt idx="2">
                  <c:v>5.67E-2</c:v>
                </c:pt>
                <c:pt idx="3">
                  <c:v>9.7000000000000003E-2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816-5C43-8387-C4BA088A2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927488"/>
        <c:axId val="614703152"/>
      </c:lineChart>
      <c:catAx>
        <c:axId val="55292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703152"/>
        <c:crosses val="autoZero"/>
        <c:auto val="1"/>
        <c:lblAlgn val="ctr"/>
        <c:lblOffset val="100"/>
        <c:noMultiLvlLbl val="0"/>
      </c:catAx>
      <c:valAx>
        <c:axId val="61470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2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WHEAT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CRUDE_PETRO'!$E$8:$H$8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CRUDE_PETRO'!$E$9:$H$9</c:f>
              <c:numCache>
                <c:formatCode>General</c:formatCode>
                <c:ptCount val="4"/>
                <c:pt idx="0">
                  <c:v>3.8E-3</c:v>
                </c:pt>
                <c:pt idx="1">
                  <c:v>2.9999999999999997E-4</c:v>
                </c:pt>
                <c:pt idx="2">
                  <c:v>3.7000000000000002E-3</c:v>
                </c:pt>
                <c:pt idx="3">
                  <c:v>6.0600000000000003E-3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A1-B841-AB90-93324AED1D4F}"/>
            </c:ext>
          </c:extLst>
        </c:ser>
        <c:ser>
          <c:idx val="1"/>
          <c:order val="1"/>
          <c:tx>
            <c:v>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CRUDE_PETRO'!$E$8:$H$8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CRUDE_PETRO'!$E$10:$H$10</c:f>
              <c:numCache>
                <c:formatCode>General</c:formatCode>
                <c:ptCount val="4"/>
                <c:pt idx="0">
                  <c:v>7.7999999999999996E-3</c:v>
                </c:pt>
                <c:pt idx="1">
                  <c:v>9.1000000000000004E-3</c:v>
                </c:pt>
                <c:pt idx="2">
                  <c:v>1.1900000000000001E-2</c:v>
                </c:pt>
                <c:pt idx="3">
                  <c:v>2.7699999999999999E-2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A1-B841-AB90-93324AED1D4F}"/>
            </c:ext>
          </c:extLst>
        </c:ser>
        <c:ser>
          <c:idx val="2"/>
          <c:order val="2"/>
          <c:tx>
            <c:v>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CRUDE_PETRO'!$E$8:$H$8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CRUDE_PETRO'!$E$11:$H$11</c:f>
              <c:numCache>
                <c:formatCode>General</c:formatCode>
                <c:ptCount val="4"/>
                <c:pt idx="0">
                  <c:v>7.0000000000000001E-3</c:v>
                </c:pt>
                <c:pt idx="1">
                  <c:v>3.2000000000000002E-3</c:v>
                </c:pt>
                <c:pt idx="2">
                  <c:v>1.2999999999999999E-2</c:v>
                </c:pt>
                <c:pt idx="3">
                  <c:v>1.1599999999999999E-2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BA1-B841-AB90-93324AED1D4F}"/>
            </c:ext>
          </c:extLst>
        </c:ser>
        <c:ser>
          <c:idx val="3"/>
          <c:order val="3"/>
          <c:tx>
            <c:v>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CRUDE_PETRO'!$E$8:$H$8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CRUDE_PETRO'!$E$12:$H$12</c:f>
              <c:numCache>
                <c:formatCode>General</c:formatCode>
                <c:ptCount val="4"/>
                <c:pt idx="0">
                  <c:v>5.8999999999999999E-3</c:v>
                </c:pt>
                <c:pt idx="1">
                  <c:v>1.2999999999999999E-2</c:v>
                </c:pt>
                <c:pt idx="2">
                  <c:v>5.7000000000000002E-3</c:v>
                </c:pt>
                <c:pt idx="3">
                  <c:v>6.1000000000000004E-3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BA1-B841-AB90-93324AED1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927488"/>
        <c:axId val="614703152"/>
      </c:lineChart>
      <c:catAx>
        <c:axId val="55292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703152"/>
        <c:crosses val="autoZero"/>
        <c:auto val="1"/>
        <c:lblAlgn val="ctr"/>
        <c:lblOffset val="100"/>
        <c:noMultiLvlLbl val="0"/>
      </c:catAx>
      <c:valAx>
        <c:axId val="61470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2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WHEAT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927488"/>
        <c:axId val="614703152"/>
      </c:lineChart>
      <c:catAx>
        <c:axId val="55292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703152"/>
        <c:crosses val="autoZero"/>
        <c:auto val="1"/>
        <c:lblAlgn val="ctr"/>
        <c:lblOffset val="100"/>
        <c:noMultiLvlLbl val="0"/>
      </c:catAx>
      <c:valAx>
        <c:axId val="61470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2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SUNFLOWER OIL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'NGAS, CRUDE_PETRO, UKR_QUANT'!$E$2:$H$2</c:f>
              <c:numCache>
                <c:formatCode>General</c:formatCode>
                <c:ptCount val="4"/>
                <c:pt idx="0">
                  <c:v>3.3000000000000002E-2</c:v>
                </c:pt>
                <c:pt idx="1">
                  <c:v>3.44E-2</c:v>
                </c:pt>
                <c:pt idx="2">
                  <c:v>7.5999999999999998E-2</c:v>
                </c:pt>
                <c:pt idx="3">
                  <c:v>6.5500000000000003E-2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A7-CB4B-8A44-CABFC908C32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'NGAS, CRUDE_PETRO, UKR_QUANT'!$E$3:$H$3</c:f>
              <c:numCache>
                <c:formatCode>General</c:formatCode>
                <c:ptCount val="4"/>
                <c:pt idx="0">
                  <c:v>2.6700000000000002E-2</c:v>
                </c:pt>
                <c:pt idx="1">
                  <c:v>1.2E-2</c:v>
                </c:pt>
                <c:pt idx="2">
                  <c:v>4.4999999999999998E-2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A7-CB4B-8A44-CABFC908C32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'NGAS, CRUDE_PETRO, UKR_QUANT'!$E$4:$H$4</c:f>
              <c:numCache>
                <c:formatCode>General</c:formatCode>
                <c:ptCount val="4"/>
                <c:pt idx="0">
                  <c:v>5.8000000000000003E-2</c:v>
                </c:pt>
                <c:pt idx="1">
                  <c:v>3.3000000000000002E-2</c:v>
                </c:pt>
                <c:pt idx="2">
                  <c:v>7.4999999999999997E-2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A7-CB4B-8A44-CABFC908C32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'NGAS, CRUDE_PETRO, UKR_QUANT'!$E$5:$H$5</c:f>
              <c:numCache>
                <c:formatCode>General</c:formatCode>
                <c:ptCount val="4"/>
                <c:pt idx="0">
                  <c:v>4.2999999999999997E-2</c:v>
                </c:pt>
                <c:pt idx="1">
                  <c:v>5.8799999999999998E-2</c:v>
                </c:pt>
                <c:pt idx="2">
                  <c:v>4.3299999999999998E-2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A7-CB4B-8A44-CABFC908C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927488"/>
        <c:axId val="614703152"/>
      </c:lineChart>
      <c:catAx>
        <c:axId val="55292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703152"/>
        <c:crosses val="autoZero"/>
        <c:auto val="1"/>
        <c:lblAlgn val="ctr"/>
        <c:lblOffset val="100"/>
        <c:noMultiLvlLbl val="0"/>
      </c:catAx>
      <c:valAx>
        <c:axId val="61470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2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WHEAT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CRUDE_PETRO, UKR_QUANT'!$E$8:$H$8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CRUDE_PETRO, UKR_QUANT'!$E$9:$H$9</c:f>
              <c:numCache>
                <c:formatCode>General</c:formatCode>
                <c:ptCount val="4"/>
                <c:pt idx="0">
                  <c:v>3.9399999999999999E-3</c:v>
                </c:pt>
                <c:pt idx="1">
                  <c:v>4.1000000000000003E-3</c:v>
                </c:pt>
                <c:pt idx="2">
                  <c:v>4.3099999999999996E-3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EE-A44E-8208-8963BA50484E}"/>
            </c:ext>
          </c:extLst>
        </c:ser>
        <c:ser>
          <c:idx val="1"/>
          <c:order val="1"/>
          <c:tx>
            <c:v>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CRUDE_PETRO, UKR_QUANT'!$E$8:$H$8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CRUDE_PETRO, UKR_QUANT'!$E$10:$H$10</c:f>
              <c:numCache>
                <c:formatCode>General</c:formatCode>
                <c:ptCount val="4"/>
                <c:pt idx="0">
                  <c:v>8.3000000000000001E-3</c:v>
                </c:pt>
                <c:pt idx="1">
                  <c:v>5.7000000000000002E-3</c:v>
                </c:pt>
                <c:pt idx="2">
                  <c:v>4.4999999999999997E-3</c:v>
                </c:pt>
                <c:pt idx="3">
                  <c:v>4.4000000000000003E-3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EE-A44E-8208-8963BA50484E}"/>
            </c:ext>
          </c:extLst>
        </c:ser>
        <c:ser>
          <c:idx val="2"/>
          <c:order val="2"/>
          <c:tx>
            <c:v>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CRUDE_PETRO, UKR_QUANT'!$E$8:$H$8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CRUDE_PETRO, UKR_QUANT'!$E$11:$H$11</c:f>
              <c:numCache>
                <c:formatCode>General</c:formatCode>
                <c:ptCount val="4"/>
                <c:pt idx="0">
                  <c:v>3.7000000000000002E-3</c:v>
                </c:pt>
                <c:pt idx="1">
                  <c:v>4.3E-3</c:v>
                </c:pt>
                <c:pt idx="2">
                  <c:v>6.7000000000000002E-3</c:v>
                </c:pt>
                <c:pt idx="3">
                  <c:v>7.8300000000000002E-3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EE-A44E-8208-8963BA50484E}"/>
            </c:ext>
          </c:extLst>
        </c:ser>
        <c:ser>
          <c:idx val="3"/>
          <c:order val="3"/>
          <c:tx>
            <c:v>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CRUDE_PETRO, UKR_QUANT'!$E$8:$H$8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CRUDE_PETRO, UKR_QUANT'!$E$12:$H$12</c:f>
              <c:numCache>
                <c:formatCode>General</c:formatCode>
                <c:ptCount val="4"/>
                <c:pt idx="0">
                  <c:v>5.8999999999999999E-3</c:v>
                </c:pt>
                <c:pt idx="1">
                  <c:v>2.0999999999999999E-3</c:v>
                </c:pt>
                <c:pt idx="2">
                  <c:v>1.0999999999999999E-2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EE-A44E-8208-8963BA504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927488"/>
        <c:axId val="614703152"/>
      </c:lineChart>
      <c:catAx>
        <c:axId val="55292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703152"/>
        <c:crosses val="autoZero"/>
        <c:auto val="1"/>
        <c:lblAlgn val="ctr"/>
        <c:lblOffset val="100"/>
        <c:noMultiLvlLbl val="0"/>
      </c:catAx>
      <c:valAx>
        <c:axId val="61470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2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MAIZE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'NGAS, CRUDE_PETRO, UKR_QUANT'!$D$15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CRUDE_PETRO, UKR_QUANT'!$E$14:$H$14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CRUDE_PETRO, UKR_QUANT'!$E$15:$H$15</c:f>
              <c:numCache>
                <c:formatCode>General</c:formatCode>
                <c:ptCount val="4"/>
                <c:pt idx="0">
                  <c:v>4.7000000000000002E-3</c:v>
                </c:pt>
                <c:pt idx="1">
                  <c:v>1.7600000000000001E-2</c:v>
                </c:pt>
                <c:pt idx="2">
                  <c:v>1.9800000000000002E-2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5E-BF44-A680-2611ED25F766}"/>
            </c:ext>
          </c:extLst>
        </c:ser>
        <c:ser>
          <c:idx val="1"/>
          <c:order val="1"/>
          <c:tx>
            <c:strRef>
              <c:f>'NGAS, CRUDE_PETRO, UKR_QUANT'!$D$16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CRUDE_PETRO, UKR_QUANT'!$E$14:$H$14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CRUDE_PETRO, UKR_QUANT'!$E$16:$H$16</c:f>
              <c:numCache>
                <c:formatCode>General</c:formatCode>
                <c:ptCount val="4"/>
                <c:pt idx="0">
                  <c:v>2.2020000000000001E-2</c:v>
                </c:pt>
                <c:pt idx="1">
                  <c:v>2.7599999999999999E-3</c:v>
                </c:pt>
                <c:pt idx="2">
                  <c:v>2.29E-2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5E-BF44-A680-2611ED25F766}"/>
            </c:ext>
          </c:extLst>
        </c:ser>
        <c:ser>
          <c:idx val="2"/>
          <c:order val="2"/>
          <c:tx>
            <c:strRef>
              <c:f>'NGAS, CRUDE_PETRO, UKR_QUANT'!$D$17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CRUDE_PETRO, UKR_QUANT'!$E$14:$H$14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CRUDE_PETRO, UKR_QUANT'!$E$17:$H$17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5E-BF44-A680-2611ED25F766}"/>
            </c:ext>
          </c:extLst>
        </c:ser>
        <c:ser>
          <c:idx val="3"/>
          <c:order val="3"/>
          <c:tx>
            <c:strRef>
              <c:f>'NGAS, CRUDE_PETRO, UKR_QUANT'!$D$18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CRUDE_PETRO, UKR_QUANT'!$E$14:$H$14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CRUDE_PETRO, UKR_QUANT'!$E$18:$H$18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5E-BF44-A680-2611ED25F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927488"/>
        <c:axId val="614703152"/>
      </c:lineChart>
      <c:catAx>
        <c:axId val="55292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703152"/>
        <c:crosses val="autoZero"/>
        <c:auto val="1"/>
        <c:lblAlgn val="ctr"/>
        <c:lblOffset val="100"/>
        <c:noMultiLvlLbl val="0"/>
      </c:catAx>
      <c:valAx>
        <c:axId val="61470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2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'WHEAT RESULT'!$O$3</c:f>
              <c:strCache>
                <c:ptCount val="1"/>
                <c:pt idx="0">
                  <c:v>dropout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'WHEAT RESULT'!$O$4:$O$8</c:f>
              <c:numCache>
                <c:formatCode>General</c:formatCode>
                <c:ptCount val="5"/>
                <c:pt idx="0">
                  <c:v>0.27907123560312502</c:v>
                </c:pt>
                <c:pt idx="1">
                  <c:v>0.17073284852262499</c:v>
                </c:pt>
                <c:pt idx="2">
                  <c:v>0.29445306113608999</c:v>
                </c:pt>
                <c:pt idx="3">
                  <c:v>0.140300243091597</c:v>
                </c:pt>
                <c:pt idx="4">
                  <c:v>0.206806067501456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86-B448-8FBF-C4950866C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8589087"/>
        <c:axId val="1658609455"/>
      </c:lineChart>
      <c:catAx>
        <c:axId val="1658589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609455"/>
        <c:crosses val="autoZero"/>
        <c:auto val="1"/>
        <c:lblAlgn val="ctr"/>
        <c:lblOffset val="100"/>
        <c:noMultiLvlLbl val="0"/>
      </c:catAx>
      <c:valAx>
        <c:axId val="165860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9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'WHEAT RESULT'!$M$3</c:f>
              <c:strCache>
                <c:ptCount val="1"/>
                <c:pt idx="0">
                  <c:v>gradient_clip_val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'WHEAT RESULT'!$M$4:$M$8</c:f>
              <c:numCache>
                <c:formatCode>General</c:formatCode>
                <c:ptCount val="5"/>
                <c:pt idx="0">
                  <c:v>0.27383902658792098</c:v>
                </c:pt>
                <c:pt idx="1">
                  <c:v>0.24093575977509299</c:v>
                </c:pt>
                <c:pt idx="2">
                  <c:v>2.4625299700776399E-2</c:v>
                </c:pt>
                <c:pt idx="3">
                  <c:v>2.10493207392165E-2</c:v>
                </c:pt>
                <c:pt idx="4">
                  <c:v>0.75683678356628004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D6-8C42-9BD0-0EC76C444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7891391"/>
        <c:axId val="1657876191"/>
      </c:lineChart>
      <c:catAx>
        <c:axId val="1657891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876191"/>
        <c:crosses val="autoZero"/>
        <c:auto val="1"/>
        <c:lblAlgn val="ctr"/>
        <c:lblOffset val="100"/>
        <c:noMultiLvlLbl val="0"/>
      </c:catAx>
      <c:valAx>
        <c:axId val="165787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89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'WHEAT RESULT'!$N$3</c:f>
              <c:strCache>
                <c:ptCount val="1"/>
                <c:pt idx="0">
                  <c:v>hidden_size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'WHEAT RESULT'!$N$4:$N$8</c:f>
              <c:numCache>
                <c:formatCode>General</c:formatCode>
                <c:ptCount val="5"/>
                <c:pt idx="0">
                  <c:v>109</c:v>
                </c:pt>
                <c:pt idx="1">
                  <c:v>44</c:v>
                </c:pt>
                <c:pt idx="2">
                  <c:v>102</c:v>
                </c:pt>
                <c:pt idx="3">
                  <c:v>33</c:v>
                </c:pt>
                <c:pt idx="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B6-0A42-BF19-3EA228863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612240"/>
        <c:axId val="284613888"/>
      </c:lineChart>
      <c:catAx>
        <c:axId val="284612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613888"/>
        <c:crosses val="autoZero"/>
        <c:auto val="1"/>
        <c:lblAlgn val="ctr"/>
        <c:lblOffset val="100"/>
        <c:noMultiLvlLbl val="0"/>
      </c:catAx>
      <c:valAx>
        <c:axId val="28461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61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'WHEAT RESULT'!$P$3</c:f>
              <c:strCache>
                <c:ptCount val="1"/>
                <c:pt idx="0">
                  <c:v>hidden_continous_size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'WHEAT RESULT'!$P$4:$P$8</c:f>
              <c:numCache>
                <c:formatCode>General</c:formatCode>
                <c:ptCount val="5"/>
                <c:pt idx="0">
                  <c:v>11</c:v>
                </c:pt>
                <c:pt idx="1">
                  <c:v>32</c:v>
                </c:pt>
                <c:pt idx="2">
                  <c:v>91</c:v>
                </c:pt>
                <c:pt idx="3">
                  <c:v>21</c:v>
                </c:pt>
                <c:pt idx="4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86-5049-ACA3-66ED5378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430864"/>
        <c:axId val="284432512"/>
      </c:lineChart>
      <c:catAx>
        <c:axId val="284430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32512"/>
        <c:crosses val="autoZero"/>
        <c:auto val="1"/>
        <c:lblAlgn val="ctr"/>
        <c:lblOffset val="100"/>
        <c:noMultiLvlLbl val="0"/>
      </c:catAx>
      <c:valAx>
        <c:axId val="28443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3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'WHEAT RESULT'!$Q$3</c:f>
              <c:strCache>
                <c:ptCount val="1"/>
                <c:pt idx="0">
                  <c:v>attention_head_size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'WHEAT RESULT'!$Q$4:$Q$8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84-DD46-9EB3-2B670F4B6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813968"/>
        <c:axId val="566527600"/>
      </c:lineChart>
      <c:catAx>
        <c:axId val="566813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527600"/>
        <c:crosses val="autoZero"/>
        <c:auto val="1"/>
        <c:lblAlgn val="ctr"/>
        <c:lblOffset val="100"/>
        <c:noMultiLvlLbl val="0"/>
      </c:catAx>
      <c:valAx>
        <c:axId val="56652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81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'WHEAT RESULT'!$R$3</c:f>
              <c:strCache>
                <c:ptCount val="1"/>
                <c:pt idx="0">
                  <c:v>learning_rate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'WHEAT RESULT'!$R$4:$R$8</c:f>
              <c:numCache>
                <c:formatCode>General</c:formatCode>
                <c:ptCount val="5"/>
                <c:pt idx="0">
                  <c:v>8.9901715255836893E-3</c:v>
                </c:pt>
                <c:pt idx="1">
                  <c:v>4.9913562919287301E-2</c:v>
                </c:pt>
                <c:pt idx="2">
                  <c:v>4.7974347033337902E-2</c:v>
                </c:pt>
                <c:pt idx="3">
                  <c:v>5.1602866776023701E-2</c:v>
                </c:pt>
                <c:pt idx="4">
                  <c:v>7.1267492226742196E-2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54-B54B-9C94-2423AE8AE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8518431"/>
        <c:axId val="566954112"/>
      </c:lineChart>
      <c:catAx>
        <c:axId val="1658518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54112"/>
        <c:crosses val="autoZero"/>
        <c:auto val="1"/>
        <c:lblAlgn val="ctr"/>
        <c:lblOffset val="100"/>
        <c:noMultiLvlLbl val="0"/>
      </c:catAx>
      <c:valAx>
        <c:axId val="56695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1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'MAIZE RESULT'!$O$3</c:f>
              <c:strCache>
                <c:ptCount val="1"/>
                <c:pt idx="0">
                  <c:v>dropout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'MAIZE RESULT'!$O$4:$O$8</c:f>
              <c:numCache>
                <c:formatCode>General</c:formatCode>
                <c:ptCount val="5"/>
                <c:pt idx="0">
                  <c:v>0.21569787365499701</c:v>
                </c:pt>
                <c:pt idx="1">
                  <c:v>0.25730880716119597</c:v>
                </c:pt>
                <c:pt idx="2">
                  <c:v>0.13080943357611799</c:v>
                </c:pt>
                <c:pt idx="3">
                  <c:v>0.20323321643309999</c:v>
                </c:pt>
                <c:pt idx="4">
                  <c:v>0.18401815146429801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FB-F940-9627-5DE867B4E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8589087"/>
        <c:axId val="1658609455"/>
      </c:lineChart>
      <c:catAx>
        <c:axId val="1658589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609455"/>
        <c:crosses val="autoZero"/>
        <c:auto val="1"/>
        <c:lblAlgn val="ctr"/>
        <c:lblOffset val="100"/>
        <c:noMultiLvlLbl val="0"/>
      </c:catAx>
      <c:valAx>
        <c:axId val="165860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9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'MAIZE RESULT'!$M$3</c:f>
              <c:strCache>
                <c:ptCount val="1"/>
                <c:pt idx="0">
                  <c:v>gradient_clip_val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'MAIZE RESULT'!$M$4:$M$8</c:f>
              <c:numCache>
                <c:formatCode>General</c:formatCode>
                <c:ptCount val="5"/>
                <c:pt idx="0">
                  <c:v>7.1611716885596199E-2</c:v>
                </c:pt>
                <c:pt idx="1">
                  <c:v>0.95783060697619404</c:v>
                </c:pt>
                <c:pt idx="2">
                  <c:v>0.84767789340214506</c:v>
                </c:pt>
                <c:pt idx="3">
                  <c:v>0.51551536850056401</c:v>
                </c:pt>
                <c:pt idx="4">
                  <c:v>0.46454690936163601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68-6141-B1FE-75F30C7F4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7891391"/>
        <c:axId val="1657876191"/>
      </c:lineChart>
      <c:catAx>
        <c:axId val="1657891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876191"/>
        <c:crosses val="autoZero"/>
        <c:auto val="1"/>
        <c:lblAlgn val="ctr"/>
        <c:lblOffset val="100"/>
        <c:noMultiLvlLbl val="0"/>
      </c:catAx>
      <c:valAx>
        <c:axId val="165787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89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'MAIZE RESULT'!$N$3</c:f>
              <c:strCache>
                <c:ptCount val="1"/>
                <c:pt idx="0">
                  <c:v>hidden_size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'MAIZE RESULT'!$N$4:$N$8</c:f>
              <c:numCache>
                <c:formatCode>General</c:formatCode>
                <c:ptCount val="5"/>
                <c:pt idx="0">
                  <c:v>56</c:v>
                </c:pt>
                <c:pt idx="1">
                  <c:v>85</c:v>
                </c:pt>
                <c:pt idx="2">
                  <c:v>94</c:v>
                </c:pt>
                <c:pt idx="3">
                  <c:v>77</c:v>
                </c:pt>
                <c:pt idx="4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AC-6A4A-9C24-750509390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612240"/>
        <c:axId val="284613888"/>
      </c:lineChart>
      <c:catAx>
        <c:axId val="284612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613888"/>
        <c:crosses val="autoZero"/>
        <c:auto val="1"/>
        <c:lblAlgn val="ctr"/>
        <c:lblOffset val="100"/>
        <c:noMultiLvlLbl val="0"/>
      </c:catAx>
      <c:valAx>
        <c:axId val="28461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61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'MAIZE RESULT'!$P$3</c:f>
              <c:strCache>
                <c:ptCount val="1"/>
                <c:pt idx="0">
                  <c:v>hidden_continous_size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'MAIZE RESULT'!$P$4:$P$8</c:f>
              <c:numCache>
                <c:formatCode>General</c:formatCode>
                <c:ptCount val="5"/>
                <c:pt idx="0">
                  <c:v>29</c:v>
                </c:pt>
                <c:pt idx="1">
                  <c:v>48</c:v>
                </c:pt>
                <c:pt idx="2">
                  <c:v>24</c:v>
                </c:pt>
                <c:pt idx="3">
                  <c:v>9</c:v>
                </c:pt>
                <c:pt idx="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1-6543-81CF-B6C19474E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430864"/>
        <c:axId val="284432512"/>
      </c:lineChart>
      <c:catAx>
        <c:axId val="284430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32512"/>
        <c:crosses val="autoZero"/>
        <c:auto val="1"/>
        <c:lblAlgn val="ctr"/>
        <c:lblOffset val="100"/>
        <c:noMultiLvlLbl val="0"/>
      </c:catAx>
      <c:valAx>
        <c:axId val="28443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3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'MAIZE RESULT'!$Q$3</c:f>
              <c:strCache>
                <c:ptCount val="1"/>
                <c:pt idx="0">
                  <c:v>attention_head_size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'MAIZE RESULT'!$Q$4:$Q$8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C-FE4F-BCC9-AB7C4E3FD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813968"/>
        <c:axId val="566527600"/>
      </c:lineChart>
      <c:catAx>
        <c:axId val="566813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527600"/>
        <c:crosses val="autoZero"/>
        <c:auto val="1"/>
        <c:lblAlgn val="ctr"/>
        <c:lblOffset val="100"/>
        <c:noMultiLvlLbl val="0"/>
      </c:catAx>
      <c:valAx>
        <c:axId val="56652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81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'MAIZE RESULT'!$R$3</c:f>
              <c:strCache>
                <c:ptCount val="1"/>
                <c:pt idx="0">
                  <c:v>learning_rate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'MAIZE RESULT'!$R$4:$R$8</c:f>
              <c:numCache>
                <c:formatCode>General</c:formatCode>
                <c:ptCount val="5"/>
                <c:pt idx="0">
                  <c:v>1.9575934629379201E-2</c:v>
                </c:pt>
                <c:pt idx="1">
                  <c:v>3.7421348324254103E-2</c:v>
                </c:pt>
                <c:pt idx="2">
                  <c:v>7.0787589874089396E-2</c:v>
                </c:pt>
                <c:pt idx="3">
                  <c:v>3.2256394532137897E-2</c:v>
                </c:pt>
                <c:pt idx="4">
                  <c:v>1.95341132179788E-2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A1-314D-99B2-54D47B7EA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8518431"/>
        <c:axId val="566954112"/>
      </c:lineChart>
      <c:catAx>
        <c:axId val="1658518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54112"/>
        <c:crosses val="autoZero"/>
        <c:auto val="1"/>
        <c:lblAlgn val="ctr"/>
        <c:lblOffset val="100"/>
        <c:noMultiLvlLbl val="0"/>
      </c:catAx>
      <c:valAx>
        <c:axId val="56695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1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'SUNFLOWER RESULT'!$O$3</c:f>
              <c:strCache>
                <c:ptCount val="1"/>
                <c:pt idx="0">
                  <c:v>dropout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'SUNFLOWER RESULT'!$O$4:$O$8</c:f>
              <c:numCache>
                <c:formatCode>General</c:formatCode>
                <c:ptCount val="5"/>
                <c:pt idx="0">
                  <c:v>0.20119898967119801</c:v>
                </c:pt>
                <c:pt idx="1">
                  <c:v>0.158710870009028</c:v>
                </c:pt>
                <c:pt idx="2">
                  <c:v>0.119795702460273</c:v>
                </c:pt>
                <c:pt idx="3">
                  <c:v>0.15788645248067301</c:v>
                </c:pt>
                <c:pt idx="4">
                  <c:v>0.14986229030836901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94-CF46-BFA3-F0C7D45CA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8589087"/>
        <c:axId val="1658609455"/>
      </c:lineChart>
      <c:catAx>
        <c:axId val="1658589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609455"/>
        <c:crosses val="autoZero"/>
        <c:auto val="1"/>
        <c:lblAlgn val="ctr"/>
        <c:lblOffset val="100"/>
        <c:noMultiLvlLbl val="0"/>
      </c:catAx>
      <c:valAx>
        <c:axId val="165860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9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'SUNFLOWER RESULT'!$M$3</c:f>
              <c:strCache>
                <c:ptCount val="1"/>
                <c:pt idx="0">
                  <c:v>gradient_clip_val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'SUNFLOWER RESULT'!$M$4:$M$8</c:f>
              <c:numCache>
                <c:formatCode>General</c:formatCode>
                <c:ptCount val="5"/>
                <c:pt idx="0">
                  <c:v>0.91725853846465</c:v>
                </c:pt>
                <c:pt idx="1">
                  <c:v>0.75020161124660001</c:v>
                </c:pt>
                <c:pt idx="2">
                  <c:v>0.73688928467513604</c:v>
                </c:pt>
                <c:pt idx="3">
                  <c:v>0.180329555397722</c:v>
                </c:pt>
                <c:pt idx="4">
                  <c:v>0.37975469862748101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56-4E47-A0AD-9A5F29437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7891391"/>
        <c:axId val="1657876191"/>
      </c:lineChart>
      <c:catAx>
        <c:axId val="1657891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876191"/>
        <c:crosses val="autoZero"/>
        <c:auto val="1"/>
        <c:lblAlgn val="ctr"/>
        <c:lblOffset val="100"/>
        <c:noMultiLvlLbl val="0"/>
      </c:catAx>
      <c:valAx>
        <c:axId val="165787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89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'SUNFLOWER RESULT'!$N$3</c:f>
              <c:strCache>
                <c:ptCount val="1"/>
                <c:pt idx="0">
                  <c:v>hidden_size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'SUNFLOWER RESULT'!$N$4:$N$8</c:f>
              <c:numCache>
                <c:formatCode>General</c:formatCode>
                <c:ptCount val="5"/>
                <c:pt idx="0">
                  <c:v>75</c:v>
                </c:pt>
                <c:pt idx="1">
                  <c:v>95</c:v>
                </c:pt>
                <c:pt idx="2">
                  <c:v>112</c:v>
                </c:pt>
                <c:pt idx="3">
                  <c:v>33</c:v>
                </c:pt>
                <c:pt idx="4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7F-5743-B0B7-426401F6C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612240"/>
        <c:axId val="284613888"/>
      </c:lineChart>
      <c:catAx>
        <c:axId val="284612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613888"/>
        <c:crosses val="autoZero"/>
        <c:auto val="1"/>
        <c:lblAlgn val="ctr"/>
        <c:lblOffset val="100"/>
        <c:noMultiLvlLbl val="0"/>
      </c:catAx>
      <c:valAx>
        <c:axId val="28461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61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'SUNFLOWER RESULT'!$P$3</c:f>
              <c:strCache>
                <c:ptCount val="1"/>
                <c:pt idx="0">
                  <c:v>hidden_continous_size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'SUNFLOWER RESULT'!$P$4:$P$8</c:f>
              <c:numCache>
                <c:formatCode>General</c:formatCode>
                <c:ptCount val="5"/>
                <c:pt idx="0">
                  <c:v>23</c:v>
                </c:pt>
                <c:pt idx="1">
                  <c:v>76</c:v>
                </c:pt>
                <c:pt idx="2">
                  <c:v>78</c:v>
                </c:pt>
                <c:pt idx="3">
                  <c:v>29</c:v>
                </c:pt>
                <c:pt idx="4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8D-CB4B-A849-E47210C2F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430864"/>
        <c:axId val="284432512"/>
      </c:lineChart>
      <c:catAx>
        <c:axId val="284430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32512"/>
        <c:crosses val="autoZero"/>
        <c:auto val="1"/>
        <c:lblAlgn val="ctr"/>
        <c:lblOffset val="100"/>
        <c:noMultiLvlLbl val="0"/>
      </c:catAx>
      <c:valAx>
        <c:axId val="28443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3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'SUNFLOWER RESULT'!$Q$3</c:f>
              <c:strCache>
                <c:ptCount val="1"/>
                <c:pt idx="0">
                  <c:v>attention_head_size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'SUNFLOWER RESULT'!$Q$4:$Q$8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79-8748-AB73-13457BF2C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813968"/>
        <c:axId val="566527600"/>
      </c:lineChart>
      <c:catAx>
        <c:axId val="566813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527600"/>
        <c:crosses val="autoZero"/>
        <c:auto val="1"/>
        <c:lblAlgn val="ctr"/>
        <c:lblOffset val="100"/>
        <c:noMultiLvlLbl val="0"/>
      </c:catAx>
      <c:valAx>
        <c:axId val="56652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81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'SUNFLOWER RESULT'!$R$3</c:f>
              <c:strCache>
                <c:ptCount val="1"/>
                <c:pt idx="0">
                  <c:v>learning_rate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'SUNFLOWER RESULT'!$R$4:$R$8</c:f>
              <c:numCache>
                <c:formatCode>General</c:formatCode>
                <c:ptCount val="5"/>
                <c:pt idx="0">
                  <c:v>9.1968765149399195E-2</c:v>
                </c:pt>
                <c:pt idx="1">
                  <c:v>8.7109993734281105E-2</c:v>
                </c:pt>
                <c:pt idx="2">
                  <c:v>6.2494456430973601E-2</c:v>
                </c:pt>
                <c:pt idx="3">
                  <c:v>8.1257918326954295E-2</c:v>
                </c:pt>
                <c:pt idx="4">
                  <c:v>8.2224116444318998E-2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3-674E-9C2E-37EA5FC7A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8518431"/>
        <c:axId val="566954112"/>
      </c:lineChart>
      <c:catAx>
        <c:axId val="1658518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54112"/>
        <c:crosses val="autoZero"/>
        <c:auto val="1"/>
        <c:lblAlgn val="ctr"/>
        <c:lblOffset val="100"/>
        <c:noMultiLvlLbl val="0"/>
      </c:catAx>
      <c:valAx>
        <c:axId val="56695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1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QLOSS'!$A$6</c:f>
              <c:strCache>
                <c:ptCount val="1"/>
                <c:pt idx="0">
                  <c:v>WHEAT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QLOSS'!$B$6:$F$6</c:f>
              <c:numCache>
                <c:formatCode>0.000</c:formatCode>
                <c:ptCount val="5"/>
                <c:pt idx="0">
                  <c:v>6.2225438654422698E-2</c:v>
                </c:pt>
                <c:pt idx="1">
                  <c:v>1.07929985970258E-2</c:v>
                </c:pt>
                <c:pt idx="2">
                  <c:v>1.9772037863731301E-2</c:v>
                </c:pt>
                <c:pt idx="3">
                  <c:v>3.04000545293092E-2</c:v>
                </c:pt>
                <c:pt idx="4">
                  <c:v>5.16424067318439E-2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44A-8540-B0F8-F1A67E227BAF}"/>
            </c:ext>
          </c:extLst>
        </c:ser>
        <c:ser>
          <c:idx val="1"/>
          <c:order val="1"/>
          <c:tx>
            <c:strRef>
              <c:f>'SARIMAX QLOSS'!$A$13</c:f>
              <c:strCache>
                <c:ptCount val="1"/>
                <c:pt idx="0">
                  <c:v>WHEAT -TFT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QLOSS'!$B$13:$F$13</c:f>
              <c:numCache>
                <c:formatCode>0.000</c:formatCode>
                <c:ptCount val="5"/>
                <c:pt idx="0">
                  <c:v>3.1993716955184902E-2</c:v>
                </c:pt>
                <c:pt idx="1">
                  <c:v>1.8353173509240098E-2</c:v>
                </c:pt>
                <c:pt idx="2">
                  <c:v>6.9681564345955797E-3</c:v>
                </c:pt>
                <c:pt idx="3">
                  <c:v>6.43256586045026E-3</c:v>
                </c:pt>
                <c:pt idx="4">
                  <c:v>5.2369437180459499E-3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44A-8540-B0F8-F1A67E227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QLOSS'!$A$7</c:f>
              <c:strCache>
                <c:ptCount val="1"/>
                <c:pt idx="0">
                  <c:v>MAIZE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QLOSS'!$B$7:$F$7</c:f>
              <c:numCache>
                <c:formatCode>0.000</c:formatCode>
                <c:ptCount val="5"/>
                <c:pt idx="0">
                  <c:v>4.2829886078834499E-2</c:v>
                </c:pt>
                <c:pt idx="1">
                  <c:v>0.117285922169685</c:v>
                </c:pt>
                <c:pt idx="2">
                  <c:v>2.5214286521077101E-2</c:v>
                </c:pt>
                <c:pt idx="3">
                  <c:v>7.4056744575500405E-2</c:v>
                </c:pt>
                <c:pt idx="4">
                  <c:v>1.9371462985873202E-2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7C-D747-9D46-B26C40ED5D0B}"/>
            </c:ext>
          </c:extLst>
        </c:ser>
        <c:ser>
          <c:idx val="1"/>
          <c:order val="1"/>
          <c:tx>
            <c:strRef>
              <c:f>'SARIMAX QLOSS'!$A$18</c:f>
              <c:strCache>
                <c:ptCount val="1"/>
                <c:pt idx="0">
                  <c:v>MAIZE -TFT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QLOSS'!$B$18:$F$18</c:f>
              <c:numCache>
                <c:formatCode>0.000</c:formatCode>
                <c:ptCount val="5"/>
                <c:pt idx="0">
                  <c:v>2.4020601063966699E-2</c:v>
                </c:pt>
                <c:pt idx="1">
                  <c:v>1.5607588924467499E-2</c:v>
                </c:pt>
                <c:pt idx="2">
                  <c:v>2.36118044704198E-2</c:v>
                </c:pt>
                <c:pt idx="3">
                  <c:v>2.1168550476431802E-2</c:v>
                </c:pt>
                <c:pt idx="4">
                  <c:v>1.52369039133191E-2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7C-D747-9D46-B26C40ED5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QLOSS'!$A$8</c:f>
              <c:strCache>
                <c:ptCount val="1"/>
                <c:pt idx="0">
                  <c:v>SUNFLOWER OIL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QLOSS'!$B$8:$F$8</c:f>
              <c:numCache>
                <c:formatCode>0.000</c:formatCode>
                <c:ptCount val="5"/>
                <c:pt idx="0">
                  <c:v>0.151197358965873</c:v>
                </c:pt>
                <c:pt idx="1">
                  <c:v>0.23719403147697399</c:v>
                </c:pt>
                <c:pt idx="2">
                  <c:v>0.18943491578102101</c:v>
                </c:pt>
                <c:pt idx="3">
                  <c:v>0.31120327115058899</c:v>
                </c:pt>
                <c:pt idx="4">
                  <c:v>0.48921799659728998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A7-9445-B806-BA66FDC134AD}"/>
            </c:ext>
          </c:extLst>
        </c:ser>
        <c:ser>
          <c:idx val="1"/>
          <c:order val="1"/>
          <c:tx>
            <c:strRef>
              <c:f>'SARIMAX QLOSS'!$A$23</c:f>
              <c:strCache>
                <c:ptCount val="1"/>
                <c:pt idx="0">
                  <c:v>SUNFLOWER OIL - TFT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QLOSS'!$B$23:$F$23</c:f>
              <c:numCache>
                <c:formatCode>0.000</c:formatCode>
                <c:ptCount val="5"/>
                <c:pt idx="0">
                  <c:v>0.121985003352165</c:v>
                </c:pt>
                <c:pt idx="1">
                  <c:v>8.43E-2</c:v>
                </c:pt>
                <c:pt idx="2">
                  <c:v>7.0382840931415502E-2</c:v>
                </c:pt>
                <c:pt idx="3">
                  <c:v>4.2542204260826097E-2</c:v>
                </c:pt>
                <c:pt idx="4">
                  <c:v>4.1574437171220703E-2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A7-9445-B806-BA66FDC13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QLOSS'!$A$28</c:f>
              <c:strCache>
                <c:ptCount val="1"/>
                <c:pt idx="0">
                  <c:v>WHEAT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QLOSS'!$B$27:$F$27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QLOSS'!$B$28:$F$28</c:f>
              <c:numCache>
                <c:formatCode>0.00</c:formatCode>
                <c:ptCount val="5"/>
                <c:pt idx="0">
                  <c:v>48.584184142330777</c:v>
                </c:pt>
                <c:pt idx="1">
                  <c:v>-70.047029509460287</c:v>
                </c:pt>
                <c:pt idx="2">
                  <c:v>64.757520278789428</c:v>
                </c:pt>
                <c:pt idx="3">
                  <c:v>78.840281834861457</c:v>
                </c:pt>
                <c:pt idx="4">
                  <c:v>89.859218325669687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B7-1A4E-BC4D-7EA167B84AB1}"/>
            </c:ext>
          </c:extLst>
        </c:ser>
        <c:ser>
          <c:idx val="1"/>
          <c:order val="1"/>
          <c:tx>
            <c:strRef>
              <c:f>'SARIMAX QLOSS'!$A$29</c:f>
              <c:strCache>
                <c:ptCount val="1"/>
                <c:pt idx="0">
                  <c:v>MAIZE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QLOSS'!$B$27:$F$27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QLOSS'!$B$29:$F$29</c:f>
              <c:numCache>
                <c:formatCode>0.00</c:formatCode>
                <c:ptCount val="5"/>
                <c:pt idx="0">
                  <c:v>43.916262070477217</c:v>
                </c:pt>
                <c:pt idx="1">
                  <c:v>86.69270050851712</c:v>
                </c:pt>
                <c:pt idx="2">
                  <c:v>6.3554526887673601</c:v>
                </c:pt>
                <c:pt idx="3">
                  <c:v>71.415769626694043</c:v>
                </c:pt>
                <c:pt idx="4">
                  <c:v>21.343556114317551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B7-1A4E-BC4D-7EA167B84AB1}"/>
            </c:ext>
          </c:extLst>
        </c:ser>
        <c:ser>
          <c:idx val="2"/>
          <c:order val="2"/>
          <c:tx>
            <c:strRef>
              <c:f>'SARIMAX QLOSS'!$A$30</c:f>
              <c:strCache>
                <c:ptCount val="1"/>
                <c:pt idx="0">
                  <c:v>SUNFLOWER OIL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QLOSS'!$B$27:$F$27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QLOSS'!$B$30:$F$30</c:f>
              <c:numCache>
                <c:formatCode>0.00</c:formatCode>
                <c:ptCount val="5"/>
                <c:pt idx="0">
                  <c:v>19.320678491680244</c:v>
                </c:pt>
                <c:pt idx="1">
                  <c:v>64.45947670981613</c:v>
                </c:pt>
                <c:pt idx="2">
                  <c:v>62.845898475878023</c:v>
                </c:pt>
                <c:pt idx="3">
                  <c:v>86.329769573585153</c:v>
                </c:pt>
                <c:pt idx="4">
                  <c:v>91.501858586481319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B7-1A4E-BC4D-7EA167B84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0242847"/>
        <c:axId val="1740539167"/>
      </c:lineChart>
      <c:catAx>
        <c:axId val="174024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39167"/>
        <c:crosses val="autoZero"/>
        <c:auto val="1"/>
        <c:lblAlgn val="ctr"/>
        <c:lblOffset val="100"/>
        <c:noMultiLvlLbl val="0"/>
      </c:catAx>
      <c:valAx>
        <c:axId val="17405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24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QLOSS'!$A$36</c:f>
              <c:strCache>
                <c:ptCount val="1"/>
                <c:pt idx="0">
                  <c:v>WHEAT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QLOSS'!$B$35:$F$35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QLOSS'!$B$36:$F$36</c:f>
              <c:numCache>
                <c:formatCode>0.00</c:formatCode>
                <c:ptCount val="5"/>
                <c:pt idx="0">
                  <c:v>3.0231721699237796E-2</c:v>
                </c:pt>
                <c:pt idx="1">
                  <c:v>-7.5601749122142983E-3</c:v>
                </c:pt>
                <c:pt idx="2">
                  <c:v>1.2803881429135721E-2</c:v>
                </c:pt>
                <c:pt idx="3">
                  <c:v>2.3967488668858939E-2</c:v>
                </c:pt>
                <c:pt idx="4">
                  <c:v>4.640546301379795E-2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E1-F549-B213-E403BF0A1B6B}"/>
            </c:ext>
          </c:extLst>
        </c:ser>
        <c:ser>
          <c:idx val="1"/>
          <c:order val="1"/>
          <c:tx>
            <c:strRef>
              <c:f>'SARIMAX QLOSS'!$A$37</c:f>
              <c:strCache>
                <c:ptCount val="1"/>
                <c:pt idx="0">
                  <c:v>MAIZE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QLOSS'!$B$35:$F$35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QLOSS'!$B$37:$F$37</c:f>
              <c:numCache>
                <c:formatCode>0.00</c:formatCode>
                <c:ptCount val="5"/>
                <c:pt idx="0">
                  <c:v>1.88092850148678E-2</c:v>
                </c:pt>
                <c:pt idx="1">
                  <c:v>0.10167833324521751</c:v>
                </c:pt>
                <c:pt idx="2">
                  <c:v>1.6024820506573001E-3</c:v>
                </c:pt>
                <c:pt idx="3">
                  <c:v>5.28881940990686E-2</c:v>
                </c:pt>
                <c:pt idx="4">
                  <c:v>4.1345590725541011E-3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E1-F549-B213-E403BF0A1B6B}"/>
            </c:ext>
          </c:extLst>
        </c:ser>
        <c:ser>
          <c:idx val="2"/>
          <c:order val="2"/>
          <c:tx>
            <c:strRef>
              <c:f>'SARIMAX QLOSS'!$A$38</c:f>
              <c:strCache>
                <c:ptCount val="1"/>
                <c:pt idx="0">
                  <c:v>SUNFLOWER OIL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QLOSS'!$B$35:$F$35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QLOSS'!$B$38:$F$38</c:f>
              <c:numCache>
                <c:formatCode>0.00</c:formatCode>
                <c:ptCount val="5"/>
                <c:pt idx="0">
                  <c:v>2.9212355613707996E-2</c:v>
                </c:pt>
                <c:pt idx="1">
                  <c:v>0.152894031476974</c:v>
                </c:pt>
                <c:pt idx="2">
                  <c:v>0.1190520748496055</c:v>
                </c:pt>
                <c:pt idx="3">
                  <c:v>0.26866106688976288</c:v>
                </c:pt>
                <c:pt idx="4">
                  <c:v>0.44764355942606926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E1-F549-B213-E403BF0A1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365727"/>
        <c:axId val="588631359"/>
      </c:lineChart>
      <c:catAx>
        <c:axId val="167236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631359"/>
        <c:crosses val="autoZero"/>
        <c:auto val="1"/>
        <c:lblAlgn val="ctr"/>
        <c:lblOffset val="100"/>
        <c:noMultiLvlLbl val="0"/>
      </c:catAx>
      <c:valAx>
        <c:axId val="58863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36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with seed'!$A$6</c:f>
              <c:strCache>
                <c:ptCount val="1"/>
                <c:pt idx="0">
                  <c:v>WHEAT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seed'!$B$6:$F$6</c:f>
              <c:numCache>
                <c:formatCode>0.000</c:formatCode>
                <c:ptCount val="5"/>
                <c:pt idx="0">
                  <c:v>6.2225438654422698E-2</c:v>
                </c:pt>
                <c:pt idx="1">
                  <c:v>1.07929985970258E-2</c:v>
                </c:pt>
                <c:pt idx="2">
                  <c:v>1.9772037863731301E-2</c:v>
                </c:pt>
                <c:pt idx="3">
                  <c:v>3.04000545293092E-2</c:v>
                </c:pt>
                <c:pt idx="4">
                  <c:v>5.16424067318439E-2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E-B444-A721-A3D1CC542E74}"/>
            </c:ext>
          </c:extLst>
        </c:ser>
        <c:ser>
          <c:idx val="1"/>
          <c:order val="1"/>
          <c:tx>
            <c:strRef>
              <c:f>'SARIMAX QLOSS with seed'!$A$13</c:f>
              <c:strCache>
                <c:ptCount val="1"/>
                <c:pt idx="0">
                  <c:v>WHEAT -TFT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seed'!$B$13:$F$13</c:f>
              <c:numCache>
                <c:formatCode>0.000</c:formatCode>
                <c:ptCount val="5"/>
                <c:pt idx="0">
                  <c:v>2.7124306187033601E-2</c:v>
                </c:pt>
                <c:pt idx="1">
                  <c:v>1.50199178606271E-2</c:v>
                </c:pt>
                <c:pt idx="2">
                  <c:v>5.8424868620932102E-3</c:v>
                </c:pt>
                <c:pt idx="3">
                  <c:v>6.43256586045026E-3</c:v>
                </c:pt>
                <c:pt idx="4">
                  <c:v>4.1782734915614102E-3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BE-B444-A721-A3D1CC54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with seed'!$A$7</c:f>
              <c:strCache>
                <c:ptCount val="1"/>
                <c:pt idx="0">
                  <c:v>MAIZE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seed'!$B$7:$F$7</c:f>
              <c:numCache>
                <c:formatCode>0.000</c:formatCode>
                <c:ptCount val="5"/>
                <c:pt idx="0">
                  <c:v>4.2829886078834499E-2</c:v>
                </c:pt>
                <c:pt idx="1">
                  <c:v>0.117285922169685</c:v>
                </c:pt>
                <c:pt idx="2">
                  <c:v>2.5214286521077101E-2</c:v>
                </c:pt>
                <c:pt idx="3">
                  <c:v>7.4056744575500405E-2</c:v>
                </c:pt>
                <c:pt idx="4">
                  <c:v>1.9371462985873202E-2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05-DA48-B693-A2CCB7C89D9C}"/>
            </c:ext>
          </c:extLst>
        </c:ser>
        <c:ser>
          <c:idx val="1"/>
          <c:order val="1"/>
          <c:tx>
            <c:strRef>
              <c:f>'SARIMAX QLOSS with seed'!$A$18</c:f>
              <c:strCache>
                <c:ptCount val="1"/>
                <c:pt idx="0">
                  <c:v>MAIZE -TFT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seed'!$B$18:$F$18</c:f>
              <c:numCache>
                <c:formatCode>0.000</c:formatCode>
                <c:ptCount val="5"/>
                <c:pt idx="0">
                  <c:v>2.4020601063966699E-2</c:v>
                </c:pt>
                <c:pt idx="1">
                  <c:v>1.5607588924467499E-2</c:v>
                </c:pt>
                <c:pt idx="2">
                  <c:v>2.36118044704198E-2</c:v>
                </c:pt>
                <c:pt idx="3">
                  <c:v>1.83532107621431E-2</c:v>
                </c:pt>
                <c:pt idx="4">
                  <c:v>1.4022849500179201E-2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05-DA48-B693-A2CCB7C89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with seed'!$A$8</c:f>
              <c:strCache>
                <c:ptCount val="1"/>
                <c:pt idx="0">
                  <c:v>SUNFLOWER OIL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seed'!$B$8:$F$8</c:f>
              <c:numCache>
                <c:formatCode>0.000</c:formatCode>
                <c:ptCount val="5"/>
                <c:pt idx="0">
                  <c:v>0.151197358965873</c:v>
                </c:pt>
                <c:pt idx="1">
                  <c:v>0.23719403147697399</c:v>
                </c:pt>
                <c:pt idx="2">
                  <c:v>0.18943491578102101</c:v>
                </c:pt>
                <c:pt idx="3">
                  <c:v>0.31120327115058899</c:v>
                </c:pt>
                <c:pt idx="4">
                  <c:v>0.48921799659728998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BD-7E41-9B71-05C694E4761C}"/>
            </c:ext>
          </c:extLst>
        </c:ser>
        <c:ser>
          <c:idx val="1"/>
          <c:order val="1"/>
          <c:tx>
            <c:strRef>
              <c:f>'SARIMAX QLOSS with seed'!$A$23</c:f>
              <c:strCache>
                <c:ptCount val="1"/>
                <c:pt idx="0">
                  <c:v>SUNFLOWER OIL - TFT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seed'!$B$23:$F$23</c:f>
              <c:numCache>
                <c:formatCode>0.000</c:formatCode>
                <c:ptCount val="5"/>
                <c:pt idx="0">
                  <c:v>0.121985003352165</c:v>
                </c:pt>
                <c:pt idx="1">
                  <c:v>8.43E-2</c:v>
                </c:pt>
                <c:pt idx="2">
                  <c:v>6.4583964645862496E-2</c:v>
                </c:pt>
                <c:pt idx="3">
                  <c:v>2.30323933064937E-2</c:v>
                </c:pt>
                <c:pt idx="4">
                  <c:v>3.2308753579854903E-2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BD-7E41-9B71-05C694E47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with seed'!$A$28</c:f>
              <c:strCache>
                <c:ptCount val="1"/>
                <c:pt idx="0">
                  <c:v>WHEAT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seed'!$B$27:$F$27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seed'!$B$28:$F$28</c:f>
              <c:numCache>
                <c:formatCode>0.00</c:formatCode>
                <c:ptCount val="5"/>
                <c:pt idx="0">
                  <c:v>56.40961835934646</c:v>
                </c:pt>
                <c:pt idx="1">
                  <c:v>-39.163530186746257</c:v>
                </c:pt>
                <c:pt idx="2">
                  <c:v>70.450760299168081</c:v>
                </c:pt>
                <c:pt idx="3">
                  <c:v>78.840281834861457</c:v>
                </c:pt>
                <c:pt idx="4">
                  <c:v>91.9092200461196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E7-7940-9807-4F53CE74562E}"/>
            </c:ext>
          </c:extLst>
        </c:ser>
        <c:ser>
          <c:idx val="1"/>
          <c:order val="1"/>
          <c:tx>
            <c:strRef>
              <c:f>'SARIMAX QLOSS with seed'!$A$29</c:f>
              <c:strCache>
                <c:ptCount val="1"/>
                <c:pt idx="0">
                  <c:v>MAIZE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seed'!$B$27:$F$27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seed'!$B$29:$F$29</c:f>
              <c:numCache>
                <c:formatCode>0.00</c:formatCode>
                <c:ptCount val="5"/>
                <c:pt idx="0">
                  <c:v>43.916262070477217</c:v>
                </c:pt>
                <c:pt idx="1">
                  <c:v>86.69270050851712</c:v>
                </c:pt>
                <c:pt idx="2">
                  <c:v>6.3554526887673601</c:v>
                </c:pt>
                <c:pt idx="3">
                  <c:v>75.217367618107872</c:v>
                </c:pt>
                <c:pt idx="4">
                  <c:v>27.610787525931947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E7-7940-9807-4F53CE74562E}"/>
            </c:ext>
          </c:extLst>
        </c:ser>
        <c:ser>
          <c:idx val="2"/>
          <c:order val="2"/>
          <c:tx>
            <c:strRef>
              <c:f>'SARIMAX QLOSS with seed'!$A$30</c:f>
              <c:strCache>
                <c:ptCount val="1"/>
                <c:pt idx="0">
                  <c:v>SUNFLOWER OIL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seed'!$B$27:$F$27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seed'!$B$30:$F$30</c:f>
              <c:numCache>
                <c:formatCode>0.00</c:formatCode>
                <c:ptCount val="5"/>
                <c:pt idx="0">
                  <c:v>19.320678491680244</c:v>
                </c:pt>
                <c:pt idx="1">
                  <c:v>64.45947670981613</c:v>
                </c:pt>
                <c:pt idx="2">
                  <c:v>65.907042859765681</c:v>
                </c:pt>
                <c:pt idx="3">
                  <c:v>92.598923134278849</c:v>
                </c:pt>
                <c:pt idx="4">
                  <c:v>93.395837069654959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E7-7940-9807-4F53CE745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0242847"/>
        <c:axId val="1740539167"/>
      </c:lineChart>
      <c:catAx>
        <c:axId val="174024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39167"/>
        <c:crosses val="autoZero"/>
        <c:auto val="1"/>
        <c:lblAlgn val="ctr"/>
        <c:lblOffset val="100"/>
        <c:noMultiLvlLbl val="0"/>
      </c:catAx>
      <c:valAx>
        <c:axId val="17405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24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with seed'!$A$36</c:f>
              <c:strCache>
                <c:ptCount val="1"/>
                <c:pt idx="0">
                  <c:v>WHEAT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seed'!$B$35:$F$35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seed'!$B$36:$F$36</c:f>
              <c:numCache>
                <c:formatCode>0.00</c:formatCode>
                <c:ptCount val="5"/>
                <c:pt idx="0">
                  <c:v>3.5101132467389093E-2</c:v>
                </c:pt>
                <c:pt idx="1">
                  <c:v>-4.2269192636012996E-3</c:v>
                </c:pt>
                <c:pt idx="2">
                  <c:v>1.3929551001638091E-2</c:v>
                </c:pt>
                <c:pt idx="3">
                  <c:v>2.3967488668858939E-2</c:v>
                </c:pt>
                <c:pt idx="4">
                  <c:v>4.7464133240282487E-2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7A-4C45-9F6A-DF5286406A66}"/>
            </c:ext>
          </c:extLst>
        </c:ser>
        <c:ser>
          <c:idx val="1"/>
          <c:order val="1"/>
          <c:tx>
            <c:strRef>
              <c:f>'SARIMAX QLOSS with seed'!$A$37</c:f>
              <c:strCache>
                <c:ptCount val="1"/>
                <c:pt idx="0">
                  <c:v>MAIZE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seed'!$B$35:$F$35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seed'!$B$37:$F$37</c:f>
              <c:numCache>
                <c:formatCode>0.00</c:formatCode>
                <c:ptCount val="5"/>
                <c:pt idx="0">
                  <c:v>1.88092850148678E-2</c:v>
                </c:pt>
                <c:pt idx="1">
                  <c:v>0.10167833324521751</c:v>
                </c:pt>
                <c:pt idx="2">
                  <c:v>1.6024820506573001E-3</c:v>
                </c:pt>
                <c:pt idx="3">
                  <c:v>5.5703533813357305E-2</c:v>
                </c:pt>
                <c:pt idx="4">
                  <c:v>5.348613485694001E-3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7A-4C45-9F6A-DF5286406A66}"/>
            </c:ext>
          </c:extLst>
        </c:ser>
        <c:ser>
          <c:idx val="2"/>
          <c:order val="2"/>
          <c:tx>
            <c:strRef>
              <c:f>'SARIMAX QLOSS with seed'!$A$38</c:f>
              <c:strCache>
                <c:ptCount val="1"/>
                <c:pt idx="0">
                  <c:v>SUNFLOWER OIL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seed'!$B$35:$F$35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seed'!$B$38:$F$38</c:f>
              <c:numCache>
                <c:formatCode>0.00</c:formatCode>
                <c:ptCount val="5"/>
                <c:pt idx="0">
                  <c:v>2.9212355613707996E-2</c:v>
                </c:pt>
                <c:pt idx="1">
                  <c:v>0.152894031476974</c:v>
                </c:pt>
                <c:pt idx="2">
                  <c:v>0.12485095113515851</c:v>
                </c:pt>
                <c:pt idx="3">
                  <c:v>0.28817087784409529</c:v>
                </c:pt>
                <c:pt idx="4">
                  <c:v>0.45690924301743507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7A-4C45-9F6A-DF5286406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365727"/>
        <c:axId val="588631359"/>
      </c:lineChart>
      <c:catAx>
        <c:axId val="167236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631359"/>
        <c:crosses val="autoZero"/>
        <c:auto val="1"/>
        <c:lblAlgn val="ctr"/>
        <c:lblOffset val="100"/>
        <c:noMultiLvlLbl val="0"/>
      </c:catAx>
      <c:valAx>
        <c:axId val="58863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36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with seed NEW'!$A$6</c:f>
              <c:strCache>
                <c:ptCount val="1"/>
                <c:pt idx="0">
                  <c:v>WHEAT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 NEW'!$B$5:$F$5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 NEW'!$B$6:$F$6</c:f>
              <c:numCache>
                <c:formatCode>General</c:formatCode>
                <c:ptCount val="5"/>
                <c:pt idx="0" formatCode="0.000">
                  <c:v>3.4578815102577203E-2</c:v>
                </c:pt>
                <c:pt idx="1">
                  <c:v>1.07929985970258E-2</c:v>
                </c:pt>
                <c:pt idx="2">
                  <c:v>1.7073310911655398E-2</c:v>
                </c:pt>
                <c:pt idx="3">
                  <c:v>3.04000545293092E-2</c:v>
                </c:pt>
                <c:pt idx="4">
                  <c:v>5.16424067318439E-2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B1-0549-A544-4B5B6BD92DDA}"/>
            </c:ext>
          </c:extLst>
        </c:ser>
        <c:ser>
          <c:idx val="1"/>
          <c:order val="1"/>
          <c:tx>
            <c:strRef>
              <c:f>'SARIMAX QLOSS with seed NEW'!$A$13</c:f>
              <c:strCache>
                <c:ptCount val="1"/>
                <c:pt idx="0">
                  <c:v>WHEAT -TFT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 NEW'!$B$5:$F$5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 NEW'!$B$13:$F$13</c:f>
              <c:numCache>
                <c:formatCode>0.000</c:formatCode>
                <c:ptCount val="5"/>
                <c:pt idx="0">
                  <c:v>2.7124306187033601E-2</c:v>
                </c:pt>
                <c:pt idx="1">
                  <c:v>1.50199178606271E-2</c:v>
                </c:pt>
                <c:pt idx="2">
                  <c:v>5.8424868620932102E-3</c:v>
                </c:pt>
                <c:pt idx="3">
                  <c:v>6.43256586045026E-3</c:v>
                </c:pt>
                <c:pt idx="4">
                  <c:v>4.1782734915614102E-3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B1-0549-A544-4B5B6BD92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with seed NEW'!$A$7</c:f>
              <c:strCache>
                <c:ptCount val="1"/>
                <c:pt idx="0">
                  <c:v>MAIZE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 NEW'!$B$5:$F$5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 NEW'!$B$7:$F$7</c:f>
              <c:numCache>
                <c:formatCode>0.000</c:formatCode>
                <c:ptCount val="5"/>
                <c:pt idx="0" formatCode="General">
                  <c:v>4.2829886078834499E-2</c:v>
                </c:pt>
                <c:pt idx="1">
                  <c:v>0.117285922169685</c:v>
                </c:pt>
                <c:pt idx="2">
                  <c:v>2.5214286521077101E-2</c:v>
                </c:pt>
                <c:pt idx="3" formatCode="General">
                  <c:v>9.7052827477455098E-2</c:v>
                </c:pt>
                <c:pt idx="4" formatCode="General">
                  <c:v>1.9371462985873202E-2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69-744B-92BE-A8722346A799}"/>
            </c:ext>
          </c:extLst>
        </c:ser>
        <c:ser>
          <c:idx val="1"/>
          <c:order val="1"/>
          <c:tx>
            <c:strRef>
              <c:f>'SARIMAX QLOSS with seed NEW'!$A$18</c:f>
              <c:strCache>
                <c:ptCount val="1"/>
                <c:pt idx="0">
                  <c:v>MAIZE -TFT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 NEW'!$B$5:$F$5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 NEW'!$B$18:$F$18</c:f>
              <c:numCache>
                <c:formatCode>0.000</c:formatCode>
                <c:ptCount val="5"/>
                <c:pt idx="0">
                  <c:v>2.4020601063966699E-2</c:v>
                </c:pt>
                <c:pt idx="1">
                  <c:v>1.5607588924467499E-2</c:v>
                </c:pt>
                <c:pt idx="2">
                  <c:v>2.36118044704198E-2</c:v>
                </c:pt>
                <c:pt idx="3">
                  <c:v>1.83532107621431E-2</c:v>
                </c:pt>
                <c:pt idx="4">
                  <c:v>1.4022849500179201E-2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69-744B-92BE-A8722346A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with seed NEW'!$A$8</c:f>
              <c:strCache>
                <c:ptCount val="1"/>
                <c:pt idx="0">
                  <c:v>SUNFLOWER OIL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 NEW'!$B$5:$F$5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 NEW'!$B$8:$F$8</c:f>
              <c:numCache>
                <c:formatCode>General</c:formatCode>
                <c:ptCount val="5"/>
                <c:pt idx="0">
                  <c:v>0.151197358965873</c:v>
                </c:pt>
                <c:pt idx="1">
                  <c:v>0.23719403147697399</c:v>
                </c:pt>
                <c:pt idx="2">
                  <c:v>0.18943491578102101</c:v>
                </c:pt>
                <c:pt idx="3">
                  <c:v>0.31120327115058899</c:v>
                </c:pt>
                <c:pt idx="4">
                  <c:v>0.48921799659728998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53-1F4A-B0B7-CEDA513C843A}"/>
            </c:ext>
          </c:extLst>
        </c:ser>
        <c:ser>
          <c:idx val="1"/>
          <c:order val="1"/>
          <c:tx>
            <c:strRef>
              <c:f>'SARIMAX QLOSS with seed NEW'!$A$23</c:f>
              <c:strCache>
                <c:ptCount val="1"/>
                <c:pt idx="0">
                  <c:v>SUNFLOWER OIL - TFT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 NEW'!$B$5:$F$5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 NEW'!$B$23:$F$23</c:f>
              <c:numCache>
                <c:formatCode>0.000</c:formatCode>
                <c:ptCount val="5"/>
                <c:pt idx="0">
                  <c:v>0.121985003352165</c:v>
                </c:pt>
                <c:pt idx="1">
                  <c:v>8.43E-2</c:v>
                </c:pt>
                <c:pt idx="2">
                  <c:v>6.4583964645862496E-2</c:v>
                </c:pt>
                <c:pt idx="3">
                  <c:v>2.30323933064937E-2</c:v>
                </c:pt>
                <c:pt idx="4">
                  <c:v>3.2308753579854903E-2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53-1F4A-B0B7-CEDA513C8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with seed NEW'!$A$28</c:f>
              <c:strCache>
                <c:ptCount val="1"/>
                <c:pt idx="0">
                  <c:v>WHEAT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 NEW'!$B$27:$F$27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 NEW'!$B$28:$F$28</c:f>
              <c:numCache>
                <c:formatCode>0.00</c:formatCode>
                <c:ptCount val="5"/>
                <c:pt idx="0">
                  <c:v>21.558023007526383</c:v>
                </c:pt>
                <c:pt idx="1">
                  <c:v>-39.163530186746257</c:v>
                </c:pt>
                <c:pt idx="2">
                  <c:v>65.780000772405927</c:v>
                </c:pt>
                <c:pt idx="3">
                  <c:v>78.840281834861457</c:v>
                </c:pt>
                <c:pt idx="4">
                  <c:v>91.9092200461196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CC-BE4D-9918-E2728B80B795}"/>
            </c:ext>
          </c:extLst>
        </c:ser>
        <c:ser>
          <c:idx val="1"/>
          <c:order val="1"/>
          <c:tx>
            <c:strRef>
              <c:f>'SARIMAX QLOSS with seed NEW'!$A$29</c:f>
              <c:strCache>
                <c:ptCount val="1"/>
                <c:pt idx="0">
                  <c:v>MAIZE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 NEW'!$B$27:$F$27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 NEW'!$B$29:$F$29</c:f>
              <c:numCache>
                <c:formatCode>0.00</c:formatCode>
                <c:ptCount val="5"/>
                <c:pt idx="0">
                  <c:v>43.916262070477217</c:v>
                </c:pt>
                <c:pt idx="1">
                  <c:v>86.69270050851712</c:v>
                </c:pt>
                <c:pt idx="2">
                  <c:v>6.3554526887673601</c:v>
                </c:pt>
                <c:pt idx="3">
                  <c:v>81.08946309018512</c:v>
                </c:pt>
                <c:pt idx="4">
                  <c:v>27.610787525931947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CC-BE4D-9918-E2728B80B795}"/>
            </c:ext>
          </c:extLst>
        </c:ser>
        <c:ser>
          <c:idx val="2"/>
          <c:order val="2"/>
          <c:tx>
            <c:strRef>
              <c:f>'SARIMAX QLOSS with seed NEW'!$A$30</c:f>
              <c:strCache>
                <c:ptCount val="1"/>
                <c:pt idx="0">
                  <c:v>SUNFLOWER OIL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 NEW'!$B$27:$F$27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 NEW'!$B$30:$F$30</c:f>
              <c:numCache>
                <c:formatCode>0.00</c:formatCode>
                <c:ptCount val="5"/>
                <c:pt idx="0">
                  <c:v>19.320678491680244</c:v>
                </c:pt>
                <c:pt idx="1">
                  <c:v>64.45947670981613</c:v>
                </c:pt>
                <c:pt idx="2">
                  <c:v>65.907042859765681</c:v>
                </c:pt>
                <c:pt idx="3">
                  <c:v>92.598923134278849</c:v>
                </c:pt>
                <c:pt idx="4">
                  <c:v>93.395837069654959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CC-BE4D-9918-E2728B80B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0242847"/>
        <c:axId val="1740539167"/>
      </c:lineChart>
      <c:catAx>
        <c:axId val="174024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39167"/>
        <c:crosses val="autoZero"/>
        <c:auto val="1"/>
        <c:lblAlgn val="ctr"/>
        <c:lblOffset val="100"/>
        <c:noMultiLvlLbl val="0"/>
      </c:catAx>
      <c:valAx>
        <c:axId val="17405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24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with seed NEW'!$A$36</c:f>
              <c:strCache>
                <c:ptCount val="1"/>
                <c:pt idx="0">
                  <c:v>WHEAT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 NEW'!$B$35:$F$35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 NEW'!$B$36:$F$36</c:f>
              <c:numCache>
                <c:formatCode>0.00</c:formatCode>
                <c:ptCount val="5"/>
                <c:pt idx="0">
                  <c:v>7.4545089155436013E-3</c:v>
                </c:pt>
                <c:pt idx="1">
                  <c:v>-4.2269192636012996E-3</c:v>
                </c:pt>
                <c:pt idx="2">
                  <c:v>1.1230824049562188E-2</c:v>
                </c:pt>
                <c:pt idx="3">
                  <c:v>2.3967488668858939E-2</c:v>
                </c:pt>
                <c:pt idx="4">
                  <c:v>4.7464133240282487E-2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6B-9F47-9B0F-BEA05E0E41DF}"/>
            </c:ext>
          </c:extLst>
        </c:ser>
        <c:ser>
          <c:idx val="1"/>
          <c:order val="1"/>
          <c:tx>
            <c:strRef>
              <c:f>'SARIMAX QLOSS with seed NEW'!$A$37</c:f>
              <c:strCache>
                <c:ptCount val="1"/>
                <c:pt idx="0">
                  <c:v>MAIZE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 NEW'!$B$35:$F$35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 NEW'!$B$37:$F$37</c:f>
              <c:numCache>
                <c:formatCode>0.00</c:formatCode>
                <c:ptCount val="5"/>
                <c:pt idx="0">
                  <c:v>1.88092850148678E-2</c:v>
                </c:pt>
                <c:pt idx="1">
                  <c:v>0.10167833324521751</c:v>
                </c:pt>
                <c:pt idx="2">
                  <c:v>1.6024820506573001E-3</c:v>
                </c:pt>
                <c:pt idx="3">
                  <c:v>7.8699616715312004E-2</c:v>
                </c:pt>
                <c:pt idx="4">
                  <c:v>5.348613485694001E-3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6B-9F47-9B0F-BEA05E0E41DF}"/>
            </c:ext>
          </c:extLst>
        </c:ser>
        <c:ser>
          <c:idx val="2"/>
          <c:order val="2"/>
          <c:tx>
            <c:strRef>
              <c:f>'SARIMAX QLOSS with seed NEW'!$A$38</c:f>
              <c:strCache>
                <c:ptCount val="1"/>
                <c:pt idx="0">
                  <c:v>SUNFLOWER OIL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 NEW'!$B$35:$F$35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 NEW'!$B$38:$F$38</c:f>
              <c:numCache>
                <c:formatCode>0.00</c:formatCode>
                <c:ptCount val="5"/>
                <c:pt idx="0">
                  <c:v>2.9212355613707996E-2</c:v>
                </c:pt>
                <c:pt idx="1">
                  <c:v>0.152894031476974</c:v>
                </c:pt>
                <c:pt idx="2">
                  <c:v>0.12485095113515851</c:v>
                </c:pt>
                <c:pt idx="3">
                  <c:v>0.28817087784409529</c:v>
                </c:pt>
                <c:pt idx="4">
                  <c:v>0.45690924301743507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6B-9F47-9B0F-BEA05E0E4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365727"/>
        <c:axId val="588631359"/>
      </c:lineChart>
      <c:catAx>
        <c:axId val="167236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631359"/>
        <c:crosses val="autoZero"/>
        <c:auto val="1"/>
        <c:lblAlgn val="ctr"/>
        <c:lblOffset val="100"/>
        <c:noMultiLvlLbl val="0"/>
      </c:catAx>
      <c:valAx>
        <c:axId val="58863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36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SPAIN'!$A$6</c:f>
              <c:strCache>
                <c:ptCount val="1"/>
                <c:pt idx="0">
                  <c:v>WHEAT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SPAIN'!$B$6:$F$6</c:f>
              <c:numCache>
                <c:formatCode>General</c:formatCode>
                <c:ptCount val="5"/>
                <c:pt idx="0">
                  <c:v>2.8639307245612099E-2</c:v>
                </c:pt>
                <c:pt idx="1">
                  <c:v>1.2322018854320001E-2</c:v>
                </c:pt>
                <c:pt idx="2">
                  <c:v>1.3290189206600101E-2</c:v>
                </c:pt>
                <c:pt idx="3">
                  <c:v>1.6699342057108799E-2</c:v>
                </c:pt>
                <c:pt idx="4">
                  <c:v>1.90052222460508E-2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A4-BC4A-B8AA-4AB7000F58C4}"/>
            </c:ext>
          </c:extLst>
        </c:ser>
        <c:ser>
          <c:idx val="1"/>
          <c:order val="1"/>
          <c:tx>
            <c:strRef>
              <c:f>'SARIMAX QLOSS SPAIN'!$A$13</c:f>
              <c:strCache>
                <c:ptCount val="1"/>
                <c:pt idx="0">
                  <c:v>WHEAT -TFT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SPAIN'!$B$13:$F$13</c:f>
              <c:numCache>
                <c:formatCode>0.000</c:formatCode>
                <c:ptCount val="5"/>
                <c:pt idx="0">
                  <c:v>2.29938253760337E-2</c:v>
                </c:pt>
                <c:pt idx="1">
                  <c:v>1.3558449223637499E-2</c:v>
                </c:pt>
                <c:pt idx="2">
                  <c:v>1.2607739306986301E-2</c:v>
                </c:pt>
                <c:pt idx="3">
                  <c:v>1.0078589431941501E-2</c:v>
                </c:pt>
                <c:pt idx="4">
                  <c:v>8.6951246485114098E-3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A4-BC4A-B8AA-4AB7000F5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SPAIN'!$A$7</c:f>
              <c:strCache>
                <c:ptCount val="1"/>
                <c:pt idx="0">
                  <c:v>MAIZE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SPAIN'!$B$7:$F$7</c:f>
              <c:numCache>
                <c:formatCode>General</c:formatCode>
                <c:ptCount val="5"/>
                <c:pt idx="0">
                  <c:v>4.7536794096231398E-2</c:v>
                </c:pt>
                <c:pt idx="1">
                  <c:v>9.3563191592693301E-2</c:v>
                </c:pt>
                <c:pt idx="2">
                  <c:v>7.6258787885308196E-3</c:v>
                </c:pt>
                <c:pt idx="3">
                  <c:v>5.8908024802803898E-3</c:v>
                </c:pt>
                <c:pt idx="4">
                  <c:v>5.3341863676905597E-3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59-2646-8F28-E264C07550ED}"/>
            </c:ext>
          </c:extLst>
        </c:ser>
        <c:ser>
          <c:idx val="1"/>
          <c:order val="1"/>
          <c:tx>
            <c:strRef>
              <c:f>'SARIMAX QLOSS SPAIN'!$A$18</c:f>
              <c:strCache>
                <c:ptCount val="1"/>
                <c:pt idx="0">
                  <c:v>MAIZE -TFT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SPAIN'!$B$18:$F$18</c:f>
              <c:numCache>
                <c:formatCode>0.000</c:formatCode>
                <c:ptCount val="5"/>
                <c:pt idx="0">
                  <c:v>1.1410217732191001E-2</c:v>
                </c:pt>
                <c:pt idx="1">
                  <c:v>3.62224457785487E-3</c:v>
                </c:pt>
                <c:pt idx="2">
                  <c:v>9.2684952542185697E-3</c:v>
                </c:pt>
                <c:pt idx="3">
                  <c:v>8.3763077855110099E-3</c:v>
                </c:pt>
                <c:pt idx="4">
                  <c:v>6.1380933038890301E-3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59-2646-8F28-E264C0755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SPAIN'!$A$8</c:f>
              <c:strCache>
                <c:ptCount val="1"/>
                <c:pt idx="0">
                  <c:v>SUNFLOWER OIL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SPAIN'!$B$8:$F$8</c:f>
              <c:numCache>
                <c:formatCode>General</c:formatCode>
                <c:ptCount val="5"/>
                <c:pt idx="0">
                  <c:v>0.27688288688659601</c:v>
                </c:pt>
                <c:pt idx="1">
                  <c:v>1.17601323127746</c:v>
                </c:pt>
                <c:pt idx="2">
                  <c:v>1.15297639369964</c:v>
                </c:pt>
                <c:pt idx="3">
                  <c:v>0.16403807699680301</c:v>
                </c:pt>
                <c:pt idx="4">
                  <c:v>0.13300071656703899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A6-AC45-A28E-A0C31D76483D}"/>
            </c:ext>
          </c:extLst>
        </c:ser>
        <c:ser>
          <c:idx val="1"/>
          <c:order val="1"/>
          <c:tx>
            <c:strRef>
              <c:f>'SARIMAX QLOSS SPAIN'!$A$23</c:f>
              <c:strCache>
                <c:ptCount val="1"/>
                <c:pt idx="0">
                  <c:v>SUNFLOWER OIL - TFT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SPAIN'!$B$23:$F$23</c:f>
              <c:numCache>
                <c:formatCode>0.000</c:formatCode>
                <c:ptCount val="5"/>
                <c:pt idx="0">
                  <c:v>0.13427063822746199</c:v>
                </c:pt>
                <c:pt idx="1">
                  <c:v>8.5208155214786502E-2</c:v>
                </c:pt>
                <c:pt idx="2">
                  <c:v>0.117943622171878</c:v>
                </c:pt>
                <c:pt idx="3">
                  <c:v>8.6199156939983299E-2</c:v>
                </c:pt>
                <c:pt idx="4">
                  <c:v>4.4070959091186503E-2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A6-AC45-A28E-A0C31D764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SPAIN'!$A$28</c:f>
              <c:strCache>
                <c:ptCount val="1"/>
                <c:pt idx="0">
                  <c:v>WHEAT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SPAIN'!$B$27:$F$27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SPAIN'!$B$28:$F$28</c:f>
              <c:numCache>
                <c:formatCode>0.00</c:formatCode>
                <c:ptCount val="5"/>
                <c:pt idx="0">
                  <c:v>19.712354845605972</c:v>
                </c:pt>
                <c:pt idx="1">
                  <c:v>-10.034316486084705</c:v>
                </c:pt>
                <c:pt idx="2">
                  <c:v>5.1349900968669875</c:v>
                </c:pt>
                <c:pt idx="3">
                  <c:v>39.646787295723954</c:v>
                </c:pt>
                <c:pt idx="4">
                  <c:v>54.248761019786464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4-9440-9E7F-3135F6F14A71}"/>
            </c:ext>
          </c:extLst>
        </c:ser>
        <c:ser>
          <c:idx val="1"/>
          <c:order val="1"/>
          <c:tx>
            <c:strRef>
              <c:f>'SARIMAX QLOSS SPAIN'!$A$29</c:f>
              <c:strCache>
                <c:ptCount val="1"/>
                <c:pt idx="0">
                  <c:v>MAIZE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SPAIN'!$B$27:$F$27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SPAIN'!$B$29:$F$29</c:f>
              <c:numCache>
                <c:formatCode>0.00</c:formatCode>
                <c:ptCount val="5"/>
                <c:pt idx="0">
                  <c:v>75.997081946475703</c:v>
                </c:pt>
                <c:pt idx="1">
                  <c:v>96.128558126123451</c:v>
                </c:pt>
                <c:pt idx="2">
                  <c:v>-21.540028516558827</c:v>
                </c:pt>
                <c:pt idx="3">
                  <c:v>-42.192983274365623</c:v>
                </c:pt>
                <c:pt idx="4">
                  <c:v>-15.070844563432884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4-9440-9E7F-3135F6F14A71}"/>
            </c:ext>
          </c:extLst>
        </c:ser>
        <c:ser>
          <c:idx val="2"/>
          <c:order val="2"/>
          <c:tx>
            <c:strRef>
              <c:f>'SARIMAX QLOSS SPAIN'!$A$30</c:f>
              <c:strCache>
                <c:ptCount val="1"/>
                <c:pt idx="0">
                  <c:v>SUNFLOWER OIL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SPAIN'!$B$27:$F$27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SPAIN'!$B$30:$F$30</c:f>
              <c:numCache>
                <c:formatCode>0.00</c:formatCode>
                <c:ptCount val="5"/>
                <c:pt idx="0">
                  <c:v>51.506342722273146</c:v>
                </c:pt>
                <c:pt idx="1">
                  <c:v>92.754490090028312</c:v>
                </c:pt>
                <c:pt idx="2">
                  <c:v>89.770508501616092</c:v>
                </c:pt>
                <c:pt idx="3">
                  <c:v>47.45173893884207</c:v>
                </c:pt>
                <c:pt idx="4">
                  <c:v>66.864119059860457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94-9440-9E7F-3135F6F14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0242847"/>
        <c:axId val="1740539167"/>
      </c:lineChart>
      <c:catAx>
        <c:axId val="174024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39167"/>
        <c:crosses val="autoZero"/>
        <c:auto val="1"/>
        <c:lblAlgn val="ctr"/>
        <c:lblOffset val="100"/>
        <c:noMultiLvlLbl val="0"/>
      </c:catAx>
      <c:valAx>
        <c:axId val="17405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24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SPAIN'!$A$36</c:f>
              <c:strCache>
                <c:ptCount val="1"/>
                <c:pt idx="0">
                  <c:v>WHEAT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SPAIN'!$B$35:$F$35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SPAIN'!$B$36:$F$36</c:f>
              <c:numCache>
                <c:formatCode>0.00</c:formatCode>
                <c:ptCount val="5"/>
                <c:pt idx="0">
                  <c:v>5.6454818695783997E-3</c:v>
                </c:pt>
                <c:pt idx="1">
                  <c:v>-1.2364303693174986E-3</c:v>
                </c:pt>
                <c:pt idx="2">
                  <c:v>6.8244989961380002E-4</c:v>
                </c:pt>
                <c:pt idx="3">
                  <c:v>6.6207526251672987E-3</c:v>
                </c:pt>
                <c:pt idx="4">
                  <c:v>1.031009759753939E-2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B4-D946-A345-04012DDCE14F}"/>
            </c:ext>
          </c:extLst>
        </c:ser>
        <c:ser>
          <c:idx val="1"/>
          <c:order val="1"/>
          <c:tx>
            <c:strRef>
              <c:f>'SARIMAX QLOSS SPAIN'!$A$37</c:f>
              <c:strCache>
                <c:ptCount val="1"/>
                <c:pt idx="0">
                  <c:v>MAIZE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SPAIN'!$B$35:$F$35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SPAIN'!$B$37:$F$37</c:f>
              <c:numCache>
                <c:formatCode>0.00</c:formatCode>
                <c:ptCount val="5"/>
                <c:pt idx="0">
                  <c:v>3.6126576364040396E-2</c:v>
                </c:pt>
                <c:pt idx="1">
                  <c:v>8.9940947014838429E-2</c:v>
                </c:pt>
                <c:pt idx="2">
                  <c:v>-1.64261646568775E-3</c:v>
                </c:pt>
                <c:pt idx="3">
                  <c:v>-2.4855053052306201E-3</c:v>
                </c:pt>
                <c:pt idx="4">
                  <c:v>-8.0390693619847037E-4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B4-D946-A345-04012DDCE14F}"/>
            </c:ext>
          </c:extLst>
        </c:ser>
        <c:ser>
          <c:idx val="2"/>
          <c:order val="2"/>
          <c:tx>
            <c:strRef>
              <c:f>'SARIMAX QLOSS SPAIN'!$A$38</c:f>
              <c:strCache>
                <c:ptCount val="1"/>
                <c:pt idx="0">
                  <c:v>SUNFLOWER OIL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SPAIN'!$B$35:$F$35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SPAIN'!$B$38:$F$38</c:f>
              <c:numCache>
                <c:formatCode>0.00</c:formatCode>
                <c:ptCount val="5"/>
                <c:pt idx="0">
                  <c:v>0.14261224865913402</c:v>
                </c:pt>
                <c:pt idx="1">
                  <c:v>1.0908050760626735</c:v>
                </c:pt>
                <c:pt idx="2">
                  <c:v>1.0350327715277621</c:v>
                </c:pt>
                <c:pt idx="3">
                  <c:v>7.7838920056819708E-2</c:v>
                </c:pt>
                <c:pt idx="4">
                  <c:v>8.8929757475852494E-2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B4-D946-A345-04012DDCE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365727"/>
        <c:axId val="588631359"/>
      </c:lineChart>
      <c:catAx>
        <c:axId val="167236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631359"/>
        <c:crosses val="autoZero"/>
        <c:auto val="1"/>
        <c:lblAlgn val="ctr"/>
        <c:lblOffset val="100"/>
        <c:noMultiLvlLbl val="0"/>
      </c:catAx>
      <c:valAx>
        <c:axId val="58863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36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GERMANY'!$A$6</c:f>
              <c:strCache>
                <c:ptCount val="1"/>
                <c:pt idx="0">
                  <c:v>WHEAT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GERMANY'!$B$6:$F$6</c:f>
              <c:numCache>
                <c:formatCode>General</c:formatCode>
                <c:ptCount val="5"/>
                <c:pt idx="0">
                  <c:v>7.5056296773254802E-3</c:v>
                </c:pt>
                <c:pt idx="1">
                  <c:v>5.5081197060644601E-3</c:v>
                </c:pt>
                <c:pt idx="2">
                  <c:v>7.1172020398080297E-3</c:v>
                </c:pt>
                <c:pt idx="3">
                  <c:v>9.2933392152190208E-3</c:v>
                </c:pt>
                <c:pt idx="4">
                  <c:v>4.3182387016713602E-3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CD-B047-8011-907011F732D4}"/>
            </c:ext>
          </c:extLst>
        </c:ser>
        <c:ser>
          <c:idx val="1"/>
          <c:order val="1"/>
          <c:tx>
            <c:strRef>
              <c:f>'SARIMAX QLOSS GERMANY'!$A$13</c:f>
              <c:strCache>
                <c:ptCount val="1"/>
                <c:pt idx="0">
                  <c:v>WHEAT -TFT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GERMANY'!$B$13:$F$13</c:f>
              <c:numCache>
                <c:formatCode>0.000</c:formatCode>
                <c:ptCount val="5"/>
                <c:pt idx="0">
                  <c:v>1.8369648605585098E-2</c:v>
                </c:pt>
                <c:pt idx="1">
                  <c:v>1.6760120168328198E-2</c:v>
                </c:pt>
                <c:pt idx="2">
                  <c:v>5.96037926152348E-3</c:v>
                </c:pt>
                <c:pt idx="3">
                  <c:v>5.39368670433759E-3</c:v>
                </c:pt>
                <c:pt idx="4">
                  <c:v>1.8884652527049099E-3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CD-B047-8011-907011F73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GERMANY'!$A$7</c:f>
              <c:strCache>
                <c:ptCount val="1"/>
                <c:pt idx="0">
                  <c:v>MAIZE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GERMANY'!$B$7:$F$7</c:f>
              <c:numCache>
                <c:formatCode>General</c:formatCode>
                <c:ptCount val="5"/>
                <c:pt idx="0">
                  <c:v>6.1050802469253497E-3</c:v>
                </c:pt>
                <c:pt idx="1">
                  <c:v>5.6928908452391598E-3</c:v>
                </c:pt>
                <c:pt idx="2">
                  <c:v>4.2110844515264E-3</c:v>
                </c:pt>
                <c:pt idx="3">
                  <c:v>4.1376715525984703E-3</c:v>
                </c:pt>
                <c:pt idx="4">
                  <c:v>2.7082931250333699E-2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07-0E4A-A548-C6D65D7B6C05}"/>
            </c:ext>
          </c:extLst>
        </c:ser>
        <c:ser>
          <c:idx val="1"/>
          <c:order val="1"/>
          <c:tx>
            <c:strRef>
              <c:f>'SARIMAX QLOSS GERMANY'!$A$18</c:f>
              <c:strCache>
                <c:ptCount val="1"/>
                <c:pt idx="0">
                  <c:v>MAIZE -TFT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GERMANY'!$B$18:$F$18</c:f>
              <c:numCache>
                <c:formatCode>0.000</c:formatCode>
                <c:ptCount val="5"/>
                <c:pt idx="0">
                  <c:v>1.6599247232079499E-2</c:v>
                </c:pt>
                <c:pt idx="1">
                  <c:v>6.0859043151140196E-3</c:v>
                </c:pt>
                <c:pt idx="2">
                  <c:v>9.1682448983192392E-3</c:v>
                </c:pt>
                <c:pt idx="3">
                  <c:v>3.2490263693034601E-3</c:v>
                </c:pt>
                <c:pt idx="4">
                  <c:v>6.0353879816830098E-3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07-0E4A-A548-C6D65D7B6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GERMANY'!$A$8</c:f>
              <c:strCache>
                <c:ptCount val="1"/>
                <c:pt idx="0">
                  <c:v>SUNFLOWER OIL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GERMANY'!$B$8:$F$8</c:f>
              <c:numCache>
                <c:formatCode>General</c:formatCode>
                <c:ptCount val="5"/>
                <c:pt idx="0">
                  <c:v>0.203376069664955</c:v>
                </c:pt>
                <c:pt idx="1">
                  <c:v>8.7165862321853596E-2</c:v>
                </c:pt>
                <c:pt idx="2">
                  <c:v>0.122468464076519</c:v>
                </c:pt>
                <c:pt idx="3">
                  <c:v>0.10572969168424599</c:v>
                </c:pt>
                <c:pt idx="4">
                  <c:v>5.2445270121097502E-2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EE-4046-B67B-CE2A880472DA}"/>
            </c:ext>
          </c:extLst>
        </c:ser>
        <c:ser>
          <c:idx val="1"/>
          <c:order val="1"/>
          <c:tx>
            <c:strRef>
              <c:f>'SARIMAX QLOSS GERMANY'!$A$23</c:f>
              <c:strCache>
                <c:ptCount val="1"/>
                <c:pt idx="0">
                  <c:v>SUNFLOWER OIL - TFT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GERMANY'!$B$23:$F$23</c:f>
              <c:numCache>
                <c:formatCode>0.000</c:formatCode>
                <c:ptCount val="5"/>
                <c:pt idx="0">
                  <c:v>0.14988666772842399</c:v>
                </c:pt>
                <c:pt idx="1">
                  <c:v>7.4099101126194E-2</c:v>
                </c:pt>
                <c:pt idx="2">
                  <c:v>7.8327007591724396E-2</c:v>
                </c:pt>
                <c:pt idx="3">
                  <c:v>3.0771715566515902E-2</c:v>
                </c:pt>
                <c:pt idx="4">
                  <c:v>2.0669201388955099E-2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EE-4046-B67B-CE2A88047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GERMANY'!$A$28</c:f>
              <c:strCache>
                <c:ptCount val="1"/>
                <c:pt idx="0">
                  <c:v>WHEAT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GERMANY'!$B$27:$F$27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GERMANY'!$B$28:$F$28</c:f>
              <c:numCache>
                <c:formatCode>0.00</c:formatCode>
                <c:ptCount val="5"/>
                <c:pt idx="0">
                  <c:v>-144.74493673835039</c:v>
                </c:pt>
                <c:pt idx="1">
                  <c:v>-204.28024557772852</c:v>
                </c:pt>
                <c:pt idx="2">
                  <c:v>16.25389825684578</c:v>
                </c:pt>
                <c:pt idx="3">
                  <c:v>41.961801033747435</c:v>
                </c:pt>
                <c:pt idx="4">
                  <c:v>56.26769655012388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38-7C46-BBE2-921F6F232719}"/>
            </c:ext>
          </c:extLst>
        </c:ser>
        <c:ser>
          <c:idx val="1"/>
          <c:order val="1"/>
          <c:tx>
            <c:strRef>
              <c:f>'SARIMAX QLOSS GERMANY'!$A$29</c:f>
              <c:strCache>
                <c:ptCount val="1"/>
                <c:pt idx="0">
                  <c:v>MAIZE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GERMANY'!$B$27:$F$27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GERMANY'!$B$29:$F$29</c:f>
              <c:numCache>
                <c:formatCode>0.00</c:formatCode>
                <c:ptCount val="5"/>
                <c:pt idx="0">
                  <c:v>-171.89236767918388</c:v>
                </c:pt>
                <c:pt idx="1">
                  <c:v>-6.9035834439637789</c:v>
                </c:pt>
                <c:pt idx="2">
                  <c:v>-117.71695637678334</c:v>
                </c:pt>
                <c:pt idx="3">
                  <c:v>21.476938708122894</c:v>
                </c:pt>
                <c:pt idx="4">
                  <c:v>77.715159685277243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38-7C46-BBE2-921F6F232719}"/>
            </c:ext>
          </c:extLst>
        </c:ser>
        <c:ser>
          <c:idx val="2"/>
          <c:order val="2"/>
          <c:tx>
            <c:strRef>
              <c:f>'SARIMAX QLOSS GERMANY'!$A$30</c:f>
              <c:strCache>
                <c:ptCount val="1"/>
                <c:pt idx="0">
                  <c:v>SUNFLOWER OIL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GERMANY'!$B$27:$F$27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GERMANY'!$B$30:$F$30</c:f>
              <c:numCache>
                <c:formatCode>0.00</c:formatCode>
                <c:ptCount val="5"/>
                <c:pt idx="0">
                  <c:v>26.300735393623409</c:v>
                </c:pt>
                <c:pt idx="1">
                  <c:v>14.990686545853848</c:v>
                </c:pt>
                <c:pt idx="2">
                  <c:v>36.043120829224065</c:v>
                </c:pt>
                <c:pt idx="3">
                  <c:v>70.895861818633321</c:v>
                </c:pt>
                <c:pt idx="4">
                  <c:v>60.58900766221744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38-7C46-BBE2-921F6F232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0242847"/>
        <c:axId val="1740539167"/>
      </c:lineChart>
      <c:catAx>
        <c:axId val="174024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39167"/>
        <c:crosses val="autoZero"/>
        <c:auto val="1"/>
        <c:lblAlgn val="ctr"/>
        <c:lblOffset val="100"/>
        <c:noMultiLvlLbl val="0"/>
      </c:catAx>
      <c:valAx>
        <c:axId val="17405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24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GERMANY'!$A$36</c:f>
              <c:strCache>
                <c:ptCount val="1"/>
                <c:pt idx="0">
                  <c:v>WHEAT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GERMANY'!$B$35:$F$35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GERMANY'!$B$36:$F$36</c:f>
              <c:numCache>
                <c:formatCode>0.00</c:formatCode>
                <c:ptCount val="5"/>
                <c:pt idx="0">
                  <c:v>-1.0864018928259618E-2</c:v>
                </c:pt>
                <c:pt idx="1">
                  <c:v>-1.1252000462263739E-2</c:v>
                </c:pt>
                <c:pt idx="2">
                  <c:v>1.1568227782845497E-3</c:v>
                </c:pt>
                <c:pt idx="3">
                  <c:v>3.8996525108814309E-3</c:v>
                </c:pt>
                <c:pt idx="4">
                  <c:v>2.4297734489664505E-3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CC-A943-B040-A30BDE52736A}"/>
            </c:ext>
          </c:extLst>
        </c:ser>
        <c:ser>
          <c:idx val="1"/>
          <c:order val="1"/>
          <c:tx>
            <c:strRef>
              <c:f>'SARIMAX QLOSS GERMANY'!$A$37</c:f>
              <c:strCache>
                <c:ptCount val="1"/>
                <c:pt idx="0">
                  <c:v>MAIZE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GERMANY'!$B$35:$F$35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GERMANY'!$B$37:$F$37</c:f>
              <c:numCache>
                <c:formatCode>0.00</c:formatCode>
                <c:ptCount val="5"/>
                <c:pt idx="0">
                  <c:v>-1.0494166985154148E-2</c:v>
                </c:pt>
                <c:pt idx="1">
                  <c:v>-3.9301346987485972E-4</c:v>
                </c:pt>
                <c:pt idx="2">
                  <c:v>-4.9571604467928392E-3</c:v>
                </c:pt>
                <c:pt idx="3">
                  <c:v>8.8864518329501022E-4</c:v>
                </c:pt>
                <c:pt idx="4">
                  <c:v>2.104754326865069E-2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CC-A943-B040-A30BDE52736A}"/>
            </c:ext>
          </c:extLst>
        </c:ser>
        <c:ser>
          <c:idx val="2"/>
          <c:order val="2"/>
          <c:tx>
            <c:strRef>
              <c:f>'SARIMAX QLOSS GERMANY'!$A$38</c:f>
              <c:strCache>
                <c:ptCount val="1"/>
                <c:pt idx="0">
                  <c:v>SUNFLOWER OIL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GERMANY'!$B$35:$F$35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GERMANY'!$B$38:$F$38</c:f>
              <c:numCache>
                <c:formatCode>0.00</c:formatCode>
                <c:ptCount val="5"/>
                <c:pt idx="0">
                  <c:v>5.3489401936531011E-2</c:v>
                </c:pt>
                <c:pt idx="1">
                  <c:v>1.3066761195659596E-2</c:v>
                </c:pt>
                <c:pt idx="2">
                  <c:v>4.4141456484794603E-2</c:v>
                </c:pt>
                <c:pt idx="3">
                  <c:v>7.4957976117730085E-2</c:v>
                </c:pt>
                <c:pt idx="4">
                  <c:v>3.1776068732142407E-2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CC-A943-B040-A30BDE527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365727"/>
        <c:axId val="588631359"/>
      </c:lineChart>
      <c:catAx>
        <c:axId val="167236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631359"/>
        <c:crosses val="autoZero"/>
        <c:auto val="1"/>
        <c:lblAlgn val="ctr"/>
        <c:lblOffset val="100"/>
        <c:noMultiLvlLbl val="0"/>
      </c:catAx>
      <c:valAx>
        <c:axId val="58863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36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7.xml"/><Relationship Id="rId2" Type="http://schemas.openxmlformats.org/officeDocument/2006/relationships/chart" Target="../charts/chart46.xml"/><Relationship Id="rId1" Type="http://schemas.openxmlformats.org/officeDocument/2006/relationships/chart" Target="../charts/chart45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222250</xdr:colOff>
      <xdr:row>0</xdr:row>
      <xdr:rowOff>69850</xdr:rowOff>
    </xdr:from>
    <xdr:to>
      <xdr:col>14</xdr:col>
      <xdr:colOff>666750</xdr:colOff>
      <xdr:row>13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0C209C-1F19-64FD-EA30-1778F27FD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241300</xdr:colOff>
      <xdr:row>14</xdr:row>
      <xdr:rowOff>0</xdr:rowOff>
    </xdr:from>
    <xdr:to>
      <xdr:col>14</xdr:col>
      <xdr:colOff>685800</xdr:colOff>
      <xdr:row>27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78C403-73C4-CB4F-84E3-954A7D8FC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279400</xdr:colOff>
      <xdr:row>27</xdr:row>
      <xdr:rowOff>165100</xdr:rowOff>
    </xdr:from>
    <xdr:to>
      <xdr:col>14</xdr:col>
      <xdr:colOff>723900</xdr:colOff>
      <xdr:row>41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5ED41A-3D35-EC4C-8829-DF2D59A1C4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0</xdr:row>
      <xdr:rowOff>133350</xdr:rowOff>
    </xdr:from>
    <xdr:to>
      <xdr:col>14</xdr:col>
      <xdr:colOff>692150</xdr:colOff>
      <xdr:row>14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0B9C53-2789-2341-8D59-96877A8C78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241300</xdr:colOff>
      <xdr:row>14</xdr:row>
      <xdr:rowOff>0</xdr:rowOff>
    </xdr:from>
    <xdr:to>
      <xdr:col>14</xdr:col>
      <xdr:colOff>685800</xdr:colOff>
      <xdr:row>27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8265C1-64AC-6D46-B1D8-D72DA8696E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266700</xdr:colOff>
      <xdr:row>21</xdr:row>
      <xdr:rowOff>152400</xdr:rowOff>
    </xdr:from>
    <xdr:to>
      <xdr:col>8</xdr:col>
      <xdr:colOff>711200</xdr:colOff>
      <xdr:row>35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3D0DC9-6EE4-BF4C-84DC-989C54CAAE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158750</xdr:colOff>
      <xdr:row>27</xdr:row>
      <xdr:rowOff>88900</xdr:rowOff>
    </xdr:from>
    <xdr:to>
      <xdr:col>21</xdr:col>
      <xdr:colOff>603250</xdr:colOff>
      <xdr:row>40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C9509A-51DB-3BB7-9812-E9E88E2F7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514350</xdr:colOff>
      <xdr:row>15</xdr:row>
      <xdr:rowOff>88900</xdr:rowOff>
    </xdr:from>
    <xdr:to>
      <xdr:col>16</xdr:col>
      <xdr:colOff>133350</xdr:colOff>
      <xdr:row>27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84DBDA-D5D3-6F98-DF7A-33C5B40C0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120650</xdr:colOff>
      <xdr:row>15</xdr:row>
      <xdr:rowOff>76200</xdr:rowOff>
    </xdr:from>
    <xdr:to>
      <xdr:col>21</xdr:col>
      <xdr:colOff>565150</xdr:colOff>
      <xdr:row>27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E173F65-7B9C-C4F8-672C-96E33FBC3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565150</xdr:colOff>
      <xdr:row>15</xdr:row>
      <xdr:rowOff>101600</xdr:rowOff>
    </xdr:from>
    <xdr:to>
      <xdr:col>27</xdr:col>
      <xdr:colOff>184150</xdr:colOff>
      <xdr:row>27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61A3C4B-028F-C45F-C817-84DE86926C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590550</xdr:colOff>
      <xdr:row>27</xdr:row>
      <xdr:rowOff>152400</xdr:rowOff>
    </xdr:from>
    <xdr:to>
      <xdr:col>27</xdr:col>
      <xdr:colOff>209550</xdr:colOff>
      <xdr:row>41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A0F7625-7C1A-F602-6C50-788C1D142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476250</xdr:colOff>
      <xdr:row>27</xdr:row>
      <xdr:rowOff>177800</xdr:rowOff>
    </xdr:from>
    <xdr:to>
      <xdr:col>16</xdr:col>
      <xdr:colOff>95250</xdr:colOff>
      <xdr:row>41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1636BD9-0C61-61B9-D5B0-955199A94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158750</xdr:colOff>
      <xdr:row>27</xdr:row>
      <xdr:rowOff>88900</xdr:rowOff>
    </xdr:from>
    <xdr:to>
      <xdr:col>21</xdr:col>
      <xdr:colOff>603250</xdr:colOff>
      <xdr:row>40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6F9476-4F7B-214E-BBF5-94A1480848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514350</xdr:colOff>
      <xdr:row>15</xdr:row>
      <xdr:rowOff>88900</xdr:rowOff>
    </xdr:from>
    <xdr:to>
      <xdr:col>16</xdr:col>
      <xdr:colOff>133350</xdr:colOff>
      <xdr:row>27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B5856C-674F-7341-9221-16FA4DD7A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120650</xdr:colOff>
      <xdr:row>15</xdr:row>
      <xdr:rowOff>76200</xdr:rowOff>
    </xdr:from>
    <xdr:to>
      <xdr:col>21</xdr:col>
      <xdr:colOff>565150</xdr:colOff>
      <xdr:row>27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0A2A69-80C8-DC4E-81C9-C7C9C01DD4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565150</xdr:colOff>
      <xdr:row>15</xdr:row>
      <xdr:rowOff>101600</xdr:rowOff>
    </xdr:from>
    <xdr:to>
      <xdr:col>27</xdr:col>
      <xdr:colOff>184150</xdr:colOff>
      <xdr:row>27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542147-83A9-9343-894E-499CB09D93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590550</xdr:colOff>
      <xdr:row>27</xdr:row>
      <xdr:rowOff>152400</xdr:rowOff>
    </xdr:from>
    <xdr:to>
      <xdr:col>27</xdr:col>
      <xdr:colOff>209550</xdr:colOff>
      <xdr:row>41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CE2FA0-C895-474F-ADC7-9BDFE90BBF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476250</xdr:colOff>
      <xdr:row>27</xdr:row>
      <xdr:rowOff>177800</xdr:rowOff>
    </xdr:from>
    <xdr:to>
      <xdr:col>16</xdr:col>
      <xdr:colOff>95250</xdr:colOff>
      <xdr:row>41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E638DE7-F10F-7746-B531-7B50253B94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158750</xdr:colOff>
      <xdr:row>27</xdr:row>
      <xdr:rowOff>88900</xdr:rowOff>
    </xdr:from>
    <xdr:to>
      <xdr:col>21</xdr:col>
      <xdr:colOff>603250</xdr:colOff>
      <xdr:row>40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971F6D-9570-764C-A037-86891D19A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514350</xdr:colOff>
      <xdr:row>15</xdr:row>
      <xdr:rowOff>88900</xdr:rowOff>
    </xdr:from>
    <xdr:to>
      <xdr:col>16</xdr:col>
      <xdr:colOff>133350</xdr:colOff>
      <xdr:row>27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C1A210-0DC9-5445-A4FE-13831D887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120650</xdr:colOff>
      <xdr:row>15</xdr:row>
      <xdr:rowOff>76200</xdr:rowOff>
    </xdr:from>
    <xdr:to>
      <xdr:col>21</xdr:col>
      <xdr:colOff>565150</xdr:colOff>
      <xdr:row>27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95EA7B-8EEE-984B-9FFF-79D0C93B8C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565150</xdr:colOff>
      <xdr:row>15</xdr:row>
      <xdr:rowOff>101600</xdr:rowOff>
    </xdr:from>
    <xdr:to>
      <xdr:col>27</xdr:col>
      <xdr:colOff>184150</xdr:colOff>
      <xdr:row>27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F939D2-741D-4D4A-B9D3-108228172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590550</xdr:colOff>
      <xdr:row>27</xdr:row>
      <xdr:rowOff>152400</xdr:rowOff>
    </xdr:from>
    <xdr:to>
      <xdr:col>27</xdr:col>
      <xdr:colOff>209550</xdr:colOff>
      <xdr:row>41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C1DB943-041C-0049-A2B2-B06395ACEC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476250</xdr:colOff>
      <xdr:row>27</xdr:row>
      <xdr:rowOff>177800</xdr:rowOff>
    </xdr:from>
    <xdr:to>
      <xdr:col>16</xdr:col>
      <xdr:colOff>95250</xdr:colOff>
      <xdr:row>41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6DFA256-17F7-A24C-9322-A65C569674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0</xdr:row>
      <xdr:rowOff>158750</xdr:rowOff>
    </xdr:from>
    <xdr:to>
      <xdr:col>14</xdr:col>
      <xdr:colOff>323850</xdr:colOff>
      <xdr:row>13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EBFCDC-9F9B-E835-3C20-CB9A7A54F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673100</xdr:colOff>
      <xdr:row>14</xdr:row>
      <xdr:rowOff>0</xdr:rowOff>
    </xdr:from>
    <xdr:to>
      <xdr:col>14</xdr:col>
      <xdr:colOff>292100</xdr:colOff>
      <xdr:row>30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19E95-A95F-A446-A1DC-04E62A7052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723900</xdr:colOff>
      <xdr:row>30</xdr:row>
      <xdr:rowOff>152400</xdr:rowOff>
    </xdr:from>
    <xdr:to>
      <xdr:col>14</xdr:col>
      <xdr:colOff>342900</xdr:colOff>
      <xdr:row>40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9A6B1E-C091-C244-92F3-278F040F2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177800</xdr:colOff>
      <xdr:row>40</xdr:row>
      <xdr:rowOff>184150</xdr:rowOff>
    </xdr:from>
    <xdr:to>
      <xdr:col>4</xdr:col>
      <xdr:colOff>0</xdr:colOff>
      <xdr:row>54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D5A6715-CEBC-A9F5-1B41-6EABECC2E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596900</xdr:colOff>
      <xdr:row>41</xdr:row>
      <xdr:rowOff>69850</xdr:rowOff>
    </xdr:from>
    <xdr:to>
      <xdr:col>9</xdr:col>
      <xdr:colOff>469900</xdr:colOff>
      <xdr:row>54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7986330-2FFB-38E6-35C3-CC9A8C114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692150</xdr:colOff>
      <xdr:row>0</xdr:row>
      <xdr:rowOff>158750</xdr:rowOff>
    </xdr:from>
    <xdr:to>
      <xdr:col>14</xdr:col>
      <xdr:colOff>311150</xdr:colOff>
      <xdr:row>13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F8E4EA-789C-0C4F-AB3A-3F63B0075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673100</xdr:colOff>
      <xdr:row>14</xdr:row>
      <xdr:rowOff>0</xdr:rowOff>
    </xdr:from>
    <xdr:to>
      <xdr:col>14</xdr:col>
      <xdr:colOff>292100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015CAE-40EA-0C46-B2D1-A2A05557D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723900</xdr:colOff>
      <xdr:row>30</xdr:row>
      <xdr:rowOff>152400</xdr:rowOff>
    </xdr:from>
    <xdr:to>
      <xdr:col>14</xdr:col>
      <xdr:colOff>342900</xdr:colOff>
      <xdr:row>40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F21A93-31CC-6242-BCE6-DC9890A49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177800</xdr:colOff>
      <xdr:row>40</xdr:row>
      <xdr:rowOff>184150</xdr:rowOff>
    </xdr:from>
    <xdr:to>
      <xdr:col>4</xdr:col>
      <xdr:colOff>0</xdr:colOff>
      <xdr:row>54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8323DF-71F6-3C4A-9189-EF9216FFF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596900</xdr:colOff>
      <xdr:row>41</xdr:row>
      <xdr:rowOff>69850</xdr:rowOff>
    </xdr:from>
    <xdr:to>
      <xdr:col>9</xdr:col>
      <xdr:colOff>469900</xdr:colOff>
      <xdr:row>54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1C3F9A-537E-6D4F-BB82-35094DF14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692150</xdr:colOff>
      <xdr:row>0</xdr:row>
      <xdr:rowOff>158750</xdr:rowOff>
    </xdr:from>
    <xdr:to>
      <xdr:col>14</xdr:col>
      <xdr:colOff>311150</xdr:colOff>
      <xdr:row>13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2236EC-04A5-804D-AFE8-AF0E19CE73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673100</xdr:colOff>
      <xdr:row>14</xdr:row>
      <xdr:rowOff>0</xdr:rowOff>
    </xdr:from>
    <xdr:to>
      <xdr:col>14</xdr:col>
      <xdr:colOff>292100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5C9E04-86B1-D14C-B7B3-E43FFFCF6E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723900</xdr:colOff>
      <xdr:row>30</xdr:row>
      <xdr:rowOff>152400</xdr:rowOff>
    </xdr:from>
    <xdr:to>
      <xdr:col>14</xdr:col>
      <xdr:colOff>342900</xdr:colOff>
      <xdr:row>40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A63904-5958-A14F-A6F7-09800B0A71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177800</xdr:colOff>
      <xdr:row>40</xdr:row>
      <xdr:rowOff>184150</xdr:rowOff>
    </xdr:from>
    <xdr:to>
      <xdr:col>4</xdr:col>
      <xdr:colOff>0</xdr:colOff>
      <xdr:row>54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7F4546-199E-0243-B5C0-AAE036FDED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596900</xdr:colOff>
      <xdr:row>41</xdr:row>
      <xdr:rowOff>69850</xdr:rowOff>
    </xdr:from>
    <xdr:to>
      <xdr:col>9</xdr:col>
      <xdr:colOff>469900</xdr:colOff>
      <xdr:row>54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1E478D-11F4-7D46-8594-D95F88A4BE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692150</xdr:colOff>
      <xdr:row>0</xdr:row>
      <xdr:rowOff>158750</xdr:rowOff>
    </xdr:from>
    <xdr:to>
      <xdr:col>14</xdr:col>
      <xdr:colOff>311150</xdr:colOff>
      <xdr:row>13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3CC044-47A5-D344-8E0A-E665EFDFD7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673100</xdr:colOff>
      <xdr:row>14</xdr:row>
      <xdr:rowOff>0</xdr:rowOff>
    </xdr:from>
    <xdr:to>
      <xdr:col>14</xdr:col>
      <xdr:colOff>292100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212B1E-0A00-6345-81CD-AB7B2A377E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723900</xdr:colOff>
      <xdr:row>30</xdr:row>
      <xdr:rowOff>152400</xdr:rowOff>
    </xdr:from>
    <xdr:to>
      <xdr:col>14</xdr:col>
      <xdr:colOff>342900</xdr:colOff>
      <xdr:row>40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2FEC52-993C-354F-B186-F0F4203B5C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177800</xdr:colOff>
      <xdr:row>40</xdr:row>
      <xdr:rowOff>184150</xdr:rowOff>
    </xdr:from>
    <xdr:to>
      <xdr:col>4</xdr:col>
      <xdr:colOff>0</xdr:colOff>
      <xdr:row>54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ADEFAA-3A0D-444F-9A9B-F3C8597CF3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596900</xdr:colOff>
      <xdr:row>41</xdr:row>
      <xdr:rowOff>69850</xdr:rowOff>
    </xdr:from>
    <xdr:to>
      <xdr:col>9</xdr:col>
      <xdr:colOff>469900</xdr:colOff>
      <xdr:row>54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53D927F-17DE-2B4E-9F8D-6F8D704BD1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692150</xdr:colOff>
      <xdr:row>0</xdr:row>
      <xdr:rowOff>158750</xdr:rowOff>
    </xdr:from>
    <xdr:to>
      <xdr:col>14</xdr:col>
      <xdr:colOff>311150</xdr:colOff>
      <xdr:row>13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33823-9DD1-E642-BA41-078220587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673100</xdr:colOff>
      <xdr:row>14</xdr:row>
      <xdr:rowOff>0</xdr:rowOff>
    </xdr:from>
    <xdr:to>
      <xdr:col>14</xdr:col>
      <xdr:colOff>292100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E0FF2A-7296-4B4C-AF89-C5AF3C35A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723900</xdr:colOff>
      <xdr:row>30</xdr:row>
      <xdr:rowOff>152400</xdr:rowOff>
    </xdr:from>
    <xdr:to>
      <xdr:col>14</xdr:col>
      <xdr:colOff>342900</xdr:colOff>
      <xdr:row>40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450DF1-3485-CC45-8CF9-84B056C57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177800</xdr:colOff>
      <xdr:row>40</xdr:row>
      <xdr:rowOff>184150</xdr:rowOff>
    </xdr:from>
    <xdr:to>
      <xdr:col>4</xdr:col>
      <xdr:colOff>0</xdr:colOff>
      <xdr:row>54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8D0999-39B1-9F44-B0E0-5199BC57AC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596900</xdr:colOff>
      <xdr:row>41</xdr:row>
      <xdr:rowOff>69850</xdr:rowOff>
    </xdr:from>
    <xdr:to>
      <xdr:col>9</xdr:col>
      <xdr:colOff>469900</xdr:colOff>
      <xdr:row>54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AD4E14-99C7-E247-9807-FCD2068D1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C343-538A-534F-8ACC-AFDA86D44D3F}">
  <dimension ref="A1:H18"/>
  <sheetViews>
    <sheetView workbookViewId="0">
      <selection activeCell="F3" sqref="F3"/>
    </sheetView>
  </sheetViews>
  <sheetFormatPr baseColWidth="10" defaultRowHeight="16" x14ac:dyDescent="0.2"/>
  <cols>
    <col min="1" max="1" width="15.33203125" bestFit="1" customWidth="1"/>
  </cols>
  <sheetData>
    <row r="1" spans="1:8" x14ac:dyDescent="0.2">
      <c r="A1" t="s">
        <v>0</v>
      </c>
      <c r="B1" t="s">
        <v>1</v>
      </c>
      <c r="E1">
        <v>24</v>
      </c>
      <c r="F1">
        <v>12</v>
      </c>
      <c r="G1">
        <v>6</v>
      </c>
      <c r="H1">
        <v>3</v>
      </c>
    </row>
    <row r="2" spans="1:8" x14ac:dyDescent="0.2">
      <c r="A2" t="s">
        <v>2</v>
      </c>
      <c r="D2">
        <v>3</v>
      </c>
      <c r="E2">
        <v>0.13500000000000001</v>
      </c>
      <c r="F2">
        <v>4.8000000000000001E-2</v>
      </c>
      <c r="G2">
        <v>4.4999999999999998E-2</v>
      </c>
      <c r="H2">
        <v>6.5500000000000003E-2</v>
      </c>
    </row>
    <row r="3" spans="1:8" x14ac:dyDescent="0.2">
      <c r="A3" t="s">
        <v>3</v>
      </c>
      <c r="B3" s="1">
        <v>44835</v>
      </c>
      <c r="D3">
        <v>4</v>
      </c>
      <c r="E3">
        <v>7.0999999999999994E-2</v>
      </c>
      <c r="F3">
        <v>3.3000000000000002E-2</v>
      </c>
      <c r="G3">
        <v>6.1499999999999999E-2</v>
      </c>
      <c r="H3">
        <v>9.4E-2</v>
      </c>
    </row>
    <row r="4" spans="1:8" x14ac:dyDescent="0.2">
      <c r="A4" t="s">
        <v>4</v>
      </c>
      <c r="B4" s="1">
        <v>44652</v>
      </c>
      <c r="D4">
        <v>5</v>
      </c>
      <c r="E4">
        <v>2.1000000000000001E-2</v>
      </c>
      <c r="F4">
        <v>0.04</v>
      </c>
      <c r="G4">
        <v>9.1999999999999998E-2</v>
      </c>
      <c r="H4">
        <v>0.1</v>
      </c>
    </row>
    <row r="5" spans="1:8" x14ac:dyDescent="0.2">
      <c r="A5" t="s">
        <v>5</v>
      </c>
      <c r="B5">
        <f>1</f>
        <v>1</v>
      </c>
      <c r="D5">
        <v>6</v>
      </c>
      <c r="E5">
        <v>6.9900000000000004E-2</v>
      </c>
      <c r="F5">
        <v>4.5400000000000003E-2</v>
      </c>
      <c r="G5">
        <v>5.67E-2</v>
      </c>
      <c r="H5">
        <v>9.7000000000000003E-2</v>
      </c>
    </row>
    <row r="8" spans="1:8" x14ac:dyDescent="0.2">
      <c r="A8" t="s">
        <v>0</v>
      </c>
      <c r="B8" t="s">
        <v>6</v>
      </c>
      <c r="E8">
        <v>24</v>
      </c>
      <c r="F8">
        <v>12</v>
      </c>
      <c r="G8">
        <v>6</v>
      </c>
      <c r="H8">
        <v>3</v>
      </c>
    </row>
    <row r="9" spans="1:8" x14ac:dyDescent="0.2">
      <c r="A9" t="s">
        <v>2</v>
      </c>
      <c r="D9">
        <v>3</v>
      </c>
      <c r="E9">
        <v>3.8E-3</v>
      </c>
      <c r="F9">
        <v>2.9999999999999997E-4</v>
      </c>
      <c r="G9">
        <v>3.7000000000000002E-3</v>
      </c>
      <c r="H9">
        <v>6.0600000000000003E-3</v>
      </c>
    </row>
    <row r="10" spans="1:8" x14ac:dyDescent="0.2">
      <c r="A10" t="s">
        <v>3</v>
      </c>
      <c r="B10" s="1">
        <v>44835</v>
      </c>
      <c r="D10">
        <v>4</v>
      </c>
      <c r="E10">
        <v>7.7999999999999996E-3</v>
      </c>
      <c r="F10">
        <v>9.1000000000000004E-3</v>
      </c>
      <c r="G10">
        <v>1.1900000000000001E-2</v>
      </c>
      <c r="H10">
        <v>2.7699999999999999E-2</v>
      </c>
    </row>
    <row r="11" spans="1:8" x14ac:dyDescent="0.2">
      <c r="A11" t="s">
        <v>4</v>
      </c>
      <c r="B11" s="1">
        <v>44652</v>
      </c>
      <c r="D11">
        <v>5</v>
      </c>
      <c r="E11">
        <v>7.0000000000000001E-3</v>
      </c>
      <c r="F11">
        <v>3.2000000000000002E-3</v>
      </c>
      <c r="G11">
        <v>1.2999999999999999E-2</v>
      </c>
      <c r="H11">
        <v>1.1599999999999999E-2</v>
      </c>
    </row>
    <row r="12" spans="1:8" x14ac:dyDescent="0.2">
      <c r="A12" t="s">
        <v>5</v>
      </c>
      <c r="B12">
        <f>1</f>
        <v>1</v>
      </c>
      <c r="D12">
        <v>6</v>
      </c>
      <c r="E12">
        <v>5.8999999999999999E-3</v>
      </c>
      <c r="F12">
        <v>1.2999999999999999E-2</v>
      </c>
      <c r="G12">
        <v>5.7000000000000002E-3</v>
      </c>
      <c r="H12">
        <v>6.1000000000000004E-3</v>
      </c>
    </row>
    <row r="14" spans="1:8" x14ac:dyDescent="0.2">
      <c r="A14" t="s">
        <v>0</v>
      </c>
      <c r="B14" t="s">
        <v>7</v>
      </c>
      <c r="E14">
        <v>24</v>
      </c>
      <c r="F14">
        <v>12</v>
      </c>
      <c r="G14">
        <v>6</v>
      </c>
      <c r="H14">
        <v>3</v>
      </c>
    </row>
    <row r="15" spans="1:8" x14ac:dyDescent="0.2">
      <c r="A15" t="s">
        <v>2</v>
      </c>
      <c r="D15">
        <v>3</v>
      </c>
      <c r="E15">
        <v>1.55E-2</v>
      </c>
      <c r="F15">
        <v>1.9699999999999999E-2</v>
      </c>
      <c r="G15">
        <v>1.78E-2</v>
      </c>
      <c r="H15">
        <v>2.1260000000000001E-2</v>
      </c>
    </row>
    <row r="16" spans="1:8" x14ac:dyDescent="0.2">
      <c r="A16" t="s">
        <v>3</v>
      </c>
      <c r="B16" s="1">
        <v>44835</v>
      </c>
      <c r="D16">
        <v>4</v>
      </c>
      <c r="E16">
        <v>6.4000000000000003E-3</v>
      </c>
    </row>
    <row r="17" spans="1:8" x14ac:dyDescent="0.2">
      <c r="A17" t="s">
        <v>4</v>
      </c>
      <c r="B17" s="1">
        <v>44652</v>
      </c>
      <c r="D17">
        <v>5</v>
      </c>
      <c r="F17">
        <v>2.1999999999999999E-2</v>
      </c>
    </row>
    <row r="18" spans="1:8" x14ac:dyDescent="0.2">
      <c r="A18" t="s">
        <v>5</v>
      </c>
      <c r="B18">
        <f>1</f>
        <v>1</v>
      </c>
      <c r="D18">
        <v>6</v>
      </c>
      <c r="H18">
        <v>1.4999999999999999E-2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7259-9254-3B4B-A230-AFEC82BDF1B2}">
  <dimension ref="A1:H18"/>
  <sheetViews>
    <sheetView workbookViewId="0">
      <selection activeCell="G17" sqref="G17"/>
    </sheetView>
  </sheetViews>
  <sheetFormatPr baseColWidth="10" defaultRowHeight="16" x14ac:dyDescent="0.2"/>
  <cols>
    <col min="1" max="1" width="15.33203125" bestFit="1" customWidth="1"/>
  </cols>
  <sheetData>
    <row r="1" spans="1:8" x14ac:dyDescent="0.2">
      <c r="A1" t="s">
        <v>0</v>
      </c>
      <c r="B1" t="s">
        <v>1</v>
      </c>
      <c r="E1">
        <v>24</v>
      </c>
      <c r="F1">
        <v>12</v>
      </c>
      <c r="G1">
        <v>6</v>
      </c>
      <c r="H1">
        <v>3</v>
      </c>
    </row>
    <row r="2" spans="1:8" x14ac:dyDescent="0.2">
      <c r="A2" t="s">
        <v>2</v>
      </c>
      <c r="D2">
        <v>3</v>
      </c>
      <c r="E2">
        <v>3.3000000000000002E-2</v>
      </c>
      <c r="F2">
        <v>3.44E-2</v>
      </c>
      <c r="G2">
        <v>7.5999999999999998E-2</v>
      </c>
      <c r="H2">
        <v>6.5500000000000003E-2</v>
      </c>
    </row>
    <row r="3" spans="1:8" x14ac:dyDescent="0.2">
      <c r="A3" t="s">
        <v>3</v>
      </c>
      <c r="B3" s="1">
        <v>44835</v>
      </c>
      <c r="D3">
        <v>4</v>
      </c>
      <c r="E3">
        <v>2.6700000000000002E-2</v>
      </c>
      <c r="F3">
        <v>1.2E-2</v>
      </c>
      <c r="G3">
        <v>4.4999999999999998E-2</v>
      </c>
    </row>
    <row r="4" spans="1:8" x14ac:dyDescent="0.2">
      <c r="A4" t="s">
        <v>4</v>
      </c>
      <c r="B4" s="1">
        <v>44652</v>
      </c>
      <c r="D4">
        <v>5</v>
      </c>
      <c r="E4">
        <v>5.8000000000000003E-2</v>
      </c>
      <c r="F4">
        <v>3.3000000000000002E-2</v>
      </c>
      <c r="G4">
        <v>7.4999999999999997E-2</v>
      </c>
    </row>
    <row r="5" spans="1:8" x14ac:dyDescent="0.2">
      <c r="A5" t="s">
        <v>5</v>
      </c>
      <c r="B5">
        <f>1</f>
        <v>1</v>
      </c>
      <c r="D5">
        <v>6</v>
      </c>
      <c r="E5">
        <v>4.2999999999999997E-2</v>
      </c>
      <c r="F5">
        <v>5.8799999999999998E-2</v>
      </c>
      <c r="G5">
        <v>4.3299999999999998E-2</v>
      </c>
    </row>
    <row r="8" spans="1:8" x14ac:dyDescent="0.2">
      <c r="A8" t="s">
        <v>0</v>
      </c>
      <c r="B8" t="s">
        <v>6</v>
      </c>
      <c r="E8">
        <v>24</v>
      </c>
      <c r="F8">
        <v>12</v>
      </c>
      <c r="G8">
        <v>6</v>
      </c>
      <c r="H8">
        <v>3</v>
      </c>
    </row>
    <row r="9" spans="1:8" x14ac:dyDescent="0.2">
      <c r="A9" t="s">
        <v>2</v>
      </c>
      <c r="D9">
        <v>3</v>
      </c>
      <c r="E9">
        <v>3.9399999999999999E-3</v>
      </c>
      <c r="F9">
        <v>4.1000000000000003E-3</v>
      </c>
      <c r="G9">
        <v>4.3099999999999996E-3</v>
      </c>
    </row>
    <row r="10" spans="1:8" x14ac:dyDescent="0.2">
      <c r="A10" t="s">
        <v>3</v>
      </c>
      <c r="B10" s="1">
        <v>44835</v>
      </c>
      <c r="D10">
        <v>4</v>
      </c>
      <c r="E10">
        <v>8.3000000000000001E-3</v>
      </c>
      <c r="F10">
        <v>5.7000000000000002E-3</v>
      </c>
      <c r="G10">
        <v>4.4999999999999997E-3</v>
      </c>
      <c r="H10">
        <v>4.4000000000000003E-3</v>
      </c>
    </row>
    <row r="11" spans="1:8" x14ac:dyDescent="0.2">
      <c r="A11" t="s">
        <v>4</v>
      </c>
      <c r="B11" s="1">
        <v>44652</v>
      </c>
      <c r="D11">
        <v>5</v>
      </c>
      <c r="E11">
        <v>3.7000000000000002E-3</v>
      </c>
      <c r="F11">
        <v>4.3E-3</v>
      </c>
      <c r="G11">
        <v>6.7000000000000002E-3</v>
      </c>
      <c r="H11">
        <v>7.8300000000000002E-3</v>
      </c>
    </row>
    <row r="12" spans="1:8" x14ac:dyDescent="0.2">
      <c r="A12" t="s">
        <v>5</v>
      </c>
      <c r="B12">
        <f>1</f>
        <v>1</v>
      </c>
      <c r="D12">
        <v>6</v>
      </c>
      <c r="E12">
        <v>5.8999999999999999E-3</v>
      </c>
      <c r="F12">
        <v>2.0999999999999999E-3</v>
      </c>
      <c r="G12">
        <v>1.0999999999999999E-2</v>
      </c>
    </row>
    <row r="14" spans="1:8" x14ac:dyDescent="0.2">
      <c r="A14" t="s">
        <v>0</v>
      </c>
      <c r="B14" t="s">
        <v>7</v>
      </c>
      <c r="E14">
        <v>24</v>
      </c>
      <c r="F14">
        <v>12</v>
      </c>
      <c r="G14">
        <v>6</v>
      </c>
      <c r="H14">
        <v>3</v>
      </c>
    </row>
    <row r="15" spans="1:8" x14ac:dyDescent="0.2">
      <c r="A15" t="s">
        <v>2</v>
      </c>
      <c r="D15">
        <v>3</v>
      </c>
      <c r="E15">
        <v>4.7000000000000002E-3</v>
      </c>
      <c r="F15">
        <v>1.7600000000000001E-2</v>
      </c>
      <c r="G15">
        <v>1.9800000000000002E-2</v>
      </c>
    </row>
    <row r="16" spans="1:8" x14ac:dyDescent="0.2">
      <c r="A16" t="s">
        <v>3</v>
      </c>
      <c r="B16" s="1">
        <v>44835</v>
      </c>
      <c r="D16">
        <v>4</v>
      </c>
      <c r="E16">
        <v>2.2020000000000001E-2</v>
      </c>
      <c r="F16">
        <v>2.7599999999999999E-3</v>
      </c>
      <c r="G16">
        <v>2.29E-2</v>
      </c>
    </row>
    <row r="17" spans="1:4" x14ac:dyDescent="0.2">
      <c r="A17" t="s">
        <v>4</v>
      </c>
      <c r="B17" s="1">
        <v>44652</v>
      </c>
      <c r="D17">
        <v>5</v>
      </c>
    </row>
    <row r="18" spans="1:4" x14ac:dyDescent="0.2">
      <c r="A18" t="s">
        <v>5</v>
      </c>
      <c r="B18">
        <f>1</f>
        <v>1</v>
      </c>
      <c r="D18">
        <v>6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0851-9264-0B40-A2CA-59D67995E4ED}">
  <dimension ref="A1:Z26"/>
  <sheetViews>
    <sheetView topLeftCell="B1" zoomScale="72" zoomScaleNormal="72" workbookViewId="0">
      <selection activeCell="O11" sqref="O11"/>
    </sheetView>
  </sheetViews>
  <sheetFormatPr baseColWidth="10" defaultRowHeight="16" x14ac:dyDescent="0.2"/>
  <cols>
    <col min="1" max="1" width="16" bestFit="1" customWidth="1"/>
    <col min="3" max="3" width="15.1640625" bestFit="1" customWidth="1"/>
    <col min="6" max="6" width="19.83203125" bestFit="1" customWidth="1"/>
    <col min="7" max="7" width="17.33203125" bestFit="1" customWidth="1"/>
    <col min="8" max="8" width="12.1640625" bestFit="1" customWidth="1"/>
    <col min="17" max="17" width="18" bestFit="1" customWidth="1"/>
    <col min="23" max="23" width="22.33203125" bestFit="1" customWidth="1"/>
    <col min="24" max="26" width="14.83203125" bestFit="1" customWidth="1"/>
  </cols>
  <sheetData>
    <row r="1" spans="1:26" x14ac:dyDescent="0.2">
      <c r="A1" t="s">
        <v>0</v>
      </c>
      <c r="B1" t="s">
        <v>6</v>
      </c>
      <c r="C1">
        <v>3</v>
      </c>
      <c r="D1">
        <v>3</v>
      </c>
      <c r="E1">
        <v>1</v>
      </c>
      <c r="F1">
        <v>1</v>
      </c>
      <c r="G1">
        <v>2</v>
      </c>
    </row>
    <row r="3" spans="1:26" ht="19" x14ac:dyDescent="0.25">
      <c r="A3" t="s">
        <v>30</v>
      </c>
      <c r="B3">
        <v>1</v>
      </c>
      <c r="K3" t="s">
        <v>39</v>
      </c>
      <c r="L3" s="2" t="s">
        <v>31</v>
      </c>
      <c r="M3" t="s">
        <v>32</v>
      </c>
      <c r="N3" t="s">
        <v>33</v>
      </c>
      <c r="O3" t="s">
        <v>37</v>
      </c>
      <c r="P3" t="s">
        <v>34</v>
      </c>
      <c r="Q3" t="s">
        <v>40</v>
      </c>
      <c r="R3" t="s">
        <v>36</v>
      </c>
      <c r="X3" t="s">
        <v>6</v>
      </c>
      <c r="Y3" t="s">
        <v>7</v>
      </c>
      <c r="Z3" t="s">
        <v>1</v>
      </c>
    </row>
    <row r="4" spans="1:26" ht="19" x14ac:dyDescent="0.25">
      <c r="A4" t="s">
        <v>38</v>
      </c>
      <c r="B4" s="2" t="s">
        <v>31</v>
      </c>
      <c r="C4" t="s">
        <v>32</v>
      </c>
      <c r="D4" t="s">
        <v>33</v>
      </c>
      <c r="E4" t="s">
        <v>37</v>
      </c>
      <c r="F4" t="s">
        <v>34</v>
      </c>
      <c r="G4" t="s">
        <v>35</v>
      </c>
      <c r="H4" t="s">
        <v>36</v>
      </c>
      <c r="K4">
        <v>6</v>
      </c>
      <c r="L4" cm="1">
        <f t="array" ref="L4:R4">B21:H21</f>
        <v>2.7124306187033601E-2</v>
      </c>
      <c r="M4">
        <v>0.27383902658792098</v>
      </c>
      <c r="N4">
        <v>109</v>
      </c>
      <c r="O4">
        <v>0.27907123560312502</v>
      </c>
      <c r="P4">
        <v>11</v>
      </c>
      <c r="Q4">
        <v>2</v>
      </c>
      <c r="R4">
        <v>8.9901715255836893E-3</v>
      </c>
      <c r="W4" t="s">
        <v>42</v>
      </c>
      <c r="X4" s="24">
        <f>M8</f>
        <v>0.75683678356628004</v>
      </c>
      <c r="Y4" s="24">
        <f>'MAIZE RESULT'!M8</f>
        <v>0.46454690936163601</v>
      </c>
      <c r="Z4" s="24">
        <f>'SUNFLOWER RESULT'!M8</f>
        <v>0.37975469862748101</v>
      </c>
    </row>
    <row r="5" spans="1:26" ht="19" x14ac:dyDescent="0.25">
      <c r="A5">
        <v>6</v>
      </c>
      <c r="B5" s="2">
        <v>3.5586878657341003E-2</v>
      </c>
      <c r="C5" s="2">
        <v>6.8853041972069998E-2</v>
      </c>
      <c r="D5" s="2">
        <v>84</v>
      </c>
      <c r="E5" s="2">
        <v>0.299204000049761</v>
      </c>
      <c r="F5" s="2">
        <v>18</v>
      </c>
      <c r="G5" s="2">
        <v>2</v>
      </c>
      <c r="H5" s="2">
        <v>7.8366855545289896E-2</v>
      </c>
      <c r="K5" s="2">
        <v>5</v>
      </c>
      <c r="L5" cm="1">
        <f t="array" ref="L5:R5">B22:H22</f>
        <v>1.50199178606271E-2</v>
      </c>
      <c r="M5">
        <v>0.24093575977509299</v>
      </c>
      <c r="N5">
        <v>44</v>
      </c>
      <c r="O5">
        <v>0.17073284852262499</v>
      </c>
      <c r="P5">
        <v>32</v>
      </c>
      <c r="Q5">
        <v>1</v>
      </c>
      <c r="R5">
        <v>4.9913562919287301E-2</v>
      </c>
      <c r="W5" t="s">
        <v>43</v>
      </c>
      <c r="X5" s="31">
        <f>N8</f>
        <v>80</v>
      </c>
      <c r="Y5" s="31">
        <f>'MAIZE RESULT'!N8</f>
        <v>46</v>
      </c>
      <c r="Z5" s="31">
        <f>'MAIZE RESULT'!N8</f>
        <v>46</v>
      </c>
    </row>
    <row r="6" spans="1:26" ht="19" x14ac:dyDescent="0.25">
      <c r="A6">
        <v>5</v>
      </c>
      <c r="B6" s="2">
        <v>2.1410143002867699E-2</v>
      </c>
      <c r="C6" s="2">
        <v>0.100556823713237</v>
      </c>
      <c r="D6" s="2">
        <v>58</v>
      </c>
      <c r="E6" s="2">
        <v>0.176808835192719</v>
      </c>
      <c r="F6" s="2">
        <v>33</v>
      </c>
      <c r="G6" s="2">
        <v>4</v>
      </c>
      <c r="H6" s="2">
        <v>3.8007008437795899E-2</v>
      </c>
      <c r="K6" s="2">
        <v>4</v>
      </c>
      <c r="L6" cm="1">
        <f t="array" ref="L6:R7">B7:H8</f>
        <v>5.8424868620932102E-3</v>
      </c>
      <c r="M6">
        <v>2.4625299700776399E-2</v>
      </c>
      <c r="N6">
        <v>102</v>
      </c>
      <c r="O6">
        <v>0.29445306113608999</v>
      </c>
      <c r="P6">
        <v>91</v>
      </c>
      <c r="Q6">
        <v>4</v>
      </c>
      <c r="R6">
        <v>4.7974347033337902E-2</v>
      </c>
      <c r="W6" t="s">
        <v>44</v>
      </c>
      <c r="X6" s="24">
        <f>O8</f>
        <v>0.206806067501456</v>
      </c>
      <c r="Y6" s="24">
        <f>'MAIZE RESULT'!O8</f>
        <v>0.18401815146429801</v>
      </c>
      <c r="Z6" s="24">
        <f>'MAIZE RESULT'!O8</f>
        <v>0.18401815146429801</v>
      </c>
    </row>
    <row r="7" spans="1:26" ht="19" x14ac:dyDescent="0.25">
      <c r="A7">
        <v>4</v>
      </c>
      <c r="B7" s="2">
        <v>5.8424868620932102E-3</v>
      </c>
      <c r="C7" s="2">
        <v>2.4625299700776399E-2</v>
      </c>
      <c r="D7" s="2">
        <v>102</v>
      </c>
      <c r="E7" s="2">
        <v>0.29445306113608999</v>
      </c>
      <c r="F7" s="2">
        <v>91</v>
      </c>
      <c r="G7" s="2">
        <v>4</v>
      </c>
      <c r="H7" s="2">
        <v>4.7974347033337902E-2</v>
      </c>
      <c r="K7" s="2">
        <v>3</v>
      </c>
      <c r="L7">
        <v>6.4699342474341297E-3</v>
      </c>
      <c r="M7">
        <v>2.10493207392165E-2</v>
      </c>
      <c r="N7">
        <v>33</v>
      </c>
      <c r="O7">
        <v>0.140300243091597</v>
      </c>
      <c r="P7">
        <v>21</v>
      </c>
      <c r="Q7">
        <v>3</v>
      </c>
      <c r="R7">
        <v>5.1602866776023701E-2</v>
      </c>
      <c r="W7" t="s">
        <v>45</v>
      </c>
      <c r="X7" s="31">
        <f>P8</f>
        <v>49</v>
      </c>
      <c r="Y7" s="31">
        <f>'MAIZE RESULT'!P8</f>
        <v>18</v>
      </c>
      <c r="Z7" s="31">
        <f>'MAIZE RESULT'!P8</f>
        <v>18</v>
      </c>
    </row>
    <row r="8" spans="1:26" ht="19" x14ac:dyDescent="0.25">
      <c r="A8">
        <v>3</v>
      </c>
      <c r="B8" s="2">
        <v>6.4699342474341297E-3</v>
      </c>
      <c r="C8" s="2">
        <v>2.10493207392165E-2</v>
      </c>
      <c r="D8" s="2">
        <v>33</v>
      </c>
      <c r="E8" s="2">
        <v>0.140300243091597</v>
      </c>
      <c r="F8" s="2">
        <v>21</v>
      </c>
      <c r="G8" s="2">
        <v>3</v>
      </c>
      <c r="H8" s="2">
        <v>5.1602866776023701E-2</v>
      </c>
      <c r="K8" s="2">
        <v>2</v>
      </c>
      <c r="L8" cm="1">
        <f t="array" ref="L8:R8">B17:H17</f>
        <v>4.1782734915614102E-3</v>
      </c>
      <c r="M8">
        <v>0.75683678356628004</v>
      </c>
      <c r="N8">
        <v>80</v>
      </c>
      <c r="O8">
        <v>0.206806067501456</v>
      </c>
      <c r="P8">
        <v>49</v>
      </c>
      <c r="Q8">
        <v>2</v>
      </c>
      <c r="R8">
        <v>7.1267492226742196E-2</v>
      </c>
      <c r="W8" t="s">
        <v>46</v>
      </c>
      <c r="X8" s="31">
        <f>Q8</f>
        <v>2</v>
      </c>
      <c r="Y8" s="31">
        <f>'MAIZE RESULT'!Q8</f>
        <v>3</v>
      </c>
      <c r="Z8" s="31">
        <f>'MAIZE RESULT'!Q8</f>
        <v>3</v>
      </c>
    </row>
    <row r="9" spans="1:26" ht="19" x14ac:dyDescent="0.25">
      <c r="A9">
        <v>2</v>
      </c>
      <c r="B9" s="2">
        <v>1.6838256269693298E-2</v>
      </c>
      <c r="C9" s="2">
        <v>1.9371037437203899E-2</v>
      </c>
      <c r="D9" s="2">
        <v>27</v>
      </c>
      <c r="E9" s="2">
        <v>0.24441487139995</v>
      </c>
      <c r="F9" s="2">
        <v>10</v>
      </c>
      <c r="G9" s="2">
        <v>2</v>
      </c>
      <c r="H9" s="2">
        <v>8.9137385494990007E-2</v>
      </c>
      <c r="K9" s="2"/>
      <c r="W9" t="s">
        <v>47</v>
      </c>
      <c r="X9" s="24">
        <f>R8</f>
        <v>7.1267492226742196E-2</v>
      </c>
      <c r="Y9" s="24">
        <f>'MAIZE RESULT'!R8</f>
        <v>1.95341132179788E-2</v>
      </c>
      <c r="Z9" s="24">
        <f>'MAIZE RESULT'!R8</f>
        <v>1.95341132179788E-2</v>
      </c>
    </row>
    <row r="11" spans="1:26" x14ac:dyDescent="0.2">
      <c r="A11" t="s">
        <v>30</v>
      </c>
      <c r="B11">
        <v>2</v>
      </c>
    </row>
    <row r="12" spans="1:26" ht="19" x14ac:dyDescent="0.25">
      <c r="B12" s="2" t="s">
        <v>31</v>
      </c>
      <c r="C12" t="s">
        <v>32</v>
      </c>
      <c r="D12" t="s">
        <v>33</v>
      </c>
      <c r="E12" t="s">
        <v>37</v>
      </c>
      <c r="F12" t="s">
        <v>34</v>
      </c>
      <c r="G12" t="s">
        <v>35</v>
      </c>
      <c r="H12" t="s">
        <v>36</v>
      </c>
    </row>
    <row r="13" spans="1:26" ht="19" x14ac:dyDescent="0.25">
      <c r="A13">
        <v>6</v>
      </c>
      <c r="B13" s="2">
        <v>3.3524759113788598E-2</v>
      </c>
      <c r="C13" s="2">
        <v>0.23398781112186201</v>
      </c>
      <c r="D13" s="2">
        <v>102</v>
      </c>
      <c r="E13" s="2">
        <v>0.14114577327463601</v>
      </c>
      <c r="F13" s="2">
        <v>33</v>
      </c>
      <c r="G13" s="2">
        <v>2</v>
      </c>
      <c r="H13" s="2">
        <v>5.2137102370081401E-2</v>
      </c>
    </row>
    <row r="14" spans="1:26" ht="19" x14ac:dyDescent="0.25">
      <c r="A14">
        <v>5</v>
      </c>
      <c r="B14" s="2">
        <v>2.5335250422358499E-2</v>
      </c>
      <c r="C14" s="2">
        <v>0.29731952300535303</v>
      </c>
      <c r="D14" s="2">
        <v>46</v>
      </c>
      <c r="E14" s="2">
        <v>0.133148494602846</v>
      </c>
      <c r="F14" s="2">
        <v>42</v>
      </c>
      <c r="G14" s="2">
        <v>3</v>
      </c>
      <c r="H14" s="2">
        <v>8.8813309995204495E-2</v>
      </c>
    </row>
    <row r="15" spans="1:26" ht="19" x14ac:dyDescent="0.25">
      <c r="A15">
        <v>4</v>
      </c>
      <c r="B15" s="2">
        <v>6.5650087781250399E-3</v>
      </c>
      <c r="C15" s="2">
        <v>0.194920910789188</v>
      </c>
      <c r="D15" s="2">
        <v>51</v>
      </c>
      <c r="E15" s="2">
        <v>0.13693762961935599</v>
      </c>
      <c r="F15" s="2">
        <v>35</v>
      </c>
      <c r="G15" s="2">
        <v>3</v>
      </c>
      <c r="H15" s="2">
        <v>4.0324582960210499E-2</v>
      </c>
    </row>
    <row r="16" spans="1:26" ht="19" x14ac:dyDescent="0.25">
      <c r="A16">
        <v>3</v>
      </c>
      <c r="B16" s="2">
        <v>2.81584113836288E-2</v>
      </c>
      <c r="C16" s="2">
        <v>0.65337503960822996</v>
      </c>
      <c r="D16" s="2">
        <v>47</v>
      </c>
      <c r="E16" s="2">
        <v>0.20465817380124901</v>
      </c>
      <c r="F16" s="2">
        <v>17</v>
      </c>
      <c r="G16" s="2">
        <v>3</v>
      </c>
      <c r="H16" s="2">
        <v>8.0093472764599993E-2</v>
      </c>
    </row>
    <row r="17" spans="1:8" ht="19" x14ac:dyDescent="0.25">
      <c r="A17">
        <v>2</v>
      </c>
      <c r="B17" s="2">
        <v>4.1782734915614102E-3</v>
      </c>
      <c r="C17" s="2">
        <v>0.75683678356628004</v>
      </c>
      <c r="D17" s="2">
        <v>80</v>
      </c>
      <c r="E17" s="2">
        <v>0.206806067501456</v>
      </c>
      <c r="F17" s="2">
        <v>49</v>
      </c>
      <c r="G17" s="2">
        <v>2</v>
      </c>
      <c r="H17" s="2">
        <v>7.1267492226742196E-2</v>
      </c>
    </row>
    <row r="19" spans="1:8" x14ac:dyDescent="0.2">
      <c r="A19" t="s">
        <v>30</v>
      </c>
      <c r="B19">
        <v>3</v>
      </c>
    </row>
    <row r="20" spans="1:8" ht="19" x14ac:dyDescent="0.25">
      <c r="B20" s="2" t="s">
        <v>31</v>
      </c>
      <c r="C20" t="s">
        <v>32</v>
      </c>
      <c r="D20" t="s">
        <v>33</v>
      </c>
      <c r="E20" t="s">
        <v>37</v>
      </c>
      <c r="F20" t="s">
        <v>34</v>
      </c>
      <c r="G20" t="s">
        <v>35</v>
      </c>
      <c r="H20" t="s">
        <v>36</v>
      </c>
    </row>
    <row r="21" spans="1:8" ht="19" x14ac:dyDescent="0.25">
      <c r="A21">
        <v>6</v>
      </c>
      <c r="B21" s="2">
        <v>2.7124306187033601E-2</v>
      </c>
      <c r="C21" s="2">
        <v>0.27383902658792098</v>
      </c>
      <c r="D21" s="2">
        <v>109</v>
      </c>
      <c r="E21" s="2">
        <v>0.27907123560312502</v>
      </c>
      <c r="F21" s="2">
        <v>11</v>
      </c>
      <c r="G21" s="2">
        <v>2</v>
      </c>
      <c r="H21" s="2">
        <v>8.9901715255836893E-3</v>
      </c>
    </row>
    <row r="22" spans="1:8" ht="19" x14ac:dyDescent="0.25">
      <c r="A22">
        <v>5</v>
      </c>
      <c r="B22" s="2">
        <v>1.50199178606271E-2</v>
      </c>
      <c r="C22" s="2">
        <v>0.24093575977509299</v>
      </c>
      <c r="D22" s="2">
        <v>44</v>
      </c>
      <c r="E22" s="2">
        <v>0.17073284852262499</v>
      </c>
      <c r="F22" s="2">
        <v>32</v>
      </c>
      <c r="G22" s="2">
        <v>1</v>
      </c>
      <c r="H22" s="2">
        <v>4.9913562919287301E-2</v>
      </c>
    </row>
    <row r="23" spans="1:8" ht="19" x14ac:dyDescent="0.25">
      <c r="A23">
        <v>4</v>
      </c>
      <c r="B23" s="2">
        <v>1.21646877378225E-2</v>
      </c>
      <c r="C23" s="2">
        <v>0.61905832798914495</v>
      </c>
      <c r="D23" s="2">
        <v>85</v>
      </c>
      <c r="E23" s="2">
        <v>0.22464275858475799</v>
      </c>
      <c r="F23" s="2">
        <v>83</v>
      </c>
      <c r="G23" s="2">
        <v>3</v>
      </c>
      <c r="H23" s="2">
        <v>9.4786537174744001E-2</v>
      </c>
    </row>
    <row r="24" spans="1:8" ht="19" x14ac:dyDescent="0.25">
      <c r="A24">
        <v>3</v>
      </c>
      <c r="B24" s="2">
        <v>1.06056993827223E-2</v>
      </c>
      <c r="C24" s="2">
        <v>3.3462517241631497E-2</v>
      </c>
      <c r="D24" s="2">
        <v>116</v>
      </c>
      <c r="E24" s="2">
        <v>0.193231142988598</v>
      </c>
      <c r="F24" s="2">
        <v>98</v>
      </c>
      <c r="G24" s="2">
        <v>1</v>
      </c>
      <c r="H24" s="2">
        <v>1.57542303186918E-2</v>
      </c>
    </row>
    <row r="25" spans="1:8" ht="19" x14ac:dyDescent="0.25">
      <c r="A25">
        <v>2</v>
      </c>
      <c r="B25" s="2">
        <v>4.7092363238334604E-3</v>
      </c>
      <c r="C25" s="2">
        <v>0.22003536101367899</v>
      </c>
      <c r="D25" s="2">
        <v>93</v>
      </c>
      <c r="E25" s="2">
        <v>0.15033178849627599</v>
      </c>
      <c r="F25" s="2">
        <v>39</v>
      </c>
      <c r="G25" s="2">
        <v>4</v>
      </c>
      <c r="H25" s="2">
        <v>3.4213395270028799E-2</v>
      </c>
    </row>
    <row r="26" spans="1:8" ht="19" x14ac:dyDescent="0.25">
      <c r="B26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A477-77B7-6B43-92C0-E983025A901A}">
  <dimension ref="A1:R26"/>
  <sheetViews>
    <sheetView topLeftCell="F1" zoomScaleNormal="100" workbookViewId="0">
      <selection activeCell="R8" sqref="M8:R8"/>
    </sheetView>
  </sheetViews>
  <sheetFormatPr baseColWidth="10" defaultRowHeight="16" x14ac:dyDescent="0.2"/>
  <cols>
    <col min="1" max="1" width="16" bestFit="1" customWidth="1"/>
    <col min="3" max="3" width="15.1640625" bestFit="1" customWidth="1"/>
    <col min="6" max="6" width="19.83203125" bestFit="1" customWidth="1"/>
    <col min="7" max="7" width="17.33203125" bestFit="1" customWidth="1"/>
    <col min="8" max="8" width="12.1640625" bestFit="1" customWidth="1"/>
    <col min="17" max="17" width="18" bestFit="1" customWidth="1"/>
  </cols>
  <sheetData>
    <row r="1" spans="1:18" x14ac:dyDescent="0.2">
      <c r="A1" t="s">
        <v>0</v>
      </c>
      <c r="B1" t="s">
        <v>6</v>
      </c>
      <c r="C1">
        <v>1</v>
      </c>
      <c r="D1">
        <v>3</v>
      </c>
      <c r="E1">
        <v>3</v>
      </c>
      <c r="F1">
        <v>2</v>
      </c>
      <c r="G1">
        <v>3</v>
      </c>
    </row>
    <row r="3" spans="1:18" ht="19" x14ac:dyDescent="0.25">
      <c r="A3" t="s">
        <v>30</v>
      </c>
      <c r="B3">
        <v>1</v>
      </c>
      <c r="K3" t="s">
        <v>39</v>
      </c>
      <c r="L3" s="2" t="s">
        <v>31</v>
      </c>
      <c r="M3" t="s">
        <v>32</v>
      </c>
      <c r="N3" t="s">
        <v>33</v>
      </c>
      <c r="O3" t="s">
        <v>37</v>
      </c>
      <c r="P3" t="s">
        <v>34</v>
      </c>
      <c r="Q3" t="s">
        <v>40</v>
      </c>
      <c r="R3" t="s">
        <v>36</v>
      </c>
    </row>
    <row r="4" spans="1:18" ht="19" x14ac:dyDescent="0.25">
      <c r="A4" t="s">
        <v>38</v>
      </c>
      <c r="B4" s="2" t="s">
        <v>31</v>
      </c>
      <c r="C4" t="s">
        <v>32</v>
      </c>
      <c r="D4" t="s">
        <v>33</v>
      </c>
      <c r="E4" t="s">
        <v>37</v>
      </c>
      <c r="F4" t="s">
        <v>34</v>
      </c>
      <c r="G4" t="s">
        <v>35</v>
      </c>
      <c r="H4" t="s">
        <v>36</v>
      </c>
      <c r="K4">
        <v>6</v>
      </c>
      <c r="L4" cm="1">
        <f t="array" ref="L4:R4">B5:H5</f>
        <v>2.7540910989046E-2</v>
      </c>
      <c r="M4">
        <v>7.1611716885596199E-2</v>
      </c>
      <c r="N4">
        <v>56</v>
      </c>
      <c r="O4">
        <v>0.21569787365499701</v>
      </c>
      <c r="P4">
        <v>29</v>
      </c>
      <c r="Q4">
        <v>3</v>
      </c>
      <c r="R4">
        <v>1.9575934629379201E-2</v>
      </c>
    </row>
    <row r="5" spans="1:18" ht="19" x14ac:dyDescent="0.25">
      <c r="A5">
        <v>6</v>
      </c>
      <c r="B5" s="2">
        <v>2.7540910989046E-2</v>
      </c>
      <c r="C5" s="2">
        <v>7.1611716885596199E-2</v>
      </c>
      <c r="D5" s="2">
        <v>56</v>
      </c>
      <c r="E5" s="2">
        <v>0.21569787365499701</v>
      </c>
      <c r="F5" s="2">
        <v>29</v>
      </c>
      <c r="G5" s="2">
        <v>3</v>
      </c>
      <c r="H5" s="2">
        <v>1.9575934629379201E-2</v>
      </c>
      <c r="K5" s="2">
        <v>5</v>
      </c>
      <c r="L5" cm="1">
        <f t="array" ref="L5:R6">B22:H23</f>
        <v>2.5108855217695202E-2</v>
      </c>
      <c r="M5">
        <v>0.95783060697619404</v>
      </c>
      <c r="N5">
        <v>85</v>
      </c>
      <c r="O5">
        <v>0.25730880716119597</v>
      </c>
      <c r="P5">
        <v>48</v>
      </c>
      <c r="Q5">
        <v>3</v>
      </c>
      <c r="R5">
        <v>3.7421348324254103E-2</v>
      </c>
    </row>
    <row r="6" spans="1:18" ht="19" x14ac:dyDescent="0.25">
      <c r="A6">
        <v>5</v>
      </c>
      <c r="B6" s="2">
        <v>2.59380266070365E-2</v>
      </c>
      <c r="C6" s="2">
        <v>1.4338055288382201E-2</v>
      </c>
      <c r="D6" s="2">
        <v>24</v>
      </c>
      <c r="E6" s="2">
        <v>0.15270715788609701</v>
      </c>
      <c r="F6" s="2">
        <v>15</v>
      </c>
      <c r="G6" s="2">
        <v>3</v>
      </c>
      <c r="H6" s="2">
        <v>9.9912324784923998E-2</v>
      </c>
      <c r="K6" s="2">
        <v>4</v>
      </c>
      <c r="L6">
        <v>2.5139164179563502E-2</v>
      </c>
      <c r="M6">
        <v>0.84767789340214506</v>
      </c>
      <c r="N6">
        <v>94</v>
      </c>
      <c r="O6">
        <v>0.13080943357611799</v>
      </c>
      <c r="P6">
        <v>24</v>
      </c>
      <c r="Q6">
        <v>3</v>
      </c>
      <c r="R6">
        <v>7.0787589874089396E-2</v>
      </c>
    </row>
    <row r="7" spans="1:18" ht="19" x14ac:dyDescent="0.25">
      <c r="A7">
        <v>4</v>
      </c>
      <c r="B7" s="2">
        <v>2.7645479887723898E-2</v>
      </c>
      <c r="C7" s="2">
        <v>0.22841295945911</v>
      </c>
      <c r="D7" s="2">
        <v>109</v>
      </c>
      <c r="E7" s="2">
        <v>0.192715775694769</v>
      </c>
      <c r="F7" s="2">
        <v>60</v>
      </c>
      <c r="G7" s="2">
        <v>3</v>
      </c>
      <c r="H7" s="2">
        <v>8.8320682790182403E-2</v>
      </c>
      <c r="K7" s="2">
        <v>3</v>
      </c>
      <c r="L7" cm="1">
        <f t="array" ref="L7:R7">B8:H8</f>
        <v>2.4412622675299599E-2</v>
      </c>
      <c r="M7">
        <v>0.51551536850056401</v>
      </c>
      <c r="N7">
        <v>77</v>
      </c>
      <c r="O7">
        <v>0.20323321643309999</v>
      </c>
      <c r="P7">
        <v>9</v>
      </c>
      <c r="Q7">
        <v>4</v>
      </c>
      <c r="R7">
        <v>3.2256394532137897E-2</v>
      </c>
    </row>
    <row r="8" spans="1:18" ht="19" x14ac:dyDescent="0.25">
      <c r="A8">
        <v>3</v>
      </c>
      <c r="B8" s="2">
        <v>2.4412622675299599E-2</v>
      </c>
      <c r="C8" s="2">
        <v>0.51551536850056401</v>
      </c>
      <c r="D8" s="2">
        <v>77</v>
      </c>
      <c r="E8" s="2">
        <v>0.20323321643309999</v>
      </c>
      <c r="F8" s="2">
        <v>9</v>
      </c>
      <c r="G8" s="2">
        <v>4</v>
      </c>
      <c r="H8" s="2">
        <v>3.2256394532137897E-2</v>
      </c>
      <c r="K8" s="2">
        <v>2</v>
      </c>
      <c r="L8" cm="1">
        <f t="array" ref="L8:R8">B25:H25</f>
        <v>1.4022849500179201E-2</v>
      </c>
      <c r="M8">
        <v>0.46454690936163601</v>
      </c>
      <c r="N8">
        <v>46</v>
      </c>
      <c r="O8">
        <v>0.18401815146429801</v>
      </c>
      <c r="P8">
        <v>18</v>
      </c>
      <c r="Q8">
        <v>3</v>
      </c>
      <c r="R8">
        <v>1.95341132179788E-2</v>
      </c>
    </row>
    <row r="9" spans="1:18" ht="19" x14ac:dyDescent="0.25">
      <c r="A9">
        <v>2</v>
      </c>
      <c r="B9" s="2">
        <v>2.0287305116653401E-2</v>
      </c>
      <c r="C9" s="2">
        <v>5.1206361856429898E-2</v>
      </c>
      <c r="D9" s="2">
        <v>26</v>
      </c>
      <c r="E9" s="2">
        <v>0.23095225674203901</v>
      </c>
      <c r="F9" s="2">
        <v>11</v>
      </c>
      <c r="G9" s="2">
        <v>3</v>
      </c>
      <c r="H9" s="2">
        <v>2.0322446057164701E-2</v>
      </c>
      <c r="K9" s="2"/>
    </row>
    <row r="11" spans="1:18" x14ac:dyDescent="0.2">
      <c r="A11" t="s">
        <v>30</v>
      </c>
      <c r="B11">
        <v>2</v>
      </c>
    </row>
    <row r="12" spans="1:18" ht="19" x14ac:dyDescent="0.25">
      <c r="B12" s="2" t="s">
        <v>31</v>
      </c>
      <c r="C12" t="s">
        <v>32</v>
      </c>
      <c r="D12" t="s">
        <v>33</v>
      </c>
      <c r="E12" t="s">
        <v>37</v>
      </c>
      <c r="F12" t="s">
        <v>34</v>
      </c>
      <c r="G12" t="s">
        <v>35</v>
      </c>
      <c r="H12" t="s">
        <v>36</v>
      </c>
    </row>
    <row r="13" spans="1:18" ht="19" x14ac:dyDescent="0.25">
      <c r="A13">
        <v>6</v>
      </c>
      <c r="B13" s="2">
        <v>3.3526878803968402E-2</v>
      </c>
      <c r="C13" s="2">
        <v>0.86290207590907997</v>
      </c>
      <c r="D13" s="2">
        <v>106</v>
      </c>
      <c r="E13" s="2">
        <v>0.196388796902881</v>
      </c>
      <c r="F13" s="2">
        <v>31</v>
      </c>
      <c r="G13" s="2">
        <v>2</v>
      </c>
      <c r="H13" s="2">
        <v>8.0521000085181302E-2</v>
      </c>
    </row>
    <row r="14" spans="1:18" ht="19" x14ac:dyDescent="0.25">
      <c r="A14">
        <v>5</v>
      </c>
      <c r="B14" s="2">
        <v>2.9199143871665001E-2</v>
      </c>
      <c r="C14" s="2">
        <v>0.26265142276419201</v>
      </c>
      <c r="D14" s="2">
        <v>28</v>
      </c>
      <c r="E14" s="2">
        <v>0.18559834626424199</v>
      </c>
      <c r="F14" s="2">
        <v>22</v>
      </c>
      <c r="G14" s="2">
        <v>1</v>
      </c>
      <c r="H14" s="2">
        <v>7.3162532940902705E-2</v>
      </c>
    </row>
    <row r="15" spans="1:18" ht="19" x14ac:dyDescent="0.25">
      <c r="A15">
        <v>4</v>
      </c>
      <c r="B15" s="2">
        <v>2.54176594316959E-2</v>
      </c>
      <c r="C15" s="2">
        <v>0.53421515531744801</v>
      </c>
      <c r="D15" s="2">
        <v>29</v>
      </c>
      <c r="E15" s="2">
        <v>0.27124772058886798</v>
      </c>
      <c r="F15" s="2">
        <v>10</v>
      </c>
      <c r="G15" s="2">
        <v>1</v>
      </c>
      <c r="H15" s="2">
        <v>3.8570310027516E-2</v>
      </c>
    </row>
    <row r="16" spans="1:18" ht="19" x14ac:dyDescent="0.25">
      <c r="A16">
        <v>3</v>
      </c>
      <c r="B16" s="2">
        <v>1.83532107621431E-2</v>
      </c>
      <c r="C16" s="2">
        <v>1.9315191643707302E-2</v>
      </c>
      <c r="D16" s="2">
        <v>32</v>
      </c>
      <c r="E16" s="2">
        <v>0.12789310411511601</v>
      </c>
      <c r="F16" s="2">
        <v>23</v>
      </c>
      <c r="G16" s="2">
        <v>4</v>
      </c>
      <c r="H16" s="2">
        <v>2.4070717779443099E-2</v>
      </c>
    </row>
    <row r="17" spans="1:8" ht="19" x14ac:dyDescent="0.25">
      <c r="A17">
        <v>2</v>
      </c>
      <c r="B17" s="2">
        <v>1.9284650683403001E-2</v>
      </c>
      <c r="C17" s="2">
        <v>7.8245712342833701E-2</v>
      </c>
      <c r="D17" s="2">
        <v>110</v>
      </c>
      <c r="E17" s="2">
        <v>0.144164842405547</v>
      </c>
      <c r="F17" s="2">
        <v>79</v>
      </c>
      <c r="G17" s="2">
        <v>2</v>
      </c>
      <c r="H17" s="2">
        <v>3.5988140453758997E-2</v>
      </c>
    </row>
    <row r="19" spans="1:8" x14ac:dyDescent="0.2">
      <c r="A19" t="s">
        <v>30</v>
      </c>
      <c r="B19">
        <v>3</v>
      </c>
    </row>
    <row r="20" spans="1:8" ht="19" x14ac:dyDescent="0.25">
      <c r="B20" s="2" t="s">
        <v>31</v>
      </c>
      <c r="C20" t="s">
        <v>32</v>
      </c>
      <c r="D20" t="s">
        <v>33</v>
      </c>
      <c r="E20" t="s">
        <v>37</v>
      </c>
      <c r="F20" t="s">
        <v>34</v>
      </c>
      <c r="G20" t="s">
        <v>35</v>
      </c>
      <c r="H20" t="s">
        <v>36</v>
      </c>
    </row>
    <row r="21" spans="1:8" ht="19" x14ac:dyDescent="0.25">
      <c r="A21">
        <v>6</v>
      </c>
      <c r="B21" s="2">
        <v>3.9714138954877798E-2</v>
      </c>
      <c r="C21" s="2">
        <v>5.2988461394434E-2</v>
      </c>
      <c r="D21" s="2">
        <v>109</v>
      </c>
      <c r="E21" s="2">
        <v>0.24447086703822299</v>
      </c>
      <c r="F21" s="2">
        <v>21</v>
      </c>
      <c r="G21" s="2">
        <v>4</v>
      </c>
      <c r="H21" s="2">
        <v>8.5486307480386006E-2</v>
      </c>
    </row>
    <row r="22" spans="1:8" ht="19" x14ac:dyDescent="0.25">
      <c r="A22">
        <v>5</v>
      </c>
      <c r="B22" s="2">
        <v>2.5108855217695202E-2</v>
      </c>
      <c r="C22" s="2">
        <v>0.95783060697619404</v>
      </c>
      <c r="D22" s="2">
        <v>85</v>
      </c>
      <c r="E22" s="2">
        <v>0.25730880716119597</v>
      </c>
      <c r="F22" s="2">
        <v>48</v>
      </c>
      <c r="G22" s="2">
        <v>3</v>
      </c>
      <c r="H22" s="2">
        <v>3.7421348324254103E-2</v>
      </c>
    </row>
    <row r="23" spans="1:8" ht="19" x14ac:dyDescent="0.25">
      <c r="A23">
        <v>4</v>
      </c>
      <c r="B23" s="2">
        <v>2.5139164179563502E-2</v>
      </c>
      <c r="C23" s="2">
        <v>0.84767789340214506</v>
      </c>
      <c r="D23" s="2">
        <v>94</v>
      </c>
      <c r="E23" s="2">
        <v>0.13080943357611799</v>
      </c>
      <c r="F23" s="2">
        <v>24</v>
      </c>
      <c r="G23" s="2">
        <v>3</v>
      </c>
      <c r="H23" s="2">
        <v>7.0787589874089396E-2</v>
      </c>
    </row>
    <row r="24" spans="1:8" ht="19" x14ac:dyDescent="0.25">
      <c r="A24">
        <v>3</v>
      </c>
      <c r="B24" s="2">
        <v>2.20772419124841E-2</v>
      </c>
      <c r="C24" s="2">
        <v>0.82386488113296497</v>
      </c>
      <c r="D24" s="2">
        <v>67</v>
      </c>
      <c r="E24" s="2">
        <v>0.245868705900362</v>
      </c>
      <c r="F24" s="2">
        <v>50</v>
      </c>
      <c r="G24" s="2">
        <v>3</v>
      </c>
      <c r="H24" s="2">
        <v>6.90446243268652E-2</v>
      </c>
    </row>
    <row r="25" spans="1:8" ht="19" x14ac:dyDescent="0.25">
      <c r="A25">
        <v>2</v>
      </c>
      <c r="B25" s="2">
        <v>1.4022849500179201E-2</v>
      </c>
      <c r="C25" s="2">
        <v>0.46454690936163601</v>
      </c>
      <c r="D25" s="2">
        <v>46</v>
      </c>
      <c r="E25" s="2">
        <v>0.18401815146429801</v>
      </c>
      <c r="F25" s="2">
        <v>18</v>
      </c>
      <c r="G25" s="2">
        <v>3</v>
      </c>
      <c r="H25" s="2">
        <v>1.95341132179788E-2</v>
      </c>
    </row>
    <row r="26" spans="1:8" ht="19" x14ac:dyDescent="0.25">
      <c r="B26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A35B-82C4-FA40-A5D2-F98E1A705D12}">
  <dimension ref="A1:R26"/>
  <sheetViews>
    <sheetView topLeftCell="H1" workbookViewId="0">
      <selection activeCell="R8" sqref="M8:R8"/>
    </sheetView>
  </sheetViews>
  <sheetFormatPr baseColWidth="10" defaultRowHeight="16" x14ac:dyDescent="0.2"/>
  <cols>
    <col min="1" max="1" width="16" bestFit="1" customWidth="1"/>
    <col min="3" max="3" width="15.1640625" bestFit="1" customWidth="1"/>
    <col min="6" max="6" width="19.83203125" bestFit="1" customWidth="1"/>
    <col min="7" max="7" width="17.33203125" bestFit="1" customWidth="1"/>
    <col min="8" max="8" width="12.1640625" bestFit="1" customWidth="1"/>
    <col min="17" max="17" width="18" bestFit="1" customWidth="1"/>
  </cols>
  <sheetData>
    <row r="1" spans="1:18" x14ac:dyDescent="0.2">
      <c r="A1" t="s">
        <v>0</v>
      </c>
      <c r="B1" t="s">
        <v>6</v>
      </c>
      <c r="C1">
        <v>3</v>
      </c>
      <c r="D1">
        <v>1</v>
      </c>
      <c r="E1">
        <v>3</v>
      </c>
      <c r="F1">
        <v>2</v>
      </c>
      <c r="G1">
        <v>2</v>
      </c>
    </row>
    <row r="3" spans="1:18" ht="19" x14ac:dyDescent="0.25">
      <c r="A3" t="s">
        <v>30</v>
      </c>
      <c r="B3">
        <v>1</v>
      </c>
      <c r="K3" t="s">
        <v>39</v>
      </c>
      <c r="L3" s="2" t="s">
        <v>31</v>
      </c>
      <c r="M3" t="s">
        <v>32</v>
      </c>
      <c r="N3" t="s">
        <v>33</v>
      </c>
      <c r="O3" t="s">
        <v>37</v>
      </c>
      <c r="P3" t="s">
        <v>34</v>
      </c>
      <c r="Q3" t="s">
        <v>40</v>
      </c>
      <c r="R3" t="s">
        <v>36</v>
      </c>
    </row>
    <row r="4" spans="1:18" ht="19" x14ac:dyDescent="0.25">
      <c r="A4" t="s">
        <v>38</v>
      </c>
      <c r="B4" s="2" t="s">
        <v>31</v>
      </c>
      <c r="C4" t="s">
        <v>32</v>
      </c>
      <c r="D4" t="s">
        <v>33</v>
      </c>
      <c r="E4" t="s">
        <v>37</v>
      </c>
      <c r="F4" t="s">
        <v>34</v>
      </c>
      <c r="G4" t="s">
        <v>35</v>
      </c>
      <c r="H4" t="s">
        <v>36</v>
      </c>
      <c r="K4">
        <v>6</v>
      </c>
      <c r="L4" cm="1">
        <f t="array" ref="L4:R4">B21:H21</f>
        <v>0.14904454350471399</v>
      </c>
      <c r="M4">
        <v>0.91725853846465</v>
      </c>
      <c r="N4">
        <v>75</v>
      </c>
      <c r="O4">
        <v>0.20119898967119801</v>
      </c>
      <c r="P4">
        <v>23</v>
      </c>
      <c r="Q4">
        <v>3</v>
      </c>
      <c r="R4">
        <v>9.1968765149399195E-2</v>
      </c>
    </row>
    <row r="5" spans="1:18" ht="19" x14ac:dyDescent="0.25">
      <c r="A5">
        <v>6</v>
      </c>
      <c r="B5" s="2">
        <v>0.15241852402687001</v>
      </c>
      <c r="C5" s="2">
        <v>0.62457210392552698</v>
      </c>
      <c r="D5" s="2">
        <v>95</v>
      </c>
      <c r="E5" s="2">
        <v>0.155191876960215</v>
      </c>
      <c r="F5" s="2">
        <v>80</v>
      </c>
      <c r="G5" s="2">
        <v>1</v>
      </c>
      <c r="H5" s="2">
        <v>9.9338693094974298E-2</v>
      </c>
      <c r="K5" s="2">
        <v>5</v>
      </c>
      <c r="L5" cm="1">
        <f t="array" ref="L5:R5">B6:H6</f>
        <v>0.12488929182291</v>
      </c>
      <c r="M5">
        <v>0.75020161124660001</v>
      </c>
      <c r="N5">
        <v>95</v>
      </c>
      <c r="O5">
        <v>0.158710870009028</v>
      </c>
      <c r="P5">
        <v>76</v>
      </c>
      <c r="Q5">
        <v>4</v>
      </c>
      <c r="R5">
        <v>8.7109993734281105E-2</v>
      </c>
    </row>
    <row r="6" spans="1:18" ht="19" x14ac:dyDescent="0.25">
      <c r="A6">
        <v>5</v>
      </c>
      <c r="B6" s="2">
        <v>0.12488929182291</v>
      </c>
      <c r="C6" s="2">
        <v>0.75020161124660001</v>
      </c>
      <c r="D6" s="2">
        <v>95</v>
      </c>
      <c r="E6" s="2">
        <v>0.158710870009028</v>
      </c>
      <c r="F6" s="2">
        <v>76</v>
      </c>
      <c r="G6" s="2">
        <v>4</v>
      </c>
      <c r="H6" s="2">
        <v>8.7109993734281105E-2</v>
      </c>
      <c r="K6" s="2">
        <v>4</v>
      </c>
      <c r="L6" cm="1">
        <f t="array" ref="L6:R6">B23:H23</f>
        <v>6.4583964645862496E-2</v>
      </c>
      <c r="M6">
        <v>0.73688928467513604</v>
      </c>
      <c r="N6">
        <v>112</v>
      </c>
      <c r="O6">
        <v>0.119795702460273</v>
      </c>
      <c r="P6">
        <v>78</v>
      </c>
      <c r="Q6">
        <v>2</v>
      </c>
      <c r="R6">
        <v>6.2494456430973601E-2</v>
      </c>
    </row>
    <row r="7" spans="1:18" ht="19" x14ac:dyDescent="0.25">
      <c r="A7">
        <v>4</v>
      </c>
      <c r="B7" s="2">
        <v>7.8823208808898898E-2</v>
      </c>
      <c r="C7" s="2">
        <v>0.86223325899373804</v>
      </c>
      <c r="D7" s="2">
        <v>120</v>
      </c>
      <c r="E7" s="2">
        <v>0.24810698292216701</v>
      </c>
      <c r="F7" s="2">
        <v>70</v>
      </c>
      <c r="G7" s="2">
        <v>3</v>
      </c>
      <c r="H7" s="2">
        <v>7.0302328789934504E-2</v>
      </c>
      <c r="K7" s="2">
        <v>3</v>
      </c>
      <c r="L7" cm="1">
        <f t="array" ref="L7:R8">B16:H17</f>
        <v>2.30323933064937E-2</v>
      </c>
      <c r="M7">
        <v>0.180329555397722</v>
      </c>
      <c r="N7">
        <v>33</v>
      </c>
      <c r="O7">
        <v>0.15788645248067301</v>
      </c>
      <c r="P7">
        <v>29</v>
      </c>
      <c r="Q7">
        <v>4</v>
      </c>
      <c r="R7">
        <v>8.1257918326954295E-2</v>
      </c>
    </row>
    <row r="8" spans="1:18" ht="19" x14ac:dyDescent="0.25">
      <c r="A8">
        <v>3</v>
      </c>
      <c r="B8" s="2">
        <v>6.1555106192827197E-2</v>
      </c>
      <c r="C8" s="2">
        <v>0.202706671048695</v>
      </c>
      <c r="D8" s="2">
        <v>79</v>
      </c>
      <c r="E8" s="2">
        <v>0.155597529765343</v>
      </c>
      <c r="F8" s="2">
        <v>16</v>
      </c>
      <c r="G8" s="2">
        <v>1</v>
      </c>
      <c r="H8" s="2">
        <v>7.7789623280592302E-2</v>
      </c>
      <c r="K8" s="2">
        <v>2</v>
      </c>
      <c r="L8">
        <v>3.2308753579854903E-2</v>
      </c>
      <c r="M8">
        <v>0.37975469862748101</v>
      </c>
      <c r="N8">
        <v>118</v>
      </c>
      <c r="O8">
        <v>0.14986229030836901</v>
      </c>
      <c r="P8">
        <v>61</v>
      </c>
      <c r="Q8">
        <v>4</v>
      </c>
      <c r="R8">
        <v>8.2224116444318998E-2</v>
      </c>
    </row>
    <row r="9" spans="1:18" ht="19" x14ac:dyDescent="0.25">
      <c r="A9">
        <v>2</v>
      </c>
      <c r="B9" s="2">
        <v>4.4066783040761899E-2</v>
      </c>
      <c r="C9" s="2">
        <v>0.77841025172603995</v>
      </c>
      <c r="D9" s="2">
        <v>125</v>
      </c>
      <c r="E9" s="2">
        <v>0.20853884745328199</v>
      </c>
      <c r="F9" s="2">
        <v>38</v>
      </c>
      <c r="G9" s="2">
        <v>2</v>
      </c>
      <c r="H9" s="2">
        <v>9.8244841121563606E-2</v>
      </c>
      <c r="K9" s="2"/>
    </row>
    <row r="11" spans="1:18" x14ac:dyDescent="0.2">
      <c r="A11" t="s">
        <v>30</v>
      </c>
      <c r="B11">
        <v>2</v>
      </c>
    </row>
    <row r="12" spans="1:18" ht="19" x14ac:dyDescent="0.25">
      <c r="B12" s="2" t="s">
        <v>31</v>
      </c>
      <c r="C12" t="s">
        <v>32</v>
      </c>
      <c r="D12" t="s">
        <v>33</v>
      </c>
      <c r="E12" t="s">
        <v>37</v>
      </c>
      <c r="F12" t="s">
        <v>34</v>
      </c>
      <c r="G12" t="s">
        <v>35</v>
      </c>
      <c r="H12" t="s">
        <v>36</v>
      </c>
    </row>
    <row r="13" spans="1:18" ht="19" x14ac:dyDescent="0.25">
      <c r="A13">
        <v>6</v>
      </c>
      <c r="B13" s="2">
        <v>0.21660570800304399</v>
      </c>
      <c r="C13" s="2">
        <v>8.5392625201585207E-2</v>
      </c>
      <c r="D13" s="2">
        <v>55</v>
      </c>
      <c r="E13" s="2">
        <v>0.210129228471991</v>
      </c>
      <c r="F13" s="2">
        <v>36</v>
      </c>
      <c r="G13" s="2">
        <v>1</v>
      </c>
      <c r="H13" s="2">
        <v>5.6536076783940702E-2</v>
      </c>
    </row>
    <row r="14" spans="1:18" ht="19" x14ac:dyDescent="0.25">
      <c r="A14">
        <v>5</v>
      </c>
      <c r="B14" s="2">
        <v>0.150930300354957</v>
      </c>
      <c r="C14" s="2">
        <v>0.99913712787393305</v>
      </c>
      <c r="D14" s="2">
        <v>128</v>
      </c>
      <c r="E14" s="2">
        <v>0.16606363177487199</v>
      </c>
      <c r="F14" s="2">
        <v>124</v>
      </c>
      <c r="G14" s="2">
        <v>4</v>
      </c>
      <c r="H14" s="2">
        <v>9.0659450126707397E-2</v>
      </c>
    </row>
    <row r="15" spans="1:18" ht="19" x14ac:dyDescent="0.25">
      <c r="A15">
        <v>4</v>
      </c>
      <c r="B15" s="2">
        <v>8.3591483533382402E-2</v>
      </c>
      <c r="C15" s="2">
        <v>0.79955253769157197</v>
      </c>
      <c r="D15" s="2">
        <v>70</v>
      </c>
      <c r="E15" s="2">
        <v>0.11596528843720499</v>
      </c>
      <c r="F15" s="2">
        <v>28</v>
      </c>
      <c r="G15" s="2">
        <v>1</v>
      </c>
      <c r="H15" s="2">
        <v>8.8261606074421906E-2</v>
      </c>
    </row>
    <row r="16" spans="1:18" ht="19" x14ac:dyDescent="0.25">
      <c r="A16">
        <v>3</v>
      </c>
      <c r="B16" s="2">
        <v>2.30323933064937E-2</v>
      </c>
      <c r="C16" s="2">
        <v>0.180329555397722</v>
      </c>
      <c r="D16" s="2">
        <v>33</v>
      </c>
      <c r="E16" s="2">
        <v>0.15788645248067301</v>
      </c>
      <c r="F16" s="2">
        <v>29</v>
      </c>
      <c r="G16" s="2">
        <v>4</v>
      </c>
      <c r="H16" s="2">
        <v>8.1257918326954295E-2</v>
      </c>
    </row>
    <row r="17" spans="1:8" ht="19" x14ac:dyDescent="0.25">
      <c r="A17">
        <v>2</v>
      </c>
      <c r="B17" s="2">
        <v>3.2308753579854903E-2</v>
      </c>
      <c r="C17" s="2">
        <v>0.37975469862748101</v>
      </c>
      <c r="D17" s="2">
        <v>118</v>
      </c>
      <c r="E17" s="2">
        <v>0.14986229030836901</v>
      </c>
      <c r="F17" s="2">
        <v>61</v>
      </c>
      <c r="G17" s="2">
        <v>4</v>
      </c>
      <c r="H17" s="2">
        <v>8.2224116444318998E-2</v>
      </c>
    </row>
    <row r="19" spans="1:8" x14ac:dyDescent="0.2">
      <c r="A19" t="s">
        <v>30</v>
      </c>
      <c r="B19">
        <v>3</v>
      </c>
    </row>
    <row r="20" spans="1:8" ht="19" x14ac:dyDescent="0.25">
      <c r="B20" s="2" t="s">
        <v>31</v>
      </c>
      <c r="C20" t="s">
        <v>32</v>
      </c>
      <c r="D20" t="s">
        <v>33</v>
      </c>
      <c r="E20" t="s">
        <v>37</v>
      </c>
      <c r="F20" t="s">
        <v>34</v>
      </c>
      <c r="G20" t="s">
        <v>35</v>
      </c>
      <c r="H20" t="s">
        <v>36</v>
      </c>
    </row>
    <row r="21" spans="1:8" ht="19" x14ac:dyDescent="0.25">
      <c r="A21">
        <v>6</v>
      </c>
      <c r="B21" s="2">
        <v>0.14904454350471399</v>
      </c>
      <c r="C21" s="2">
        <v>0.91725853846465</v>
      </c>
      <c r="D21" s="2">
        <v>75</v>
      </c>
      <c r="E21" s="2">
        <v>0.20119898967119801</v>
      </c>
      <c r="F21" s="2">
        <v>23</v>
      </c>
      <c r="G21" s="2">
        <v>3</v>
      </c>
      <c r="H21" s="2">
        <v>9.1968765149399195E-2</v>
      </c>
    </row>
    <row r="22" spans="1:8" ht="19" x14ac:dyDescent="0.25">
      <c r="A22">
        <v>5</v>
      </c>
      <c r="B22" s="2">
        <v>0.12819625437259599</v>
      </c>
      <c r="C22" s="2">
        <v>0.492103478404738</v>
      </c>
      <c r="D22" s="2">
        <v>128</v>
      </c>
      <c r="E22" s="2">
        <v>0.24159642022699401</v>
      </c>
      <c r="F22" s="2">
        <v>14</v>
      </c>
      <c r="G22" s="2">
        <v>3</v>
      </c>
      <c r="H22" s="2">
        <v>4.7430283170628501E-2</v>
      </c>
    </row>
    <row r="23" spans="1:8" ht="19" x14ac:dyDescent="0.25">
      <c r="A23">
        <v>4</v>
      </c>
      <c r="B23" s="2">
        <v>6.4583964645862496E-2</v>
      </c>
      <c r="C23" s="2">
        <v>0.73688928467513604</v>
      </c>
      <c r="D23" s="2">
        <v>112</v>
      </c>
      <c r="E23" s="2">
        <v>0.119795702460273</v>
      </c>
      <c r="F23" s="2">
        <v>78</v>
      </c>
      <c r="G23" s="2">
        <v>2</v>
      </c>
      <c r="H23" s="2">
        <v>6.2494456430973601E-2</v>
      </c>
    </row>
    <row r="24" spans="1:8" ht="19" x14ac:dyDescent="0.25">
      <c r="A24">
        <v>3</v>
      </c>
      <c r="B24" s="2">
        <v>6.6480487585067694E-2</v>
      </c>
      <c r="C24" s="2">
        <v>7.9766389976848595E-2</v>
      </c>
      <c r="D24" s="2">
        <v>32</v>
      </c>
      <c r="E24" s="2">
        <v>0.11845038494612101</v>
      </c>
      <c r="F24" s="2">
        <v>19</v>
      </c>
      <c r="G24" s="2">
        <v>2</v>
      </c>
      <c r="H24" s="2">
        <v>9.9208910652747506E-2</v>
      </c>
    </row>
    <row r="25" spans="1:8" ht="19" x14ac:dyDescent="0.25">
      <c r="A25">
        <v>2</v>
      </c>
      <c r="B25" s="2">
        <v>4.3011415749788201E-2</v>
      </c>
      <c r="C25" s="2">
        <v>0.41261873768714002</v>
      </c>
      <c r="D25" s="2">
        <v>81</v>
      </c>
      <c r="E25" s="2">
        <v>0.12565923030804299</v>
      </c>
      <c r="F25" s="2">
        <v>20</v>
      </c>
      <c r="G25" s="2">
        <v>2</v>
      </c>
      <c r="H25" s="2">
        <v>9.0188070492471795E-2</v>
      </c>
    </row>
    <row r="26" spans="1:8" ht="19" x14ac:dyDescent="0.25">
      <c r="B26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7CA6-D92C-974E-9BBF-154B1486ACE1}">
  <dimension ref="A3:V39"/>
  <sheetViews>
    <sheetView showGridLines="0" workbookViewId="0">
      <selection activeCell="C16" sqref="C16"/>
    </sheetView>
  </sheetViews>
  <sheetFormatPr baseColWidth="10" defaultRowHeight="16" x14ac:dyDescent="0.2"/>
  <cols>
    <col min="1" max="1" width="26.6640625" customWidth="1"/>
    <col min="2" max="2" width="11.6640625" bestFit="1" customWidth="1"/>
    <col min="3" max="3" width="12.33203125" bestFit="1" customWidth="1"/>
    <col min="4" max="6" width="11.6640625" bestFit="1" customWidth="1"/>
    <col min="7" max="7" width="16.6640625" bestFit="1" customWidth="1"/>
    <col min="16" max="16" width="12.33203125" bestFit="1" customWidth="1"/>
  </cols>
  <sheetData>
    <row r="3" spans="1:22" x14ac:dyDescent="0.2">
      <c r="A3" s="52" t="s">
        <v>22</v>
      </c>
      <c r="B3" s="52"/>
      <c r="C3" s="52"/>
      <c r="D3" s="52"/>
      <c r="E3" s="52"/>
      <c r="F3" s="52"/>
      <c r="P3" s="52" t="s">
        <v>24</v>
      </c>
      <c r="Q3" s="52" t="s">
        <v>25</v>
      </c>
      <c r="R3" s="51" t="s">
        <v>26</v>
      </c>
      <c r="S3" s="51"/>
      <c r="T3" s="51"/>
      <c r="U3" s="51"/>
      <c r="V3" s="51"/>
    </row>
    <row r="4" spans="1:22" x14ac:dyDescent="0.2">
      <c r="A4" s="52"/>
      <c r="B4" s="52"/>
      <c r="C4" s="52"/>
      <c r="D4" s="52"/>
      <c r="E4" s="52"/>
      <c r="F4" s="52"/>
      <c r="P4" s="52"/>
      <c r="Q4" s="52"/>
      <c r="R4">
        <v>6</v>
      </c>
      <c r="S4">
        <v>5</v>
      </c>
      <c r="T4">
        <v>4</v>
      </c>
      <c r="U4">
        <v>3</v>
      </c>
      <c r="V4">
        <v>2</v>
      </c>
    </row>
    <row r="5" spans="1:22" x14ac:dyDescent="0.2">
      <c r="B5">
        <v>6</v>
      </c>
      <c r="C5">
        <v>5</v>
      </c>
      <c r="D5">
        <v>4</v>
      </c>
      <c r="E5">
        <v>3</v>
      </c>
      <c r="F5" s="3">
        <v>2</v>
      </c>
      <c r="P5" s="50" t="s">
        <v>6</v>
      </c>
      <c r="Q5" t="s">
        <v>27</v>
      </c>
      <c r="R5" s="7">
        <f>B6</f>
        <v>6.2225438654422698E-2</v>
      </c>
      <c r="S5" s="7">
        <f t="shared" ref="S5:V5" si="0">C6</f>
        <v>1.07929985970258E-2</v>
      </c>
      <c r="T5" s="7">
        <f t="shared" si="0"/>
        <v>1.9772037863731301E-2</v>
      </c>
      <c r="U5" s="7">
        <f t="shared" si="0"/>
        <v>3.04000545293092E-2</v>
      </c>
      <c r="V5" s="7">
        <f t="shared" si="0"/>
        <v>5.16424067318439E-2</v>
      </c>
    </row>
    <row r="6" spans="1:22" x14ac:dyDescent="0.2">
      <c r="A6" t="s">
        <v>14</v>
      </c>
      <c r="B6" s="6">
        <v>6.2225438654422698E-2</v>
      </c>
      <c r="C6" s="6">
        <v>1.07929985970258E-2</v>
      </c>
      <c r="D6" s="6">
        <v>1.9772037863731301E-2</v>
      </c>
      <c r="E6" s="6">
        <v>3.04000545293092E-2</v>
      </c>
      <c r="F6" s="6">
        <v>5.16424067318439E-2</v>
      </c>
      <c r="P6" s="50"/>
      <c r="Q6" t="s">
        <v>28</v>
      </c>
      <c r="R6" s="7">
        <f>B13</f>
        <v>3.1993716955184902E-2</v>
      </c>
      <c r="S6" s="7">
        <f t="shared" ref="S6:V6" si="1">C13</f>
        <v>1.8353173509240098E-2</v>
      </c>
      <c r="T6" s="7">
        <f t="shared" si="1"/>
        <v>6.9681564345955797E-3</v>
      </c>
      <c r="U6" s="7">
        <f t="shared" si="1"/>
        <v>6.43256586045026E-3</v>
      </c>
      <c r="V6" s="7">
        <f t="shared" si="1"/>
        <v>5.2369437180459499E-3</v>
      </c>
    </row>
    <row r="7" spans="1:22" x14ac:dyDescent="0.2">
      <c r="A7" t="s">
        <v>15</v>
      </c>
      <c r="B7" s="6">
        <v>4.2829886078834499E-2</v>
      </c>
      <c r="C7" s="6">
        <v>0.117285922169685</v>
      </c>
      <c r="D7" s="6">
        <v>2.5214286521077101E-2</v>
      </c>
      <c r="E7" s="6">
        <v>7.4056744575500405E-2</v>
      </c>
      <c r="F7" s="6">
        <v>1.9371462985873202E-2</v>
      </c>
      <c r="P7" s="50" t="s">
        <v>7</v>
      </c>
      <c r="Q7" t="s">
        <v>27</v>
      </c>
      <c r="R7" s="7">
        <f>B7</f>
        <v>4.2829886078834499E-2</v>
      </c>
      <c r="S7" s="7">
        <f t="shared" ref="S7:V7" si="2">C7</f>
        <v>0.117285922169685</v>
      </c>
      <c r="T7" s="7">
        <f t="shared" si="2"/>
        <v>2.5214286521077101E-2</v>
      </c>
      <c r="U7" s="7">
        <f t="shared" si="2"/>
        <v>7.4056744575500405E-2</v>
      </c>
      <c r="V7" s="7">
        <f t="shared" si="2"/>
        <v>1.9371462985873202E-2</v>
      </c>
    </row>
    <row r="8" spans="1:22" x14ac:dyDescent="0.2">
      <c r="A8" t="s">
        <v>16</v>
      </c>
      <c r="B8" s="6">
        <v>0.151197358965873</v>
      </c>
      <c r="C8" s="6">
        <v>0.23719403147697399</v>
      </c>
      <c r="D8" s="6">
        <v>0.18943491578102101</v>
      </c>
      <c r="E8" s="6">
        <v>0.31120327115058899</v>
      </c>
      <c r="F8" s="6">
        <v>0.48921799659728998</v>
      </c>
      <c r="P8" s="50"/>
      <c r="Q8" t="s">
        <v>28</v>
      </c>
      <c r="R8" s="7">
        <f>B18</f>
        <v>2.4020601063966699E-2</v>
      </c>
      <c r="S8" s="7">
        <f t="shared" ref="S8:V8" si="3">C18</f>
        <v>1.5607588924467499E-2</v>
      </c>
      <c r="T8" s="7">
        <f t="shared" si="3"/>
        <v>2.36118044704198E-2</v>
      </c>
      <c r="U8" s="7">
        <f t="shared" si="3"/>
        <v>2.1168550476431802E-2</v>
      </c>
      <c r="V8" s="7">
        <f t="shared" si="3"/>
        <v>1.52369039133191E-2</v>
      </c>
    </row>
    <row r="9" spans="1:22" x14ac:dyDescent="0.2">
      <c r="P9" s="50" t="s">
        <v>1</v>
      </c>
      <c r="Q9" t="s">
        <v>27</v>
      </c>
      <c r="R9" s="7">
        <f>B8</f>
        <v>0.151197358965873</v>
      </c>
      <c r="S9" s="7">
        <f t="shared" ref="S9:V9" si="4">C8</f>
        <v>0.23719403147697399</v>
      </c>
      <c r="T9" s="7">
        <f t="shared" si="4"/>
        <v>0.18943491578102101</v>
      </c>
      <c r="U9" s="7">
        <f t="shared" si="4"/>
        <v>0.31120327115058899</v>
      </c>
      <c r="V9" s="7">
        <f t="shared" si="4"/>
        <v>0.48921799659728998</v>
      </c>
    </row>
    <row r="10" spans="1:22" x14ac:dyDescent="0.2">
      <c r="A10" s="54" t="s">
        <v>11</v>
      </c>
      <c r="B10" s="8">
        <v>3.2159190624952302E-2</v>
      </c>
      <c r="C10" s="8">
        <v>2.9719263315200799E-2</v>
      </c>
      <c r="D10" s="8">
        <v>6.9681564345955797E-3</v>
      </c>
      <c r="E10" s="8">
        <v>1.1612723581492901E-2</v>
      </c>
      <c r="F10" s="17">
        <v>5.2369437180459499E-3</v>
      </c>
      <c r="P10" s="50"/>
      <c r="Q10" t="s">
        <v>28</v>
      </c>
      <c r="R10" s="7">
        <f>B23</f>
        <v>0.121985003352165</v>
      </c>
      <c r="S10" s="7">
        <f t="shared" ref="S10:V10" si="5">C23</f>
        <v>8.43E-2</v>
      </c>
      <c r="T10" s="7">
        <f t="shared" si="5"/>
        <v>7.0382840931415502E-2</v>
      </c>
      <c r="U10" s="7">
        <f t="shared" si="5"/>
        <v>4.2542204260826097E-2</v>
      </c>
      <c r="V10" s="7">
        <f t="shared" si="5"/>
        <v>4.1574437171220703E-2</v>
      </c>
    </row>
    <row r="11" spans="1:22" x14ac:dyDescent="0.2">
      <c r="A11" s="55"/>
      <c r="B11" s="6">
        <v>3.1993716955184902E-2</v>
      </c>
      <c r="C11" s="6">
        <v>2.7E-2</v>
      </c>
      <c r="D11" s="6">
        <v>1.4441000297665501E-2</v>
      </c>
      <c r="E11" s="6">
        <v>6.43256586045026E-3</v>
      </c>
      <c r="F11" s="18">
        <v>2.35631875693798E-2</v>
      </c>
    </row>
    <row r="12" spans="1:22" x14ac:dyDescent="0.2">
      <c r="A12" s="56"/>
      <c r="B12" s="9">
        <v>3.2795287668704903E-2</v>
      </c>
      <c r="C12" s="9">
        <v>1.8353173509240098E-2</v>
      </c>
      <c r="D12" s="9">
        <v>7.5991638004779798E-3</v>
      </c>
      <c r="E12" s="9">
        <v>6.5089422278106204E-3</v>
      </c>
      <c r="F12" s="19">
        <v>1.17686092853546E-2</v>
      </c>
    </row>
    <row r="13" spans="1:22" x14ac:dyDescent="0.2">
      <c r="A13" s="5" t="s">
        <v>20</v>
      </c>
      <c r="B13" s="6">
        <f>MIN(B10:B12)</f>
        <v>3.1993716955184902E-2</v>
      </c>
      <c r="C13" s="6">
        <f t="shared" ref="C13:F13" si="6">MIN(C10:C12)</f>
        <v>1.8353173509240098E-2</v>
      </c>
      <c r="D13" s="6">
        <f t="shared" si="6"/>
        <v>6.9681564345955797E-3</v>
      </c>
      <c r="E13" s="6">
        <f t="shared" si="6"/>
        <v>6.43256586045026E-3</v>
      </c>
      <c r="F13" s="6">
        <f t="shared" si="6"/>
        <v>5.2369437180459499E-3</v>
      </c>
    </row>
    <row r="14" spans="1:22" x14ac:dyDescent="0.2">
      <c r="A14" s="5"/>
      <c r="B14" s="6">
        <f>STDEV(B10:B12)</f>
        <v>4.2318565532361273E-4</v>
      </c>
      <c r="C14" s="6">
        <f t="shared" ref="C14:F14" si="7">STDEV(C10:C12)</f>
        <v>5.935065273663347E-3</v>
      </c>
      <c r="D14" s="6">
        <f t="shared" si="7"/>
        <v>4.1443192515351075E-3</v>
      </c>
      <c r="E14" s="6">
        <f t="shared" si="7"/>
        <v>2.9689631038058743E-3</v>
      </c>
      <c r="F14" s="6">
        <f t="shared" si="7"/>
        <v>9.2882178563284869E-3</v>
      </c>
    </row>
    <row r="15" spans="1:22" x14ac:dyDescent="0.2">
      <c r="A15" s="54" t="s">
        <v>12</v>
      </c>
      <c r="B15" s="8">
        <v>3.3077571541070903E-2</v>
      </c>
      <c r="C15" s="8">
        <v>2.4384146556258202E-2</v>
      </c>
      <c r="D15" s="8">
        <v>2.36118044704198E-2</v>
      </c>
      <c r="E15" s="8">
        <v>2.1552745252847599E-2</v>
      </c>
      <c r="F15" s="17">
        <v>1.67233906686306E-2</v>
      </c>
    </row>
    <row r="16" spans="1:22" x14ac:dyDescent="0.2">
      <c r="A16" s="55"/>
      <c r="B16" s="6">
        <v>3.5568386316299397E-2</v>
      </c>
      <c r="C16" s="6">
        <v>1.5607588924467499E-2</v>
      </c>
      <c r="D16" s="6">
        <v>2.5573957711458199E-2</v>
      </c>
      <c r="E16" s="6">
        <v>2.2348502650856899E-2</v>
      </c>
      <c r="F16" s="18">
        <v>1.83245949447155E-2</v>
      </c>
    </row>
    <row r="17" spans="1:8" x14ac:dyDescent="0.2">
      <c r="A17" s="56"/>
      <c r="B17" s="9">
        <v>2.4020601063966699E-2</v>
      </c>
      <c r="C17" s="9">
        <v>2.3410378023981999E-2</v>
      </c>
      <c r="D17" s="9">
        <v>2.8130944818258199E-2</v>
      </c>
      <c r="E17" s="9">
        <v>2.1168550476431802E-2</v>
      </c>
      <c r="F17" s="19">
        <v>1.52369039133191E-2</v>
      </c>
    </row>
    <row r="18" spans="1:8" x14ac:dyDescent="0.2">
      <c r="A18" s="5" t="s">
        <v>19</v>
      </c>
      <c r="B18" s="6">
        <f>MIN(B15:B17)</f>
        <v>2.4020601063966699E-2</v>
      </c>
      <c r="C18" s="6">
        <f t="shared" ref="C18:F18" si="8">MIN(C15:C17)</f>
        <v>1.5607588924467499E-2</v>
      </c>
      <c r="D18" s="6">
        <f t="shared" si="8"/>
        <v>2.36118044704198E-2</v>
      </c>
      <c r="E18" s="6">
        <f t="shared" si="8"/>
        <v>2.1168550476431802E-2</v>
      </c>
      <c r="F18" s="6">
        <f t="shared" si="8"/>
        <v>1.52369039133191E-2</v>
      </c>
    </row>
    <row r="19" spans="1:8" x14ac:dyDescent="0.2">
      <c r="A19" s="5"/>
      <c r="B19" s="6">
        <f>STDEV(B15:B17)</f>
        <v>6.077063664600253E-3</v>
      </c>
      <c r="C19" s="6">
        <f t="shared" ref="C19:F19" si="9">STDEV(C15:C17)</f>
        <v>4.8107467672233017E-3</v>
      </c>
      <c r="D19" s="6">
        <f t="shared" si="9"/>
        <v>2.2660853870761317E-3</v>
      </c>
      <c r="E19" s="6">
        <f t="shared" si="9"/>
        <v>6.0181982307030393E-4</v>
      </c>
      <c r="F19" s="6">
        <f t="shared" si="9"/>
        <v>1.5442006515149318E-3</v>
      </c>
    </row>
    <row r="20" spans="1:8" x14ac:dyDescent="0.2">
      <c r="A20" s="54" t="s">
        <v>13</v>
      </c>
      <c r="B20" s="8">
        <v>0.13162611424922899</v>
      </c>
      <c r="C20" s="8">
        <v>0.125175565481185</v>
      </c>
      <c r="D20" s="8">
        <v>7.8881941735744407E-2</v>
      </c>
      <c r="E20" s="20">
        <v>7.2603426873683902E-2</v>
      </c>
      <c r="F20" s="17">
        <v>5.34149892628192E-2</v>
      </c>
    </row>
    <row r="21" spans="1:8" x14ac:dyDescent="0.2">
      <c r="A21" s="55"/>
      <c r="B21" s="6">
        <v>0.16731487214565199</v>
      </c>
      <c r="C21" s="6">
        <v>0.100279368460178</v>
      </c>
      <c r="D21" s="6">
        <v>7.0382840931415502E-2</v>
      </c>
      <c r="E21" s="7">
        <v>4.2542204260826097E-2</v>
      </c>
      <c r="F21" s="18">
        <v>5.0961513072252197E-2</v>
      </c>
    </row>
    <row r="22" spans="1:8" x14ac:dyDescent="0.2">
      <c r="A22" s="56"/>
      <c r="B22" s="9">
        <v>0.121985003352165</v>
      </c>
      <c r="C22" s="9">
        <v>8.43E-2</v>
      </c>
      <c r="D22" s="21">
        <v>8.32354500889778E-2</v>
      </c>
      <c r="E22" s="21">
        <v>5.3611524403095197E-2</v>
      </c>
      <c r="F22" s="19">
        <v>4.1574437171220703E-2</v>
      </c>
    </row>
    <row r="23" spans="1:8" x14ac:dyDescent="0.2">
      <c r="A23" s="16" t="s">
        <v>18</v>
      </c>
      <c r="B23" s="6">
        <f>MIN(B20:B22)</f>
        <v>0.121985003352165</v>
      </c>
      <c r="C23" s="6">
        <f t="shared" ref="C23:F23" si="10">MIN(C20:C22)</f>
        <v>8.43E-2</v>
      </c>
      <c r="D23" s="6">
        <f t="shared" si="10"/>
        <v>7.0382840931415502E-2</v>
      </c>
      <c r="E23" s="6">
        <f t="shared" si="10"/>
        <v>4.2542204260826097E-2</v>
      </c>
      <c r="F23" s="6">
        <f t="shared" si="10"/>
        <v>4.1574437171220703E-2</v>
      </c>
    </row>
    <row r="24" spans="1:8" x14ac:dyDescent="0.2">
      <c r="A24" s="16"/>
      <c r="B24" s="6">
        <f>STDEV(B20:B22)</f>
        <v>2.3879682662442506E-2</v>
      </c>
      <c r="C24" s="6">
        <f t="shared" ref="C24:F24" si="11">STDEV(C20:C22)</f>
        <v>2.0599242283401157E-2</v>
      </c>
      <c r="D24" s="6">
        <f t="shared" si="11"/>
        <v>6.5367845258056268E-3</v>
      </c>
      <c r="E24" s="6">
        <f t="shared" si="11"/>
        <v>1.5203614224059742E-2</v>
      </c>
      <c r="F24" s="6">
        <f t="shared" si="11"/>
        <v>6.249472154020462E-3</v>
      </c>
    </row>
    <row r="25" spans="1:8" x14ac:dyDescent="0.2">
      <c r="A25" s="51" t="s">
        <v>17</v>
      </c>
      <c r="B25" s="51"/>
      <c r="C25" s="51"/>
      <c r="D25" s="51"/>
      <c r="E25" s="51"/>
      <c r="F25" s="51"/>
    </row>
    <row r="26" spans="1:8" ht="17" customHeight="1" x14ac:dyDescent="0.2">
      <c r="A26" s="53"/>
      <c r="B26" s="53"/>
      <c r="C26" s="53"/>
      <c r="D26" s="53"/>
      <c r="E26" s="53"/>
      <c r="F26" s="53"/>
      <c r="G26" t="s">
        <v>21</v>
      </c>
    </row>
    <row r="27" spans="1:8" x14ac:dyDescent="0.2">
      <c r="A27" s="5"/>
      <c r="B27" s="5">
        <v>6</v>
      </c>
      <c r="C27" s="5">
        <v>5</v>
      </c>
      <c r="D27" s="5">
        <v>4</v>
      </c>
      <c r="E27" s="5">
        <v>3</v>
      </c>
      <c r="F27" s="5">
        <v>2</v>
      </c>
    </row>
    <row r="28" spans="1:8" x14ac:dyDescent="0.2">
      <c r="A28" s="10" t="s">
        <v>8</v>
      </c>
      <c r="B28" s="13">
        <f>(1-B13/B6)*100</f>
        <v>48.584184142330777</v>
      </c>
      <c r="C28" s="22">
        <f>(1-C13/C6)*100</f>
        <v>-70.047029509460287</v>
      </c>
      <c r="D28" s="22">
        <f>(1-D13/D6)*100</f>
        <v>64.757520278789428</v>
      </c>
      <c r="E28" s="22">
        <f>(1-E13/E6)*100</f>
        <v>78.840281834861457</v>
      </c>
      <c r="F28" s="23">
        <f>(1-F13/F6)*100</f>
        <v>89.859218325669687</v>
      </c>
      <c r="G28" s="24">
        <f>AVERAGE(B28:F28)</f>
        <v>42.398835014438212</v>
      </c>
      <c r="H28" s="24">
        <f>AVERAGE(D28:F28)</f>
        <v>77.819006813106853</v>
      </c>
    </row>
    <row r="29" spans="1:8" x14ac:dyDescent="0.2">
      <c r="A29" s="11" t="s">
        <v>9</v>
      </c>
      <c r="B29" s="14">
        <f>(1-B18/B7)*100</f>
        <v>43.916262070477217</v>
      </c>
      <c r="C29" s="24">
        <f>(1-C18/C7)*100</f>
        <v>86.69270050851712</v>
      </c>
      <c r="D29" s="24">
        <f>(1-D18/D7)*100</f>
        <v>6.3554526887673601</v>
      </c>
      <c r="E29" s="24">
        <f>(1-E18/E7)*100</f>
        <v>71.415769626694043</v>
      </c>
      <c r="F29" s="25">
        <f>(1-F18/F7)*100</f>
        <v>21.343556114317551</v>
      </c>
      <c r="G29" s="24">
        <f>AVERAGE(B29:F29)</f>
        <v>45.944748201754663</v>
      </c>
      <c r="H29" s="24">
        <f>AVERAGE(D29:F29)</f>
        <v>33.038259476592984</v>
      </c>
    </row>
    <row r="30" spans="1:8" x14ac:dyDescent="0.2">
      <c r="A30" s="12" t="s">
        <v>10</v>
      </c>
      <c r="B30" s="15">
        <f>(1-B23/B8)*100</f>
        <v>19.320678491680244</v>
      </c>
      <c r="C30" s="26">
        <f>(1-C23/C8)*100</f>
        <v>64.45947670981613</v>
      </c>
      <c r="D30" s="26">
        <f>(1-D23/D8)*100</f>
        <v>62.845898475878023</v>
      </c>
      <c r="E30" s="26">
        <f>(1-E23/E8)*100</f>
        <v>86.329769573585153</v>
      </c>
      <c r="F30" s="27">
        <f>(1-F23/F8)*100</f>
        <v>91.501858586481319</v>
      </c>
      <c r="G30" s="24">
        <f>AVERAGE(B30:F30)</f>
        <v>64.891536367488172</v>
      </c>
      <c r="H30" s="24">
        <f>AVERAGE(D30:F30)</f>
        <v>80.225842211981501</v>
      </c>
    </row>
    <row r="33" spans="1:6" x14ac:dyDescent="0.2">
      <c r="A33" s="51" t="s">
        <v>23</v>
      </c>
      <c r="B33" s="51"/>
      <c r="C33" s="51"/>
      <c r="D33" s="51"/>
      <c r="E33" s="51"/>
      <c r="F33" s="51"/>
    </row>
    <row r="34" spans="1:6" x14ac:dyDescent="0.2">
      <c r="A34" s="53"/>
      <c r="B34" s="53"/>
      <c r="C34" s="53"/>
      <c r="D34" s="53"/>
      <c r="E34" s="53"/>
      <c r="F34" s="53"/>
    </row>
    <row r="35" spans="1:6" x14ac:dyDescent="0.2">
      <c r="A35" s="5"/>
      <c r="B35" s="5">
        <v>6</v>
      </c>
      <c r="C35" s="5">
        <v>5</v>
      </c>
      <c r="D35" s="5">
        <v>4</v>
      </c>
      <c r="E35" s="5">
        <v>3</v>
      </c>
      <c r="F35" s="5">
        <v>2</v>
      </c>
    </row>
    <row r="36" spans="1:6" x14ac:dyDescent="0.2">
      <c r="A36" s="10" t="s">
        <v>8</v>
      </c>
      <c r="B36" s="13">
        <f>B6-B13</f>
        <v>3.0231721699237796E-2</v>
      </c>
      <c r="C36" s="13">
        <f t="shared" ref="C36:F36" si="12">C6-C13</f>
        <v>-7.5601749122142983E-3</v>
      </c>
      <c r="D36" s="13">
        <f t="shared" si="12"/>
        <v>1.2803881429135721E-2</v>
      </c>
      <c r="E36" s="13">
        <f t="shared" si="12"/>
        <v>2.3967488668858939E-2</v>
      </c>
      <c r="F36" s="13">
        <f t="shared" si="12"/>
        <v>4.640546301379795E-2</v>
      </c>
    </row>
    <row r="37" spans="1:6" x14ac:dyDescent="0.2">
      <c r="A37" s="11" t="s">
        <v>9</v>
      </c>
      <c r="B37" s="14">
        <f>B7-B18</f>
        <v>1.88092850148678E-2</v>
      </c>
      <c r="C37" s="14">
        <f t="shared" ref="C37:F37" si="13">C7-C18</f>
        <v>0.10167833324521751</v>
      </c>
      <c r="D37" s="14">
        <f t="shared" si="13"/>
        <v>1.6024820506573001E-3</v>
      </c>
      <c r="E37" s="14">
        <f t="shared" si="13"/>
        <v>5.28881940990686E-2</v>
      </c>
      <c r="F37" s="14">
        <f t="shared" si="13"/>
        <v>4.1345590725541011E-3</v>
      </c>
    </row>
    <row r="38" spans="1:6" x14ac:dyDescent="0.2">
      <c r="A38" s="12" t="s">
        <v>10</v>
      </c>
      <c r="B38" s="15">
        <f>B8-B23</f>
        <v>2.9212355613707996E-2</v>
      </c>
      <c r="C38" s="15">
        <f t="shared" ref="C38:F38" si="14">C8-C23</f>
        <v>0.152894031476974</v>
      </c>
      <c r="D38" s="15">
        <f t="shared" si="14"/>
        <v>0.1190520748496055</v>
      </c>
      <c r="E38" s="15">
        <f t="shared" si="14"/>
        <v>0.26866106688976288</v>
      </c>
      <c r="F38" s="15">
        <f t="shared" si="14"/>
        <v>0.44764355942606926</v>
      </c>
    </row>
    <row r="39" spans="1:6" ht="19" x14ac:dyDescent="0.25">
      <c r="A39" s="4"/>
    </row>
  </sheetData>
  <mergeCells count="12">
    <mergeCell ref="A3:F4"/>
    <mergeCell ref="A33:F34"/>
    <mergeCell ref="A20:A22"/>
    <mergeCell ref="A10:A12"/>
    <mergeCell ref="A15:A17"/>
    <mergeCell ref="A25:F26"/>
    <mergeCell ref="P5:P6"/>
    <mergeCell ref="P7:P8"/>
    <mergeCell ref="P9:P10"/>
    <mergeCell ref="R3:V3"/>
    <mergeCell ref="Q3:Q4"/>
    <mergeCell ref="P3:P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020A-C8E4-1245-AA79-4A591CFAD2F8}">
  <dimension ref="A3:X39"/>
  <sheetViews>
    <sheetView showGridLines="0" zoomScale="94" zoomScaleNormal="94" workbookViewId="0">
      <selection activeCell="B6" sqref="B6"/>
    </sheetView>
  </sheetViews>
  <sheetFormatPr baseColWidth="10" defaultRowHeight="16" x14ac:dyDescent="0.2"/>
  <cols>
    <col min="1" max="1" width="26.6640625" customWidth="1"/>
    <col min="2" max="2" width="11.6640625" bestFit="1" customWidth="1"/>
    <col min="3" max="3" width="12.33203125" bestFit="1" customWidth="1"/>
    <col min="4" max="6" width="11.6640625" bestFit="1" customWidth="1"/>
    <col min="7" max="7" width="16.6640625" bestFit="1" customWidth="1"/>
    <col min="16" max="16" width="12.33203125" bestFit="1" customWidth="1"/>
  </cols>
  <sheetData>
    <row r="3" spans="1:24" x14ac:dyDescent="0.2">
      <c r="A3" s="52" t="s">
        <v>22</v>
      </c>
      <c r="B3" s="52"/>
      <c r="C3" s="52"/>
      <c r="D3" s="52"/>
      <c r="E3" s="52"/>
      <c r="F3" s="52"/>
      <c r="R3" s="51" t="s">
        <v>26</v>
      </c>
      <c r="S3" s="51"/>
      <c r="T3" s="51"/>
      <c r="U3" s="51"/>
      <c r="V3" s="51"/>
    </row>
    <row r="4" spans="1:24" x14ac:dyDescent="0.2">
      <c r="A4" s="52"/>
      <c r="B4" s="52"/>
      <c r="C4" s="52"/>
      <c r="D4" s="52"/>
      <c r="E4" s="52"/>
      <c r="F4" s="52"/>
      <c r="P4" s="45" t="s">
        <v>24</v>
      </c>
      <c r="Q4" s="45" t="s">
        <v>25</v>
      </c>
      <c r="R4" s="46">
        <v>6</v>
      </c>
      <c r="S4" s="46">
        <v>5</v>
      </c>
      <c r="T4" s="46">
        <v>4</v>
      </c>
      <c r="U4" s="46">
        <v>3</v>
      </c>
      <c r="V4" s="46">
        <v>2</v>
      </c>
      <c r="W4" s="28" t="s">
        <v>49</v>
      </c>
      <c r="X4" s="28" t="s">
        <v>50</v>
      </c>
    </row>
    <row r="5" spans="1:24" x14ac:dyDescent="0.2">
      <c r="B5">
        <v>6</v>
      </c>
      <c r="C5">
        <v>5</v>
      </c>
      <c r="D5">
        <v>4</v>
      </c>
      <c r="E5">
        <v>3</v>
      </c>
      <c r="F5" s="3">
        <v>2</v>
      </c>
      <c r="P5" s="64" t="s">
        <v>6</v>
      </c>
      <c r="Q5" s="10" t="s">
        <v>27</v>
      </c>
      <c r="R5" s="20">
        <f>B6</f>
        <v>6.2225438654422698E-2</v>
      </c>
      <c r="S5" s="20">
        <f t="shared" ref="S5:V5" si="0">C6</f>
        <v>1.07929985970258E-2</v>
      </c>
      <c r="T5" s="20">
        <f t="shared" si="0"/>
        <v>1.9772037863731301E-2</v>
      </c>
      <c r="U5" s="20">
        <f t="shared" si="0"/>
        <v>3.04000545293092E-2</v>
      </c>
      <c r="V5" s="17">
        <f t="shared" si="0"/>
        <v>5.16424067318439E-2</v>
      </c>
      <c r="W5" s="57">
        <f>G28</f>
        <v>51.689270070549867</v>
      </c>
      <c r="X5" s="60">
        <f>AVERAGE(R7:V7)</f>
        <v>2.324707722291346E-2</v>
      </c>
    </row>
    <row r="6" spans="1:24" x14ac:dyDescent="0.2">
      <c r="A6" t="s">
        <v>14</v>
      </c>
      <c r="B6" s="6">
        <v>6.2225438654422698E-2</v>
      </c>
      <c r="C6" s="6">
        <v>1.07929985970258E-2</v>
      </c>
      <c r="D6" s="6">
        <v>1.9772037863731301E-2</v>
      </c>
      <c r="E6" s="6">
        <v>3.04000545293092E-2</v>
      </c>
      <c r="F6" s="6">
        <v>5.16424067318439E-2</v>
      </c>
      <c r="P6" s="50"/>
      <c r="Q6" s="11" t="s">
        <v>28</v>
      </c>
      <c r="R6" s="7">
        <f>B13</f>
        <v>2.7124306187033601E-2</v>
      </c>
      <c r="S6" s="7">
        <f t="shared" ref="S6:V6" si="1">C13</f>
        <v>1.50199178606271E-2</v>
      </c>
      <c r="T6" s="7">
        <f t="shared" si="1"/>
        <v>5.8424868620932102E-3</v>
      </c>
      <c r="U6" s="7">
        <f t="shared" si="1"/>
        <v>6.43256586045026E-3</v>
      </c>
      <c r="V6" s="18">
        <f t="shared" si="1"/>
        <v>4.1782734915614102E-3</v>
      </c>
      <c r="W6" s="58"/>
      <c r="X6" s="61"/>
    </row>
    <row r="7" spans="1:24" x14ac:dyDescent="0.2">
      <c r="A7" t="s">
        <v>15</v>
      </c>
      <c r="B7" s="6">
        <v>4.2829886078834499E-2</v>
      </c>
      <c r="C7" s="6">
        <v>0.117285922169685</v>
      </c>
      <c r="D7" s="6">
        <v>2.5214286521077101E-2</v>
      </c>
      <c r="E7" s="6">
        <v>7.4056744575500405E-2</v>
      </c>
      <c r="F7" s="6">
        <v>1.9371462985873202E-2</v>
      </c>
      <c r="P7" s="63"/>
      <c r="Q7" s="12" t="s">
        <v>48</v>
      </c>
      <c r="R7" s="21">
        <f>R5-R6</f>
        <v>3.5101132467389093E-2</v>
      </c>
      <c r="S7" s="21">
        <f t="shared" ref="S7:V7" si="2">S5-S6</f>
        <v>-4.2269192636012996E-3</v>
      </c>
      <c r="T7" s="21">
        <f t="shared" si="2"/>
        <v>1.3929551001638091E-2</v>
      </c>
      <c r="U7" s="21">
        <f t="shared" si="2"/>
        <v>2.3967488668858939E-2</v>
      </c>
      <c r="V7" s="21">
        <f t="shared" si="2"/>
        <v>4.7464133240282487E-2</v>
      </c>
      <c r="W7" s="59"/>
      <c r="X7" s="62"/>
    </row>
    <row r="8" spans="1:24" x14ac:dyDescent="0.2">
      <c r="A8" t="s">
        <v>16</v>
      </c>
      <c r="B8" s="6">
        <v>0.151197358965873</v>
      </c>
      <c r="C8" s="6">
        <v>0.23719403147697399</v>
      </c>
      <c r="D8" s="6">
        <v>0.18943491578102101</v>
      </c>
      <c r="E8" s="6">
        <v>0.31120327115058899</v>
      </c>
      <c r="F8" s="6">
        <v>0.48921799659728998</v>
      </c>
      <c r="P8" s="64" t="s">
        <v>7</v>
      </c>
      <c r="Q8" s="10" t="s">
        <v>27</v>
      </c>
      <c r="R8" s="20">
        <f>B7</f>
        <v>4.2829886078834499E-2</v>
      </c>
      <c r="S8" s="20">
        <f>C7</f>
        <v>0.117285922169685</v>
      </c>
      <c r="T8" s="20">
        <f>D7</f>
        <v>2.5214286521077101E-2</v>
      </c>
      <c r="U8" s="20">
        <f>E7</f>
        <v>7.4056744575500405E-2</v>
      </c>
      <c r="V8" s="17">
        <f>F7</f>
        <v>1.9371462985873202E-2</v>
      </c>
      <c r="W8" s="57">
        <f>G29</f>
        <v>47.95851408236031</v>
      </c>
      <c r="X8" s="60">
        <f>AVERAGE(R10:V10)</f>
        <v>3.6628449521958782E-2</v>
      </c>
    </row>
    <row r="9" spans="1:24" x14ac:dyDescent="0.2">
      <c r="P9" s="50"/>
      <c r="Q9" s="11" t="s">
        <v>28</v>
      </c>
      <c r="R9" s="7">
        <f>B18</f>
        <v>2.4020601063966699E-2</v>
      </c>
      <c r="S9" s="7">
        <f>C18</f>
        <v>1.5607588924467499E-2</v>
      </c>
      <c r="T9" s="7">
        <f>D18</f>
        <v>2.36118044704198E-2</v>
      </c>
      <c r="U9" s="7">
        <f>E18</f>
        <v>1.83532107621431E-2</v>
      </c>
      <c r="V9" s="18">
        <f>F18</f>
        <v>1.4022849500179201E-2</v>
      </c>
      <c r="W9" s="58"/>
      <c r="X9" s="61"/>
    </row>
    <row r="10" spans="1:24" x14ac:dyDescent="0.2">
      <c r="A10" s="54" t="s">
        <v>11</v>
      </c>
      <c r="B10" s="8">
        <f>'WHEAT RESULT'!B5</f>
        <v>3.5586878657341003E-2</v>
      </c>
      <c r="C10" s="8">
        <f>'WHEAT RESULT'!B6</f>
        <v>2.1410143002867699E-2</v>
      </c>
      <c r="D10" s="8">
        <f>'WHEAT RESULT'!B7</f>
        <v>5.8424868620932102E-3</v>
      </c>
      <c r="E10" s="8">
        <f>'WHEAT RESULT'!B8</f>
        <v>6.4699342474341297E-3</v>
      </c>
      <c r="F10" s="8">
        <f>'WHEAT RESULT'!B9</f>
        <v>1.6838256269693298E-2</v>
      </c>
      <c r="P10" s="63"/>
      <c r="Q10" s="12" t="s">
        <v>48</v>
      </c>
      <c r="R10" s="21">
        <f>R8-R9</f>
        <v>1.88092850148678E-2</v>
      </c>
      <c r="S10" s="21">
        <f t="shared" ref="S10:V10" si="3">S8-S9</f>
        <v>0.10167833324521751</v>
      </c>
      <c r="T10" s="21">
        <f t="shared" si="3"/>
        <v>1.6024820506573001E-3</v>
      </c>
      <c r="U10" s="21">
        <f t="shared" si="3"/>
        <v>5.5703533813357305E-2</v>
      </c>
      <c r="V10" s="21">
        <f t="shared" si="3"/>
        <v>5.348613485694001E-3</v>
      </c>
      <c r="W10" s="59"/>
      <c r="X10" s="62"/>
    </row>
    <row r="11" spans="1:24" x14ac:dyDescent="0.2">
      <c r="A11" s="55"/>
      <c r="B11" s="30">
        <f>'WHEAT RESULT'!B13</f>
        <v>3.3524759113788598E-2</v>
      </c>
      <c r="C11" s="6">
        <f>'WHEAT RESULT'!B14</f>
        <v>2.5335250422358499E-2</v>
      </c>
      <c r="D11" s="6">
        <f>'WHEAT RESULT'!B15</f>
        <v>6.5650087781250399E-3</v>
      </c>
      <c r="E11" s="6">
        <f>'WHEAT RESULT'!B16</f>
        <v>2.81584113836288E-2</v>
      </c>
      <c r="F11" s="18">
        <f>'WHEAT RESULT'!B17</f>
        <v>4.1782734915614102E-3</v>
      </c>
      <c r="P11" s="50" t="s">
        <v>1</v>
      </c>
      <c r="Q11" s="11" t="s">
        <v>27</v>
      </c>
      <c r="R11" s="7">
        <f>B8</f>
        <v>0.151197358965873</v>
      </c>
      <c r="S11" s="7">
        <f>C8</f>
        <v>0.23719403147697399</v>
      </c>
      <c r="T11" s="7">
        <f>D8</f>
        <v>0.18943491578102101</v>
      </c>
      <c r="U11" s="7">
        <f>E8</f>
        <v>0.31120327115058899</v>
      </c>
      <c r="V11" s="18">
        <f>F8</f>
        <v>0.48921799659728998</v>
      </c>
      <c r="W11" s="58">
        <f>G30</f>
        <v>67.136391653039169</v>
      </c>
      <c r="X11" s="61">
        <f>AVERAGE(R13:V13)</f>
        <v>0.21040749181747417</v>
      </c>
    </row>
    <row r="12" spans="1:24" x14ac:dyDescent="0.2">
      <c r="A12" s="56"/>
      <c r="B12" s="29">
        <f>'WHEAT RESULT'!B21</f>
        <v>2.7124306187033601E-2</v>
      </c>
      <c r="C12" s="9">
        <f>'WHEAT RESULT'!B22</f>
        <v>1.50199178606271E-2</v>
      </c>
      <c r="D12" s="9">
        <f>'WHEAT RESULT'!B23</f>
        <v>1.21646877378225E-2</v>
      </c>
      <c r="E12" s="9">
        <f>'WHEAT RESULT'!B24</f>
        <v>1.06056993827223E-2</v>
      </c>
      <c r="F12" s="19">
        <f>'WHEAT RESULT'!B25</f>
        <v>4.7092363238334604E-3</v>
      </c>
      <c r="P12" s="50"/>
      <c r="Q12" s="11" t="s">
        <v>28</v>
      </c>
      <c r="R12" s="7">
        <f>B23</f>
        <v>0.121985003352165</v>
      </c>
      <c r="S12" s="7">
        <f>C23</f>
        <v>8.43E-2</v>
      </c>
      <c r="T12" s="7">
        <f>D23</f>
        <v>6.4583964645862496E-2</v>
      </c>
      <c r="U12" s="7">
        <f>E23</f>
        <v>2.30323933064937E-2</v>
      </c>
      <c r="V12" s="18">
        <f>F23</f>
        <v>3.2308753579854903E-2</v>
      </c>
      <c r="W12" s="58"/>
      <c r="X12" s="61"/>
    </row>
    <row r="13" spans="1:24" x14ac:dyDescent="0.2">
      <c r="A13" s="5" t="s">
        <v>29</v>
      </c>
      <c r="B13" s="6">
        <f>MIN(B10:B12, 'SARIMAX QLOSS'!B10:B12)</f>
        <v>2.7124306187033601E-2</v>
      </c>
      <c r="C13" s="6">
        <f>MIN(C10:C12, 'SARIMAX QLOSS'!C10:C12)</f>
        <v>1.50199178606271E-2</v>
      </c>
      <c r="D13" s="6">
        <f>MIN(D10:D12, 'SARIMAX QLOSS'!D10:D12)</f>
        <v>5.8424868620932102E-3</v>
      </c>
      <c r="E13" s="6">
        <f>MIN(E10:E12, 'SARIMAX QLOSS'!E10:E12)</f>
        <v>6.43256586045026E-3</v>
      </c>
      <c r="F13" s="6">
        <f>MIN(F10:F12, 'SARIMAX QLOSS'!F10:F12)</f>
        <v>4.1782734915614102E-3</v>
      </c>
      <c r="P13" s="63"/>
      <c r="Q13" s="12" t="s">
        <v>48</v>
      </c>
      <c r="R13" s="21">
        <f>R11-R12</f>
        <v>2.9212355613707996E-2</v>
      </c>
      <c r="S13" s="21">
        <f t="shared" ref="S13:V13" si="4">S11-S12</f>
        <v>0.152894031476974</v>
      </c>
      <c r="T13" s="21">
        <f t="shared" si="4"/>
        <v>0.12485095113515851</v>
      </c>
      <c r="U13" s="21">
        <f t="shared" si="4"/>
        <v>0.28817087784409529</v>
      </c>
      <c r="V13" s="21">
        <f t="shared" si="4"/>
        <v>0.45690924301743507</v>
      </c>
      <c r="W13" s="59"/>
      <c r="X13" s="62"/>
    </row>
    <row r="14" spans="1:24" x14ac:dyDescent="0.2">
      <c r="A14" s="5"/>
      <c r="B14" s="6">
        <f>STDEV(B10:B12)</f>
        <v>4.4127328549458649E-3</v>
      </c>
      <c r="C14" s="6">
        <f t="shared" ref="C14:F14" si="5">STDEV(C10:C12)</f>
        <v>5.2065268570993684E-3</v>
      </c>
      <c r="D14" s="6">
        <f t="shared" si="5"/>
        <v>3.4604591767542665E-3</v>
      </c>
      <c r="E14" s="6">
        <f t="shared" si="5"/>
        <v>1.1515151557319829E-2</v>
      </c>
      <c r="F14" s="6">
        <f t="shared" si="5"/>
        <v>7.1608915915887215E-3</v>
      </c>
    </row>
    <row r="15" spans="1:24" x14ac:dyDescent="0.2">
      <c r="A15" s="54" t="s">
        <v>12</v>
      </c>
      <c r="B15" s="8">
        <f>'MAIZE RESULT'!B5</f>
        <v>2.7540910989046E-2</v>
      </c>
      <c r="C15" s="8">
        <f>'MAIZE RESULT'!B6</f>
        <v>2.59380266070365E-2</v>
      </c>
      <c r="D15" s="8">
        <f>'MAIZE RESULT'!B7</f>
        <v>2.7645479887723898E-2</v>
      </c>
      <c r="E15" s="8">
        <f>'MAIZE RESULT'!B8</f>
        <v>2.4412622675299599E-2</v>
      </c>
      <c r="F15" s="17">
        <f>'MAIZE RESULT'!B9</f>
        <v>2.0287305116653401E-2</v>
      </c>
    </row>
    <row r="16" spans="1:24" x14ac:dyDescent="0.2">
      <c r="A16" s="55"/>
      <c r="B16" s="6">
        <f>'MAIZE RESULT'!B13</f>
        <v>3.3526878803968402E-2</v>
      </c>
      <c r="C16" s="6">
        <f>'MAIZE RESULT'!B14</f>
        <v>2.9199143871665001E-2</v>
      </c>
      <c r="D16" s="6">
        <f>'MAIZE RESULT'!B15</f>
        <v>2.54176594316959E-2</v>
      </c>
      <c r="E16" s="6">
        <f>'MAIZE RESULT'!B16</f>
        <v>1.83532107621431E-2</v>
      </c>
      <c r="F16" s="18">
        <f>'MAIZE RESULT'!B17</f>
        <v>1.9284650683403001E-2</v>
      </c>
    </row>
    <row r="17" spans="1:8" x14ac:dyDescent="0.2">
      <c r="A17" s="56"/>
      <c r="B17" s="9">
        <f>'MAIZE RESULT'!B21</f>
        <v>3.9714138954877798E-2</v>
      </c>
      <c r="C17" s="9">
        <f>'MAIZE RESULT'!B22</f>
        <v>2.5108855217695202E-2</v>
      </c>
      <c r="D17" s="9">
        <f>'MAIZE RESULT'!B23</f>
        <v>2.5139164179563502E-2</v>
      </c>
      <c r="E17" s="9">
        <f>'MAIZE RESULT'!B24</f>
        <v>2.20772419124841E-2</v>
      </c>
      <c r="F17" s="19">
        <f>'MAIZE RESULT'!B25</f>
        <v>1.4022849500179201E-2</v>
      </c>
    </row>
    <row r="18" spans="1:8" x14ac:dyDescent="0.2">
      <c r="A18" s="5" t="s">
        <v>19</v>
      </c>
      <c r="B18" s="6">
        <f>MIN(B15:B17, 'SARIMAX QLOSS'!B15:B17)</f>
        <v>2.4020601063966699E-2</v>
      </c>
      <c r="C18" s="6">
        <f>MIN(C15:C17, 'SARIMAX QLOSS'!C15:C17)</f>
        <v>1.5607588924467499E-2</v>
      </c>
      <c r="D18" s="6">
        <f>MIN(D15:D17, 'SARIMAX QLOSS'!D15:D17)</f>
        <v>2.36118044704198E-2</v>
      </c>
      <c r="E18" s="6">
        <f>MIN(E15:E17, 'SARIMAX QLOSS'!E15:E17)</f>
        <v>1.83532107621431E-2</v>
      </c>
      <c r="F18" s="6">
        <f>MIN(F15:F17, 'SARIMAX QLOSS'!F15:F17)</f>
        <v>1.4022849500179201E-2</v>
      </c>
    </row>
    <row r="19" spans="1:8" x14ac:dyDescent="0.2">
      <c r="A19" s="5"/>
      <c r="B19" s="6">
        <f>STDEV(B15:B17)</f>
        <v>6.0868913517003491E-3</v>
      </c>
      <c r="C19" s="6">
        <f t="shared" ref="C19:F19" si="6">STDEV(C15:C17)</f>
        <v>2.1622855299949914E-3</v>
      </c>
      <c r="D19" s="6">
        <f t="shared" si="6"/>
        <v>1.3737031471372455E-3</v>
      </c>
      <c r="E19" s="6">
        <f t="shared" si="6"/>
        <v>3.0561109286515796E-3</v>
      </c>
      <c r="F19" s="6">
        <f t="shared" si="6"/>
        <v>3.3648990023245184E-3</v>
      </c>
    </row>
    <row r="20" spans="1:8" x14ac:dyDescent="0.2">
      <c r="A20" s="54" t="s">
        <v>13</v>
      </c>
      <c r="B20" s="8">
        <f>'SUNFLOWER RESULT'!B5</f>
        <v>0.15241852402687001</v>
      </c>
      <c r="C20" s="8">
        <f>'SUNFLOWER RESULT'!B6</f>
        <v>0.12488929182291</v>
      </c>
      <c r="D20" s="8">
        <f>'SUNFLOWER RESULT'!B7</f>
        <v>7.8823208808898898E-2</v>
      </c>
      <c r="E20" s="20">
        <f>'SUNFLOWER RESULT'!B8</f>
        <v>6.1555106192827197E-2</v>
      </c>
      <c r="F20" s="17">
        <f>'SUNFLOWER RESULT'!B9</f>
        <v>4.4066783040761899E-2</v>
      </c>
    </row>
    <row r="21" spans="1:8" x14ac:dyDescent="0.2">
      <c r="A21" s="55"/>
      <c r="B21" s="6">
        <f>'SUNFLOWER RESULT'!B13</f>
        <v>0.21660570800304399</v>
      </c>
      <c r="C21" s="6">
        <f>'SUNFLOWER RESULT'!B14</f>
        <v>0.150930300354957</v>
      </c>
      <c r="D21" s="6">
        <f>'SUNFLOWER RESULT'!B15</f>
        <v>8.3591483533382402E-2</v>
      </c>
      <c r="E21" s="7">
        <f>'SUNFLOWER RESULT'!B16</f>
        <v>2.30323933064937E-2</v>
      </c>
      <c r="F21" s="18">
        <f>'SUNFLOWER RESULT'!B17</f>
        <v>3.2308753579854903E-2</v>
      </c>
    </row>
    <row r="22" spans="1:8" x14ac:dyDescent="0.2">
      <c r="A22" s="56"/>
      <c r="B22" s="9">
        <f>'SUNFLOWER RESULT'!B21</f>
        <v>0.14904454350471399</v>
      </c>
      <c r="C22" s="9">
        <f>'SUNFLOWER RESULT'!B22</f>
        <v>0.12819625437259599</v>
      </c>
      <c r="D22" s="21">
        <f>'SUNFLOWER RESULT'!B23</f>
        <v>6.4583964645862496E-2</v>
      </c>
      <c r="E22" s="21">
        <f>'SUNFLOWER RESULT'!B24</f>
        <v>6.6480487585067694E-2</v>
      </c>
      <c r="F22" s="19">
        <f>'SUNFLOWER RESULT'!B25</f>
        <v>4.3011415749788201E-2</v>
      </c>
    </row>
    <row r="23" spans="1:8" x14ac:dyDescent="0.2">
      <c r="A23" s="16" t="s">
        <v>18</v>
      </c>
      <c r="B23" s="6">
        <f>MIN(B20:B22,'SARIMAX QLOSS'!B20:B22)</f>
        <v>0.121985003352165</v>
      </c>
      <c r="C23" s="6">
        <f>MIN(C20:C22,'SARIMAX QLOSS'!C20:C22)</f>
        <v>8.43E-2</v>
      </c>
      <c r="D23" s="6">
        <f>MIN(D20:D22,'SARIMAX QLOSS'!D20:D22)</f>
        <v>6.4583964645862496E-2</v>
      </c>
      <c r="E23" s="6">
        <f>MIN(E20:E22,'SARIMAX QLOSS'!E20:E22)</f>
        <v>2.30323933064937E-2</v>
      </c>
      <c r="F23" s="6">
        <f>MIN(F20:F22,'SARIMAX QLOSS'!F20:F22)</f>
        <v>3.2308753579854903E-2</v>
      </c>
    </row>
    <row r="24" spans="1:8" x14ac:dyDescent="0.2">
      <c r="A24" s="16"/>
      <c r="B24" s="6">
        <f>STDEV(B20:B22)</f>
        <v>3.8069868399486957E-2</v>
      </c>
      <c r="C24" s="6">
        <f t="shared" ref="C24:F24" si="7">STDEV(C20:C22)</f>
        <v>1.4176900069004711E-2</v>
      </c>
      <c r="D24" s="6">
        <f t="shared" si="7"/>
        <v>9.8892053307478196E-3</v>
      </c>
      <c r="E24" s="6">
        <f t="shared" si="7"/>
        <v>2.3790739397301093E-2</v>
      </c>
      <c r="F24" s="6">
        <f t="shared" si="7"/>
        <v>6.5052803481240821E-3</v>
      </c>
    </row>
    <row r="25" spans="1:8" x14ac:dyDescent="0.2">
      <c r="A25" s="51" t="s">
        <v>17</v>
      </c>
      <c r="B25" s="51"/>
      <c r="C25" s="51"/>
      <c r="D25" s="51"/>
      <c r="E25" s="51"/>
      <c r="F25" s="51"/>
    </row>
    <row r="26" spans="1:8" ht="17" customHeight="1" x14ac:dyDescent="0.2">
      <c r="A26" s="53"/>
      <c r="B26" s="53"/>
      <c r="C26" s="53"/>
      <c r="D26" s="53"/>
      <c r="E26" s="53"/>
      <c r="F26" s="53"/>
      <c r="G26" t="s">
        <v>21</v>
      </c>
    </row>
    <row r="27" spans="1:8" x14ac:dyDescent="0.2">
      <c r="A27" s="5"/>
      <c r="B27" s="5">
        <v>6</v>
      </c>
      <c r="C27" s="5">
        <v>5</v>
      </c>
      <c r="D27" s="5">
        <v>4</v>
      </c>
      <c r="E27" s="5">
        <v>3</v>
      </c>
      <c r="F27" s="5">
        <v>2</v>
      </c>
    </row>
    <row r="28" spans="1:8" x14ac:dyDescent="0.2">
      <c r="A28" s="10" t="s">
        <v>8</v>
      </c>
      <c r="B28" s="13">
        <f>(1-B13/B6)*100</f>
        <v>56.40961835934646</v>
      </c>
      <c r="C28" s="22">
        <f>(1-C13/C6)*100</f>
        <v>-39.163530186746257</v>
      </c>
      <c r="D28" s="22">
        <f>(1-D13/D6)*100</f>
        <v>70.450760299168081</v>
      </c>
      <c r="E28" s="22">
        <f>(1-E13/E6)*100</f>
        <v>78.840281834861457</v>
      </c>
      <c r="F28" s="23">
        <f>(1-F13/F6)*100</f>
        <v>91.9092200461196</v>
      </c>
      <c r="G28" s="24">
        <f>AVERAGE(B28:F28)</f>
        <v>51.689270070549867</v>
      </c>
      <c r="H28" s="24">
        <f>AVERAGE(D28:F28)</f>
        <v>80.400087393383046</v>
      </c>
    </row>
    <row r="29" spans="1:8" x14ac:dyDescent="0.2">
      <c r="A29" s="11" t="s">
        <v>9</v>
      </c>
      <c r="B29" s="14">
        <f>(1-B18/B7)*100</f>
        <v>43.916262070477217</v>
      </c>
      <c r="C29" s="24">
        <f>(1-C18/C7)*100</f>
        <v>86.69270050851712</v>
      </c>
      <c r="D29" s="24">
        <f>(1-D18/D7)*100</f>
        <v>6.3554526887673601</v>
      </c>
      <c r="E29" s="24">
        <f>(1-E18/E7)*100</f>
        <v>75.217367618107872</v>
      </c>
      <c r="F29" s="25">
        <f>(1-F18/F7)*100</f>
        <v>27.610787525931947</v>
      </c>
      <c r="G29" s="24">
        <f>AVERAGE(B29:F29)</f>
        <v>47.95851408236031</v>
      </c>
      <c r="H29" s="24">
        <f>AVERAGE(D29:F29)</f>
        <v>36.394535944269059</v>
      </c>
    </row>
    <row r="30" spans="1:8" x14ac:dyDescent="0.2">
      <c r="A30" s="12" t="s">
        <v>10</v>
      </c>
      <c r="B30" s="15">
        <f>(1-B23/B8)*100</f>
        <v>19.320678491680244</v>
      </c>
      <c r="C30" s="26">
        <f>(1-C23/C8)*100</f>
        <v>64.45947670981613</v>
      </c>
      <c r="D30" s="26">
        <f>(1-D23/D8)*100</f>
        <v>65.907042859765681</v>
      </c>
      <c r="E30" s="26">
        <f>(1-E23/E8)*100</f>
        <v>92.598923134278849</v>
      </c>
      <c r="F30" s="27">
        <f>(1-F23/F8)*100</f>
        <v>93.395837069654959</v>
      </c>
      <c r="G30" s="24">
        <f>AVERAGE(B30:F30)</f>
        <v>67.136391653039169</v>
      </c>
      <c r="H30" s="24">
        <f>AVERAGE(D30:F30)</f>
        <v>83.96726768789982</v>
      </c>
    </row>
    <row r="33" spans="1:6" x14ac:dyDescent="0.2">
      <c r="A33" s="51" t="s">
        <v>23</v>
      </c>
      <c r="B33" s="51"/>
      <c r="C33" s="51"/>
      <c r="D33" s="51"/>
      <c r="E33" s="51"/>
      <c r="F33" s="51"/>
    </row>
    <row r="34" spans="1:6" x14ac:dyDescent="0.2">
      <c r="A34" s="53"/>
      <c r="B34" s="53"/>
      <c r="C34" s="53"/>
      <c r="D34" s="53"/>
      <c r="E34" s="53"/>
      <c r="F34" s="53"/>
    </row>
    <row r="35" spans="1:6" x14ac:dyDescent="0.2">
      <c r="A35" s="5"/>
      <c r="B35" s="5">
        <v>6</v>
      </c>
      <c r="C35" s="5">
        <v>5</v>
      </c>
      <c r="D35" s="5">
        <v>4</v>
      </c>
      <c r="E35" s="5">
        <v>3</v>
      </c>
      <c r="F35" s="5">
        <v>2</v>
      </c>
    </row>
    <row r="36" spans="1:6" x14ac:dyDescent="0.2">
      <c r="A36" s="10" t="s">
        <v>8</v>
      </c>
      <c r="B36" s="13">
        <f>B6-B13</f>
        <v>3.5101132467389093E-2</v>
      </c>
      <c r="C36" s="13">
        <f t="shared" ref="C36:F36" si="8">C6-C13</f>
        <v>-4.2269192636012996E-3</v>
      </c>
      <c r="D36" s="13">
        <f t="shared" si="8"/>
        <v>1.3929551001638091E-2</v>
      </c>
      <c r="E36" s="13">
        <f t="shared" si="8"/>
        <v>2.3967488668858939E-2</v>
      </c>
      <c r="F36" s="13">
        <f t="shared" si="8"/>
        <v>4.7464133240282487E-2</v>
      </c>
    </row>
    <row r="37" spans="1:6" x14ac:dyDescent="0.2">
      <c r="A37" s="11" t="s">
        <v>9</v>
      </c>
      <c r="B37" s="14">
        <f>B7-B18</f>
        <v>1.88092850148678E-2</v>
      </c>
      <c r="C37" s="14">
        <f t="shared" ref="C37:F37" si="9">C7-C18</f>
        <v>0.10167833324521751</v>
      </c>
      <c r="D37" s="14">
        <f t="shared" si="9"/>
        <v>1.6024820506573001E-3</v>
      </c>
      <c r="E37" s="14">
        <f t="shared" si="9"/>
        <v>5.5703533813357305E-2</v>
      </c>
      <c r="F37" s="14">
        <f t="shared" si="9"/>
        <v>5.348613485694001E-3</v>
      </c>
    </row>
    <row r="38" spans="1:6" x14ac:dyDescent="0.2">
      <c r="A38" s="12" t="s">
        <v>10</v>
      </c>
      <c r="B38" s="15">
        <f>B8-B23</f>
        <v>2.9212355613707996E-2</v>
      </c>
      <c r="C38" s="15">
        <f t="shared" ref="C38:F38" si="10">C8-C23</f>
        <v>0.152894031476974</v>
      </c>
      <c r="D38" s="15">
        <f t="shared" si="10"/>
        <v>0.12485095113515851</v>
      </c>
      <c r="E38" s="15">
        <f t="shared" si="10"/>
        <v>0.28817087784409529</v>
      </c>
      <c r="F38" s="15">
        <f t="shared" si="10"/>
        <v>0.45690924301743507</v>
      </c>
    </row>
    <row r="39" spans="1:6" ht="19" x14ac:dyDescent="0.25">
      <c r="A39" s="4"/>
    </row>
  </sheetData>
  <mergeCells count="16">
    <mergeCell ref="A33:F34"/>
    <mergeCell ref="A3:F4"/>
    <mergeCell ref="R3:V3"/>
    <mergeCell ref="P11:P13"/>
    <mergeCell ref="P8:P10"/>
    <mergeCell ref="P5:P7"/>
    <mergeCell ref="A10:A12"/>
    <mergeCell ref="A15:A17"/>
    <mergeCell ref="A20:A22"/>
    <mergeCell ref="A25:F26"/>
    <mergeCell ref="W5:W7"/>
    <mergeCell ref="W8:W10"/>
    <mergeCell ref="W11:W13"/>
    <mergeCell ref="X5:X7"/>
    <mergeCell ref="X8:X10"/>
    <mergeCell ref="X11:X13"/>
  </mergeCells>
  <conditionalFormatting sqref="B10:B1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C1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:D1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:E1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F1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B1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C1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:D1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:E1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:F1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B2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:C2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:D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0:E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0:F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2C4C-1258-3740-AA86-EA09B2081FF5}">
  <dimension ref="A3:Z39"/>
  <sheetViews>
    <sheetView showGridLines="0" topLeftCell="K1" zoomScale="94" zoomScaleNormal="94" workbookViewId="0">
      <selection activeCell="AJ34" sqref="AJ34"/>
    </sheetView>
  </sheetViews>
  <sheetFormatPr baseColWidth="10" defaultRowHeight="16" x14ac:dyDescent="0.2"/>
  <cols>
    <col min="1" max="1" width="26.6640625" customWidth="1"/>
    <col min="2" max="2" width="11.6640625" bestFit="1" customWidth="1"/>
    <col min="3" max="3" width="12.33203125" bestFit="1" customWidth="1"/>
    <col min="4" max="6" width="11.6640625" bestFit="1" customWidth="1"/>
    <col min="7" max="7" width="16.6640625" bestFit="1" customWidth="1"/>
    <col min="16" max="16" width="12.33203125" bestFit="1" customWidth="1"/>
  </cols>
  <sheetData>
    <row r="3" spans="1:26" x14ac:dyDescent="0.2">
      <c r="A3" s="52" t="s">
        <v>22</v>
      </c>
      <c r="B3" s="52"/>
      <c r="C3" s="52"/>
      <c r="D3" s="52"/>
      <c r="E3" s="52"/>
      <c r="F3" s="52"/>
      <c r="R3" s="51" t="s">
        <v>26</v>
      </c>
      <c r="S3" s="51"/>
      <c r="T3" s="51"/>
      <c r="U3" s="51"/>
      <c r="V3" s="51"/>
    </row>
    <row r="4" spans="1:26" x14ac:dyDescent="0.2">
      <c r="A4" s="52"/>
      <c r="B4" s="52"/>
      <c r="C4" s="52"/>
      <c r="D4" s="52"/>
      <c r="E4" s="52"/>
      <c r="F4" s="52"/>
      <c r="P4" s="45" t="s">
        <v>24</v>
      </c>
      <c r="Q4" s="45" t="s">
        <v>25</v>
      </c>
      <c r="R4" s="46">
        <v>6</v>
      </c>
      <c r="S4" s="46">
        <v>5</v>
      </c>
      <c r="T4" s="46">
        <v>4</v>
      </c>
      <c r="U4" s="46">
        <v>3</v>
      </c>
      <c r="V4" s="46">
        <v>2</v>
      </c>
      <c r="W4" s="28" t="s">
        <v>49</v>
      </c>
      <c r="X4" s="28" t="s">
        <v>59</v>
      </c>
    </row>
    <row r="5" spans="1:26" ht="19" x14ac:dyDescent="0.25">
      <c r="B5">
        <v>6</v>
      </c>
      <c r="C5">
        <v>5</v>
      </c>
      <c r="D5">
        <v>4</v>
      </c>
      <c r="E5">
        <v>3</v>
      </c>
      <c r="F5" s="3">
        <v>2</v>
      </c>
      <c r="P5" s="64" t="s">
        <v>6</v>
      </c>
      <c r="Q5" s="10" t="s">
        <v>27</v>
      </c>
      <c r="R5" s="20">
        <f>B6</f>
        <v>3.4578815102577203E-2</v>
      </c>
      <c r="S5" s="20">
        <f t="shared" ref="S5:V5" si="0">C6</f>
        <v>1.07929985970258E-2</v>
      </c>
      <c r="T5" s="20">
        <f t="shared" si="0"/>
        <v>1.7073310911655398E-2</v>
      </c>
      <c r="U5" s="20">
        <f t="shared" si="0"/>
        <v>3.04000545293092E-2</v>
      </c>
      <c r="V5" s="17">
        <f t="shared" si="0"/>
        <v>5.16424067318439E-2</v>
      </c>
      <c r="W5" s="57">
        <f>G28</f>
        <v>43.784799094833417</v>
      </c>
      <c r="X5" s="60">
        <f>AVERAGE(R7:V7)</f>
        <v>1.7178007122129184E-2</v>
      </c>
      <c r="Y5">
        <f>X5/Z5*100</f>
        <v>5.1376564012799806</v>
      </c>
      <c r="Z5" s="2">
        <v>0.334354923343054</v>
      </c>
    </row>
    <row r="6" spans="1:26" ht="19" x14ac:dyDescent="0.25">
      <c r="A6" t="s">
        <v>14</v>
      </c>
      <c r="B6" s="65">
        <v>3.4578815102577203E-2</v>
      </c>
      <c r="C6" s="2">
        <v>1.07929985970258E-2</v>
      </c>
      <c r="D6" s="2">
        <v>1.7073310911655398E-2</v>
      </c>
      <c r="E6" s="2">
        <v>3.04000545293092E-2</v>
      </c>
      <c r="F6" s="2">
        <v>5.16424067318439E-2</v>
      </c>
      <c r="P6" s="50"/>
      <c r="Q6" s="11" t="s">
        <v>28</v>
      </c>
      <c r="R6" s="7">
        <f>B13</f>
        <v>2.7124306187033601E-2</v>
      </c>
      <c r="S6" s="7">
        <f t="shared" ref="S6:V6" si="1">C13</f>
        <v>1.50199178606271E-2</v>
      </c>
      <c r="T6" s="7">
        <f t="shared" si="1"/>
        <v>5.8424868620932102E-3</v>
      </c>
      <c r="U6" s="7">
        <f t="shared" si="1"/>
        <v>6.43256586045026E-3</v>
      </c>
      <c r="V6" s="18">
        <f t="shared" si="1"/>
        <v>4.1782734915614102E-3</v>
      </c>
      <c r="W6" s="58"/>
      <c r="X6" s="61"/>
    </row>
    <row r="7" spans="1:26" ht="19" x14ac:dyDescent="0.25">
      <c r="A7" t="s">
        <v>15</v>
      </c>
      <c r="B7" s="2">
        <v>4.2829886078834499E-2</v>
      </c>
      <c r="C7" s="65">
        <v>0.117285922169685</v>
      </c>
      <c r="D7" s="65">
        <v>2.5214286521077101E-2</v>
      </c>
      <c r="E7" s="2">
        <v>9.7052827477455098E-2</v>
      </c>
      <c r="F7" s="2">
        <v>1.9371462985873202E-2</v>
      </c>
      <c r="P7" s="63"/>
      <c r="Q7" s="12" t="s">
        <v>48</v>
      </c>
      <c r="R7" s="21">
        <f>R5-R6</f>
        <v>7.4545089155436013E-3</v>
      </c>
      <c r="S7" s="21">
        <f t="shared" ref="S7:V7" si="2">S5-S6</f>
        <v>-4.2269192636012996E-3</v>
      </c>
      <c r="T7" s="21">
        <f t="shared" si="2"/>
        <v>1.1230824049562188E-2</v>
      </c>
      <c r="U7" s="21">
        <f t="shared" si="2"/>
        <v>2.3967488668858939E-2</v>
      </c>
      <c r="V7" s="21">
        <f t="shared" si="2"/>
        <v>4.7464133240282487E-2</v>
      </c>
      <c r="W7" s="59"/>
      <c r="X7" s="62"/>
    </row>
    <row r="8" spans="1:26" ht="19" x14ac:dyDescent="0.25">
      <c r="A8" t="s">
        <v>16</v>
      </c>
      <c r="B8" s="2">
        <v>0.151197358965873</v>
      </c>
      <c r="C8" s="2">
        <v>0.23719403147697399</v>
      </c>
      <c r="D8" s="2">
        <v>0.18943491578102101</v>
      </c>
      <c r="E8" s="2">
        <v>0.31120327115058899</v>
      </c>
      <c r="F8" s="2">
        <v>0.48921799659728998</v>
      </c>
      <c r="P8" s="64" t="s">
        <v>7</v>
      </c>
      <c r="Q8" s="10" t="s">
        <v>27</v>
      </c>
      <c r="R8" s="20">
        <f>B7</f>
        <v>4.2829886078834499E-2</v>
      </c>
      <c r="S8" s="20">
        <f>C7</f>
        <v>0.117285922169685</v>
      </c>
      <c r="T8" s="20">
        <f>D7</f>
        <v>2.5214286521077101E-2</v>
      </c>
      <c r="U8" s="20">
        <f>E7</f>
        <v>9.7052827477455098E-2</v>
      </c>
      <c r="V8" s="17">
        <f>F7</f>
        <v>1.9371462985873202E-2</v>
      </c>
      <c r="W8" s="57">
        <f>G29</f>
        <v>49.132933176775758</v>
      </c>
      <c r="X8" s="60">
        <f>AVERAGE(R10:V10)</f>
        <v>4.1227666102349722E-2</v>
      </c>
      <c r="Y8">
        <f t="shared" ref="Y6:Y13" si="3">X8/Z8*100</f>
        <v>11.869127305044392</v>
      </c>
      <c r="Z8" s="2">
        <v>0.34735212659508602</v>
      </c>
    </row>
    <row r="9" spans="1:26" x14ac:dyDescent="0.2">
      <c r="P9" s="50"/>
      <c r="Q9" s="11" t="s">
        <v>28</v>
      </c>
      <c r="R9" s="7">
        <f>B18</f>
        <v>2.4020601063966699E-2</v>
      </c>
      <c r="S9" s="7">
        <f>C18</f>
        <v>1.5607588924467499E-2</v>
      </c>
      <c r="T9" s="7">
        <f>D18</f>
        <v>2.36118044704198E-2</v>
      </c>
      <c r="U9" s="7">
        <f>E18</f>
        <v>1.83532107621431E-2</v>
      </c>
      <c r="V9" s="18">
        <f>F18</f>
        <v>1.4022849500179201E-2</v>
      </c>
      <c r="W9" s="58"/>
      <c r="X9" s="61"/>
    </row>
    <row r="10" spans="1:26" x14ac:dyDescent="0.2">
      <c r="A10" s="54" t="s">
        <v>11</v>
      </c>
      <c r="B10" s="8">
        <f>'WHEAT RESULT'!B5</f>
        <v>3.5586878657341003E-2</v>
      </c>
      <c r="C10" s="8">
        <f>'WHEAT RESULT'!B6</f>
        <v>2.1410143002867699E-2</v>
      </c>
      <c r="D10" s="8">
        <f>'WHEAT RESULT'!B7</f>
        <v>5.8424868620932102E-3</v>
      </c>
      <c r="E10" s="8">
        <f>'WHEAT RESULT'!B8</f>
        <v>6.4699342474341297E-3</v>
      </c>
      <c r="F10" s="8">
        <f>'WHEAT RESULT'!B9</f>
        <v>1.6838256269693298E-2</v>
      </c>
      <c r="P10" s="63"/>
      <c r="Q10" s="12" t="s">
        <v>48</v>
      </c>
      <c r="R10" s="21">
        <f>R8-R9</f>
        <v>1.88092850148678E-2</v>
      </c>
      <c r="S10" s="21">
        <f t="shared" ref="S10:V10" si="4">S8-S9</f>
        <v>0.10167833324521751</v>
      </c>
      <c r="T10" s="21">
        <f t="shared" si="4"/>
        <v>1.6024820506573001E-3</v>
      </c>
      <c r="U10" s="21">
        <f t="shared" si="4"/>
        <v>7.8699616715312004E-2</v>
      </c>
      <c r="V10" s="21">
        <f t="shared" si="4"/>
        <v>5.348613485694001E-3</v>
      </c>
      <c r="W10" s="59"/>
      <c r="X10" s="62"/>
    </row>
    <row r="11" spans="1:26" ht="19" x14ac:dyDescent="0.25">
      <c r="A11" s="55"/>
      <c r="B11" s="30">
        <f>'WHEAT RESULT'!B13</f>
        <v>3.3524759113788598E-2</v>
      </c>
      <c r="C11" s="6">
        <f>'WHEAT RESULT'!B14</f>
        <v>2.5335250422358499E-2</v>
      </c>
      <c r="D11" s="6">
        <f>'WHEAT RESULT'!B15</f>
        <v>6.5650087781250399E-3</v>
      </c>
      <c r="E11" s="6">
        <f>'WHEAT RESULT'!B16</f>
        <v>2.81584113836288E-2</v>
      </c>
      <c r="F11" s="18">
        <f>'WHEAT RESULT'!B17</f>
        <v>4.1782734915614102E-3</v>
      </c>
      <c r="P11" s="50" t="s">
        <v>1</v>
      </c>
      <c r="Q11" s="11" t="s">
        <v>27</v>
      </c>
      <c r="R11" s="7">
        <f>B8</f>
        <v>0.151197358965873</v>
      </c>
      <c r="S11" s="7">
        <f>C8</f>
        <v>0.23719403147697399</v>
      </c>
      <c r="T11" s="7">
        <f>D8</f>
        <v>0.18943491578102101</v>
      </c>
      <c r="U11" s="7">
        <f>E8</f>
        <v>0.31120327115058899</v>
      </c>
      <c r="V11" s="18">
        <f>F8</f>
        <v>0.48921799659728998</v>
      </c>
      <c r="W11" s="58">
        <f>G30</f>
        <v>67.136391653039169</v>
      </c>
      <c r="X11" s="61">
        <f>AVERAGE(R13:V13)</f>
        <v>0.21040749181747417</v>
      </c>
      <c r="Y11">
        <f t="shared" si="3"/>
        <v>13.390944022968721</v>
      </c>
      <c r="Z11" s="2">
        <v>1.57126705523206</v>
      </c>
    </row>
    <row r="12" spans="1:26" x14ac:dyDescent="0.2">
      <c r="A12" s="56"/>
      <c r="B12" s="29">
        <f>'WHEAT RESULT'!B21</f>
        <v>2.7124306187033601E-2</v>
      </c>
      <c r="C12" s="9">
        <f>'WHEAT RESULT'!B22</f>
        <v>1.50199178606271E-2</v>
      </c>
      <c r="D12" s="9">
        <f>'WHEAT RESULT'!B23</f>
        <v>1.21646877378225E-2</v>
      </c>
      <c r="E12" s="9">
        <f>'WHEAT RESULT'!B24</f>
        <v>1.06056993827223E-2</v>
      </c>
      <c r="F12" s="19">
        <f>'WHEAT RESULT'!B25</f>
        <v>4.7092363238334604E-3</v>
      </c>
      <c r="P12" s="50"/>
      <c r="Q12" s="11" t="s">
        <v>28</v>
      </c>
      <c r="R12" s="7">
        <f>B23</f>
        <v>0.121985003352165</v>
      </c>
      <c r="S12" s="7">
        <f>C23</f>
        <v>8.43E-2</v>
      </c>
      <c r="T12" s="7">
        <f>D23</f>
        <v>6.4583964645862496E-2</v>
      </c>
      <c r="U12" s="7">
        <f>E23</f>
        <v>2.30323933064937E-2</v>
      </c>
      <c r="V12" s="18">
        <f>F23</f>
        <v>3.2308753579854903E-2</v>
      </c>
      <c r="W12" s="58"/>
      <c r="X12" s="61"/>
    </row>
    <row r="13" spans="1:26" x14ac:dyDescent="0.2">
      <c r="A13" s="5" t="s">
        <v>29</v>
      </c>
      <c r="B13" s="6">
        <f>MIN(B10:B12, 'SARIMAX QLOSS'!B10:B12)</f>
        <v>2.7124306187033601E-2</v>
      </c>
      <c r="C13" s="6">
        <f>MIN(C10:C12, 'SARIMAX QLOSS'!C10:C12)</f>
        <v>1.50199178606271E-2</v>
      </c>
      <c r="D13" s="6">
        <f>MIN(D10:D12, 'SARIMAX QLOSS'!D10:D12)</f>
        <v>5.8424868620932102E-3</v>
      </c>
      <c r="E13" s="6">
        <f>MIN(E10:E12, 'SARIMAX QLOSS'!E10:E12)</f>
        <v>6.43256586045026E-3</v>
      </c>
      <c r="F13" s="6">
        <f>MIN(F10:F12, 'SARIMAX QLOSS'!F10:F12)</f>
        <v>4.1782734915614102E-3</v>
      </c>
      <c r="P13" s="63"/>
      <c r="Q13" s="12" t="s">
        <v>48</v>
      </c>
      <c r="R13" s="21">
        <f>R11-R12</f>
        <v>2.9212355613707996E-2</v>
      </c>
      <c r="S13" s="21">
        <f t="shared" ref="S13:V13" si="5">S11-S12</f>
        <v>0.152894031476974</v>
      </c>
      <c r="T13" s="21">
        <f t="shared" si="5"/>
        <v>0.12485095113515851</v>
      </c>
      <c r="U13" s="21">
        <f t="shared" si="5"/>
        <v>0.28817087784409529</v>
      </c>
      <c r="V13" s="21">
        <f t="shared" si="5"/>
        <v>0.45690924301743507</v>
      </c>
      <c r="W13" s="59"/>
      <c r="X13" s="62"/>
    </row>
    <row r="14" spans="1:26" x14ac:dyDescent="0.2">
      <c r="A14" s="5"/>
      <c r="B14" s="6">
        <f>STDEV(B10:B12)</f>
        <v>4.4127328549458649E-3</v>
      </c>
      <c r="C14" s="6">
        <f t="shared" ref="C14:F14" si="6">STDEV(C10:C12)</f>
        <v>5.2065268570993684E-3</v>
      </c>
      <c r="D14" s="6">
        <f t="shared" si="6"/>
        <v>3.4604591767542665E-3</v>
      </c>
      <c r="E14" s="6">
        <f t="shared" si="6"/>
        <v>1.1515151557319829E-2</v>
      </c>
      <c r="F14" s="6">
        <f t="shared" si="6"/>
        <v>7.1608915915887215E-3</v>
      </c>
    </row>
    <row r="15" spans="1:26" x14ac:dyDescent="0.2">
      <c r="A15" s="54" t="s">
        <v>12</v>
      </c>
      <c r="B15" s="8">
        <f>'MAIZE RESULT'!B5</f>
        <v>2.7540910989046E-2</v>
      </c>
      <c r="C15" s="8">
        <f>'MAIZE RESULT'!B6</f>
        <v>2.59380266070365E-2</v>
      </c>
      <c r="D15" s="8">
        <f>'MAIZE RESULT'!B7</f>
        <v>2.7645479887723898E-2</v>
      </c>
      <c r="E15" s="8">
        <f>'MAIZE RESULT'!B8</f>
        <v>2.4412622675299599E-2</v>
      </c>
      <c r="F15" s="17">
        <f>'MAIZE RESULT'!B9</f>
        <v>2.0287305116653401E-2</v>
      </c>
    </row>
    <row r="16" spans="1:26" x14ac:dyDescent="0.2">
      <c r="A16" s="55"/>
      <c r="B16" s="6">
        <f>'MAIZE RESULT'!B13</f>
        <v>3.3526878803968402E-2</v>
      </c>
      <c r="C16" s="6">
        <f>'MAIZE RESULT'!B14</f>
        <v>2.9199143871665001E-2</v>
      </c>
      <c r="D16" s="6">
        <f>'MAIZE RESULT'!B15</f>
        <v>2.54176594316959E-2</v>
      </c>
      <c r="E16" s="6">
        <f>'MAIZE RESULT'!B16</f>
        <v>1.83532107621431E-2</v>
      </c>
      <c r="F16" s="18">
        <f>'MAIZE RESULT'!B17</f>
        <v>1.9284650683403001E-2</v>
      </c>
    </row>
    <row r="17" spans="1:24" x14ac:dyDescent="0.2">
      <c r="A17" s="56"/>
      <c r="B17" s="9">
        <f>'MAIZE RESULT'!B21</f>
        <v>3.9714138954877798E-2</v>
      </c>
      <c r="C17" s="9">
        <f>'MAIZE RESULT'!B22</f>
        <v>2.5108855217695202E-2</v>
      </c>
      <c r="D17" s="9">
        <f>'MAIZE RESULT'!B23</f>
        <v>2.5139164179563502E-2</v>
      </c>
      <c r="E17" s="9">
        <f>'MAIZE RESULT'!B24</f>
        <v>2.20772419124841E-2</v>
      </c>
      <c r="F17" s="19">
        <f>'MAIZE RESULT'!B25</f>
        <v>1.4022849500179201E-2</v>
      </c>
      <c r="R17" s="53" t="s">
        <v>26</v>
      </c>
      <c r="S17" s="53"/>
      <c r="T17" s="53"/>
      <c r="U17" s="53"/>
      <c r="V17" s="53"/>
    </row>
    <row r="18" spans="1:24" x14ac:dyDescent="0.2">
      <c r="A18" s="5" t="s">
        <v>19</v>
      </c>
      <c r="B18" s="6">
        <f>MIN(B15:B17, 'SARIMAX QLOSS'!B15:B17)</f>
        <v>2.4020601063966699E-2</v>
      </c>
      <c r="C18" s="6">
        <f>MIN(C15:C17, 'SARIMAX QLOSS'!C15:C17)</f>
        <v>1.5607588924467499E-2</v>
      </c>
      <c r="D18" s="6">
        <f>MIN(D15:D17, 'SARIMAX QLOSS'!D15:D17)</f>
        <v>2.36118044704198E-2</v>
      </c>
      <c r="E18" s="6">
        <f>MIN(E15:E17, 'SARIMAX QLOSS'!E15:E17)</f>
        <v>1.83532107621431E-2</v>
      </c>
      <c r="F18" s="6">
        <f>MIN(F15:F17, 'SARIMAX QLOSS'!F15:F17)</f>
        <v>1.4022849500179201E-2</v>
      </c>
      <c r="P18" s="45" t="s">
        <v>24</v>
      </c>
      <c r="Q18" s="76" t="s">
        <v>61</v>
      </c>
      <c r="R18" s="83">
        <v>6</v>
      </c>
      <c r="S18" s="83">
        <v>5</v>
      </c>
      <c r="T18" s="83">
        <v>4</v>
      </c>
      <c r="U18" s="83">
        <v>3</v>
      </c>
      <c r="V18" s="83">
        <v>2</v>
      </c>
    </row>
    <row r="19" spans="1:24" x14ac:dyDescent="0.2">
      <c r="A19" s="5"/>
      <c r="B19" s="6">
        <f>STDEV(B15:B17)</f>
        <v>6.0868913517003491E-3</v>
      </c>
      <c r="C19" s="6">
        <f t="shared" ref="C19:F19" si="7">STDEV(C15:C17)</f>
        <v>2.1622855299949914E-3</v>
      </c>
      <c r="D19" s="6">
        <f t="shared" si="7"/>
        <v>1.3737031471372455E-3</v>
      </c>
      <c r="E19" s="6">
        <f t="shared" si="7"/>
        <v>3.0561109286515796E-3</v>
      </c>
      <c r="F19" s="6">
        <f t="shared" si="7"/>
        <v>3.3648990023245184E-3</v>
      </c>
      <c r="P19" s="64" t="s">
        <v>6</v>
      </c>
      <c r="Q19" s="10" t="s">
        <v>51</v>
      </c>
      <c r="R19" s="80">
        <v>0</v>
      </c>
      <c r="S19" s="80">
        <v>2</v>
      </c>
      <c r="T19" s="80">
        <v>1</v>
      </c>
      <c r="U19" s="80">
        <v>2</v>
      </c>
      <c r="V19" s="80">
        <v>2</v>
      </c>
    </row>
    <row r="20" spans="1:24" x14ac:dyDescent="0.2">
      <c r="A20" s="54" t="s">
        <v>13</v>
      </c>
      <c r="B20" s="8">
        <f>'SUNFLOWER RESULT'!B5</f>
        <v>0.15241852402687001</v>
      </c>
      <c r="C20" s="8">
        <f>'SUNFLOWER RESULT'!B6</f>
        <v>0.12488929182291</v>
      </c>
      <c r="D20" s="8">
        <f>'SUNFLOWER RESULT'!B7</f>
        <v>7.8823208808898898E-2</v>
      </c>
      <c r="E20" s="20">
        <f>'SUNFLOWER RESULT'!B8</f>
        <v>6.1555106192827197E-2</v>
      </c>
      <c r="F20" s="17">
        <f>'SUNFLOWER RESULT'!B9</f>
        <v>4.4066783040761899E-2</v>
      </c>
      <c r="P20" s="88"/>
      <c r="Q20" s="11" t="s">
        <v>53</v>
      </c>
      <c r="R20" s="81">
        <v>2</v>
      </c>
      <c r="S20" s="81">
        <v>2</v>
      </c>
      <c r="T20" s="81">
        <v>2</v>
      </c>
      <c r="U20" s="81">
        <v>2</v>
      </c>
      <c r="V20" s="81">
        <v>2</v>
      </c>
    </row>
    <row r="21" spans="1:24" x14ac:dyDescent="0.2">
      <c r="A21" s="55"/>
      <c r="B21" s="6">
        <f>'SUNFLOWER RESULT'!B13</f>
        <v>0.21660570800304399</v>
      </c>
      <c r="C21" s="6">
        <f>'SUNFLOWER RESULT'!B14</f>
        <v>0.150930300354957</v>
      </c>
      <c r="D21" s="6">
        <f>'SUNFLOWER RESULT'!B15</f>
        <v>8.3591483533382402E-2</v>
      </c>
      <c r="E21" s="7">
        <f>'SUNFLOWER RESULT'!B16</f>
        <v>2.30323933064937E-2</v>
      </c>
      <c r="F21" s="18">
        <f>'SUNFLOWER RESULT'!B17</f>
        <v>3.2308753579854903E-2</v>
      </c>
      <c r="P21" s="88"/>
      <c r="Q21" s="11" t="s">
        <v>52</v>
      </c>
      <c r="R21" s="81">
        <v>1</v>
      </c>
      <c r="S21" s="81">
        <v>0</v>
      </c>
      <c r="T21" s="81">
        <v>1</v>
      </c>
      <c r="U21" s="81">
        <v>0</v>
      </c>
      <c r="V21" s="81">
        <v>0</v>
      </c>
    </row>
    <row r="22" spans="1:24" x14ac:dyDescent="0.2">
      <c r="A22" s="56"/>
      <c r="B22" s="9">
        <f>'SUNFLOWER RESULT'!B21</f>
        <v>0.14904454350471399</v>
      </c>
      <c r="C22" s="9">
        <f>'SUNFLOWER RESULT'!B22</f>
        <v>0.12819625437259599</v>
      </c>
      <c r="D22" s="21">
        <f>'SUNFLOWER RESULT'!B23</f>
        <v>6.4583964645862496E-2</v>
      </c>
      <c r="E22" s="21">
        <f>'SUNFLOWER RESULT'!B24</f>
        <v>6.6480487585067694E-2</v>
      </c>
      <c r="F22" s="19">
        <f>'SUNFLOWER RESULT'!B25</f>
        <v>4.3011415749788201E-2</v>
      </c>
      <c r="P22" s="88"/>
      <c r="Q22" s="78" t="s">
        <v>55</v>
      </c>
      <c r="R22" s="82">
        <v>1</v>
      </c>
      <c r="S22" s="75">
        <v>2</v>
      </c>
      <c r="T22" s="75">
        <v>2</v>
      </c>
      <c r="U22" s="75">
        <v>2</v>
      </c>
      <c r="V22" s="75">
        <v>2</v>
      </c>
    </row>
    <row r="23" spans="1:24" x14ac:dyDescent="0.2">
      <c r="A23" s="16" t="s">
        <v>18</v>
      </c>
      <c r="B23" s="6">
        <f>MIN(B20:B22,'SARIMAX QLOSS'!B20:B22)</f>
        <v>0.121985003352165</v>
      </c>
      <c r="C23" s="6">
        <f>MIN(C20:C22,'SARIMAX QLOSS'!C20:C22)</f>
        <v>8.43E-2</v>
      </c>
      <c r="D23" s="6">
        <f>MIN(D20:D22,'SARIMAX QLOSS'!D20:D22)</f>
        <v>6.4583964645862496E-2</v>
      </c>
      <c r="E23" s="6">
        <f>MIN(E20:E22,'SARIMAX QLOSS'!E20:E22)</f>
        <v>2.30323933064937E-2</v>
      </c>
      <c r="F23" s="6">
        <f>MIN(F20:F22,'SARIMAX QLOSS'!F20:F22)</f>
        <v>3.2308753579854903E-2</v>
      </c>
      <c r="P23" s="88"/>
      <c r="Q23" s="78" t="s">
        <v>57</v>
      </c>
      <c r="R23" s="82">
        <v>1</v>
      </c>
      <c r="S23" s="75">
        <v>1</v>
      </c>
      <c r="T23" s="75">
        <v>1</v>
      </c>
      <c r="U23" s="75">
        <v>1</v>
      </c>
      <c r="V23" s="75">
        <v>1</v>
      </c>
    </row>
    <row r="24" spans="1:24" x14ac:dyDescent="0.2">
      <c r="A24" s="16"/>
      <c r="B24" s="6">
        <f>STDEV(B20:B22)</f>
        <v>3.8069868399486957E-2</v>
      </c>
      <c r="C24" s="6">
        <f t="shared" ref="C24:F24" si="8">STDEV(C20:C22)</f>
        <v>1.4176900069004711E-2</v>
      </c>
      <c r="D24" s="6">
        <f t="shared" si="8"/>
        <v>9.8892053307478196E-3</v>
      </c>
      <c r="E24" s="6">
        <f t="shared" si="8"/>
        <v>2.3790739397301093E-2</v>
      </c>
      <c r="F24" s="6">
        <f t="shared" si="8"/>
        <v>6.5052803481240821E-3</v>
      </c>
      <c r="P24" s="63"/>
      <c r="Q24" s="78" t="s">
        <v>56</v>
      </c>
      <c r="R24" s="66" t="s">
        <v>58</v>
      </c>
      <c r="S24" s="66">
        <v>0</v>
      </c>
      <c r="T24" s="66">
        <v>0</v>
      </c>
      <c r="U24" s="66">
        <v>0</v>
      </c>
      <c r="V24" s="66">
        <v>0</v>
      </c>
    </row>
    <row r="25" spans="1:24" x14ac:dyDescent="0.2">
      <c r="A25" s="51" t="s">
        <v>17</v>
      </c>
      <c r="B25" s="51"/>
      <c r="C25" s="51"/>
      <c r="D25" s="51"/>
      <c r="E25" s="51"/>
      <c r="F25" s="51"/>
      <c r="P25" s="64" t="s">
        <v>7</v>
      </c>
      <c r="Q25" s="10" t="s">
        <v>51</v>
      </c>
      <c r="R25" s="84">
        <v>1</v>
      </c>
      <c r="S25" s="84">
        <v>0</v>
      </c>
      <c r="T25" s="84">
        <v>0</v>
      </c>
      <c r="U25" s="84">
        <v>0</v>
      </c>
      <c r="V25" s="84">
        <v>1</v>
      </c>
    </row>
    <row r="26" spans="1:24" ht="17" customHeight="1" x14ac:dyDescent="0.2">
      <c r="A26" s="53"/>
      <c r="B26" s="53"/>
      <c r="C26" s="53"/>
      <c r="D26" s="53"/>
      <c r="E26" s="53"/>
      <c r="F26" s="53"/>
      <c r="G26" t="s">
        <v>21</v>
      </c>
      <c r="P26" s="88"/>
      <c r="Q26" s="11" t="s">
        <v>53</v>
      </c>
      <c r="R26" s="82">
        <v>2</v>
      </c>
      <c r="S26" s="83">
        <v>2</v>
      </c>
      <c r="T26" s="83">
        <v>1</v>
      </c>
      <c r="U26" s="83">
        <v>2</v>
      </c>
      <c r="V26" s="83">
        <v>1</v>
      </c>
    </row>
    <row r="27" spans="1:24" x14ac:dyDescent="0.2">
      <c r="A27" s="5"/>
      <c r="B27" s="5">
        <v>6</v>
      </c>
      <c r="C27" s="5">
        <v>5</v>
      </c>
      <c r="D27" s="5">
        <v>4</v>
      </c>
      <c r="E27" s="5">
        <v>3</v>
      </c>
      <c r="F27" s="5">
        <v>2</v>
      </c>
      <c r="P27" s="88"/>
      <c r="Q27" s="11" t="s">
        <v>52</v>
      </c>
      <c r="R27" s="82">
        <v>1</v>
      </c>
      <c r="S27" s="83">
        <v>1</v>
      </c>
      <c r="T27" s="83">
        <v>0</v>
      </c>
      <c r="U27" s="83">
        <v>1</v>
      </c>
      <c r="V27" s="83">
        <v>1</v>
      </c>
    </row>
    <row r="28" spans="1:24" x14ac:dyDescent="0.2">
      <c r="A28" s="10" t="s">
        <v>8</v>
      </c>
      <c r="B28" s="13">
        <f>(1-B13/B6)*100</f>
        <v>21.558023007526383</v>
      </c>
      <c r="C28" s="22">
        <f>(1-C13/C6)*100</f>
        <v>-39.163530186746257</v>
      </c>
      <c r="D28" s="22">
        <f>(1-D13/D6)*100</f>
        <v>65.780000772405927</v>
      </c>
      <c r="E28" s="22">
        <f>(1-E13/E6)*100</f>
        <v>78.840281834861457</v>
      </c>
      <c r="F28" s="23">
        <f>(1-F13/F6)*100</f>
        <v>91.9092200461196</v>
      </c>
      <c r="G28" s="24">
        <f>AVERAGE(B28:F28)</f>
        <v>43.784799094833417</v>
      </c>
      <c r="H28" s="24">
        <f>AVERAGE(D28:F28)</f>
        <v>78.843167551128985</v>
      </c>
      <c r="P28" s="88"/>
      <c r="Q28" s="78" t="s">
        <v>55</v>
      </c>
      <c r="R28" s="82">
        <v>0</v>
      </c>
      <c r="S28" s="83">
        <v>0</v>
      </c>
      <c r="T28" s="83">
        <v>1</v>
      </c>
      <c r="U28" s="83">
        <v>0</v>
      </c>
      <c r="V28" s="83">
        <v>1</v>
      </c>
    </row>
    <row r="29" spans="1:24" x14ac:dyDescent="0.2">
      <c r="A29" s="11" t="s">
        <v>9</v>
      </c>
      <c r="B29" s="14">
        <f>(1-B18/B7)*100</f>
        <v>43.916262070477217</v>
      </c>
      <c r="C29" s="24">
        <f>(1-C18/C7)*100</f>
        <v>86.69270050851712</v>
      </c>
      <c r="D29" s="24">
        <f>(1-D18/D7)*100</f>
        <v>6.3554526887673601</v>
      </c>
      <c r="E29" s="24">
        <f>(1-E18/E7)*100</f>
        <v>81.08946309018512</v>
      </c>
      <c r="F29" s="25">
        <f>(1-F18/F7)*100</f>
        <v>27.610787525931947</v>
      </c>
      <c r="G29" s="24">
        <f>AVERAGE(B29:F29)</f>
        <v>49.132933176775758</v>
      </c>
      <c r="H29" s="24">
        <f>AVERAGE(D29:F29)</f>
        <v>38.351901101628137</v>
      </c>
      <c r="P29" s="88"/>
      <c r="Q29" s="78" t="s">
        <v>57</v>
      </c>
      <c r="R29" s="82">
        <v>1</v>
      </c>
      <c r="S29" s="83">
        <v>1</v>
      </c>
      <c r="T29" s="83">
        <v>1</v>
      </c>
      <c r="U29" s="83">
        <v>1</v>
      </c>
      <c r="V29" s="83">
        <v>1</v>
      </c>
    </row>
    <row r="30" spans="1:24" x14ac:dyDescent="0.2">
      <c r="A30" s="12" t="s">
        <v>10</v>
      </c>
      <c r="B30" s="15">
        <f>(1-B23/B8)*100</f>
        <v>19.320678491680244</v>
      </c>
      <c r="C30" s="26">
        <f>(1-C23/C8)*100</f>
        <v>64.45947670981613</v>
      </c>
      <c r="D30" s="26">
        <f>(1-D23/D8)*100</f>
        <v>65.907042859765681</v>
      </c>
      <c r="E30" s="26">
        <f>(1-E23/E8)*100</f>
        <v>92.598923134278849</v>
      </c>
      <c r="F30" s="27">
        <f>(1-F23/F8)*100</f>
        <v>93.395837069654959</v>
      </c>
      <c r="G30" s="24">
        <f>AVERAGE(B30:F30)</f>
        <v>67.136391653039169</v>
      </c>
      <c r="H30" s="24">
        <f>AVERAGE(D30:F30)</f>
        <v>83.96726768789982</v>
      </c>
      <c r="P30" s="88"/>
      <c r="Q30" s="78" t="s">
        <v>56</v>
      </c>
      <c r="R30" s="28">
        <v>1</v>
      </c>
      <c r="S30" s="28">
        <v>1</v>
      </c>
      <c r="T30" s="28">
        <v>0</v>
      </c>
      <c r="U30" s="28">
        <v>1</v>
      </c>
      <c r="V30" s="28">
        <v>1</v>
      </c>
    </row>
    <row r="31" spans="1:24" x14ac:dyDescent="0.2">
      <c r="P31" s="64" t="s">
        <v>1</v>
      </c>
      <c r="Q31" s="10" t="s">
        <v>51</v>
      </c>
      <c r="R31" s="80">
        <v>2</v>
      </c>
      <c r="S31" s="80">
        <v>2</v>
      </c>
      <c r="T31" s="80">
        <v>2</v>
      </c>
      <c r="U31" s="80">
        <v>2</v>
      </c>
      <c r="V31" s="80">
        <v>2</v>
      </c>
      <c r="W31" s="77"/>
      <c r="X31" s="77"/>
    </row>
    <row r="32" spans="1:24" x14ac:dyDescent="0.2">
      <c r="P32" s="88"/>
      <c r="Q32" s="11" t="s">
        <v>53</v>
      </c>
      <c r="R32" s="81">
        <v>2</v>
      </c>
      <c r="S32" s="81">
        <v>2</v>
      </c>
      <c r="T32" s="81">
        <v>2</v>
      </c>
      <c r="U32" s="81">
        <v>2</v>
      </c>
      <c r="V32" s="81">
        <v>2</v>
      </c>
      <c r="W32" s="77"/>
      <c r="X32" s="77"/>
    </row>
    <row r="33" spans="1:24" x14ac:dyDescent="0.2">
      <c r="A33" s="51" t="s">
        <v>23</v>
      </c>
      <c r="B33" s="51"/>
      <c r="C33" s="51"/>
      <c r="D33" s="51"/>
      <c r="E33" s="51"/>
      <c r="F33" s="51"/>
      <c r="P33" s="88"/>
      <c r="Q33" s="11" t="s">
        <v>52</v>
      </c>
      <c r="R33" s="81">
        <v>0</v>
      </c>
      <c r="S33" s="81">
        <v>0</v>
      </c>
      <c r="T33" s="81">
        <v>0</v>
      </c>
      <c r="U33" s="81">
        <v>0</v>
      </c>
      <c r="V33" s="81">
        <v>0</v>
      </c>
      <c r="W33" s="77"/>
      <c r="X33" s="77"/>
    </row>
    <row r="34" spans="1:24" x14ac:dyDescent="0.2">
      <c r="A34" s="53"/>
      <c r="B34" s="53"/>
      <c r="C34" s="53"/>
      <c r="D34" s="53"/>
      <c r="E34" s="53"/>
      <c r="F34" s="53"/>
      <c r="P34" s="88"/>
      <c r="Q34" s="78" t="s">
        <v>55</v>
      </c>
      <c r="R34" s="82">
        <v>0</v>
      </c>
      <c r="S34" s="82">
        <v>0</v>
      </c>
      <c r="T34" s="82">
        <v>0</v>
      </c>
      <c r="U34" s="75">
        <v>1</v>
      </c>
      <c r="V34" s="75">
        <v>1</v>
      </c>
      <c r="W34" s="77"/>
      <c r="X34" s="77"/>
    </row>
    <row r="35" spans="1:24" x14ac:dyDescent="0.2">
      <c r="A35" s="5"/>
      <c r="B35" s="5">
        <v>6</v>
      </c>
      <c r="C35" s="5">
        <v>5</v>
      </c>
      <c r="D35" s="5">
        <v>4</v>
      </c>
      <c r="E35" s="5">
        <v>3</v>
      </c>
      <c r="F35" s="5">
        <v>2</v>
      </c>
      <c r="P35" s="88"/>
      <c r="Q35" s="78" t="s">
        <v>57</v>
      </c>
      <c r="R35" s="82">
        <v>1</v>
      </c>
      <c r="S35" s="82">
        <v>1</v>
      </c>
      <c r="T35" s="82">
        <v>1</v>
      </c>
      <c r="U35" s="75">
        <v>1</v>
      </c>
      <c r="V35" s="75">
        <v>1</v>
      </c>
      <c r="W35" s="77"/>
      <c r="X35" s="77"/>
    </row>
    <row r="36" spans="1:24" x14ac:dyDescent="0.2">
      <c r="A36" s="10" t="s">
        <v>8</v>
      </c>
      <c r="B36" s="13">
        <f>B6-B13</f>
        <v>7.4545089155436013E-3</v>
      </c>
      <c r="C36" s="13">
        <f t="shared" ref="C36:F36" si="9">C6-C13</f>
        <v>-4.2269192636012996E-3</v>
      </c>
      <c r="D36" s="13">
        <f t="shared" si="9"/>
        <v>1.1230824049562188E-2</v>
      </c>
      <c r="E36" s="13">
        <f t="shared" si="9"/>
        <v>2.3967488668858939E-2</v>
      </c>
      <c r="F36" s="13">
        <f t="shared" si="9"/>
        <v>4.7464133240282487E-2</v>
      </c>
      <c r="P36" s="63"/>
      <c r="Q36" s="79" t="s">
        <v>56</v>
      </c>
      <c r="R36" s="85">
        <v>0</v>
      </c>
      <c r="S36" s="66">
        <v>0</v>
      </c>
      <c r="T36" s="66">
        <v>0</v>
      </c>
      <c r="U36" s="66">
        <v>0</v>
      </c>
      <c r="V36" s="66">
        <v>0</v>
      </c>
      <c r="W36" s="77"/>
      <c r="X36" s="77"/>
    </row>
    <row r="37" spans="1:24" x14ac:dyDescent="0.2">
      <c r="A37" s="11" t="s">
        <v>9</v>
      </c>
      <c r="B37" s="14">
        <f>B7-B18</f>
        <v>1.88092850148678E-2</v>
      </c>
      <c r="C37" s="14">
        <f t="shared" ref="C37:F37" si="10">C7-C18</f>
        <v>0.10167833324521751</v>
      </c>
      <c r="D37" s="14">
        <f t="shared" si="10"/>
        <v>1.6024820506573001E-3</v>
      </c>
      <c r="E37" s="14">
        <f t="shared" si="10"/>
        <v>7.8699616715312004E-2</v>
      </c>
      <c r="F37" s="14">
        <f t="shared" si="10"/>
        <v>5.348613485694001E-3</v>
      </c>
    </row>
    <row r="38" spans="1:24" x14ac:dyDescent="0.2">
      <c r="A38" s="12" t="s">
        <v>10</v>
      </c>
      <c r="B38" s="15">
        <f>B8-B23</f>
        <v>2.9212355613707996E-2</v>
      </c>
      <c r="C38" s="15">
        <f t="shared" ref="C38:F38" si="11">C8-C23</f>
        <v>0.152894031476974</v>
      </c>
      <c r="D38" s="15">
        <f t="shared" si="11"/>
        <v>0.12485095113515851</v>
      </c>
      <c r="E38" s="15">
        <f t="shared" si="11"/>
        <v>0.28817087784409529</v>
      </c>
      <c r="F38" s="15">
        <f t="shared" si="11"/>
        <v>0.45690924301743507</v>
      </c>
    </row>
    <row r="39" spans="1:24" ht="19" x14ac:dyDescent="0.25">
      <c r="A39" s="4"/>
    </row>
  </sheetData>
  <mergeCells count="20">
    <mergeCell ref="P31:P36"/>
    <mergeCell ref="P19:P24"/>
    <mergeCell ref="P25:P30"/>
    <mergeCell ref="W11:W13"/>
    <mergeCell ref="X11:X13"/>
    <mergeCell ref="A15:A17"/>
    <mergeCell ref="A20:A22"/>
    <mergeCell ref="A25:F26"/>
    <mergeCell ref="A33:F34"/>
    <mergeCell ref="R17:V17"/>
    <mergeCell ref="A3:F4"/>
    <mergeCell ref="R3:V3"/>
    <mergeCell ref="P5:P7"/>
    <mergeCell ref="W5:W7"/>
    <mergeCell ref="X5:X7"/>
    <mergeCell ref="P8:P10"/>
    <mergeCell ref="W8:W10"/>
    <mergeCell ref="X8:X10"/>
    <mergeCell ref="A10:A12"/>
    <mergeCell ref="P11:P13"/>
  </mergeCells>
  <conditionalFormatting sqref="B10:B1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C1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:D1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:E1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F1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B1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C1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:D1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:E1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:F1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B2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:C2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:D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0:E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0:F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2F7E-12ED-7843-B59C-8ED16916954A}">
  <dimension ref="A3:Z39"/>
  <sheetViews>
    <sheetView showGridLines="0" tabSelected="1" topLeftCell="K1" zoomScaleNormal="100" workbookViewId="0">
      <selection activeCell="P17" sqref="P17:V36"/>
    </sheetView>
  </sheetViews>
  <sheetFormatPr baseColWidth="10" defaultRowHeight="16" x14ac:dyDescent="0.2"/>
  <cols>
    <col min="1" max="1" width="24.83203125" bestFit="1" customWidth="1"/>
    <col min="2" max="4" width="12.1640625" bestFit="1" customWidth="1"/>
    <col min="5" max="5" width="11.1640625" bestFit="1" customWidth="1"/>
    <col min="6" max="6" width="12.1640625" bestFit="1" customWidth="1"/>
    <col min="7" max="7" width="16.6640625" bestFit="1" customWidth="1"/>
    <col min="8" max="8" width="6.6640625" bestFit="1" customWidth="1"/>
    <col min="16" max="16" width="12.33203125" bestFit="1" customWidth="1"/>
    <col min="23" max="23" width="16.6640625" bestFit="1" customWidth="1"/>
    <col min="24" max="24" width="22.83203125" bestFit="1" customWidth="1"/>
  </cols>
  <sheetData>
    <row r="3" spans="1:26" x14ac:dyDescent="0.2">
      <c r="A3" s="52" t="s">
        <v>22</v>
      </c>
      <c r="B3" s="52"/>
      <c r="C3" s="52"/>
      <c r="D3" s="52"/>
      <c r="E3" s="52"/>
      <c r="F3" s="52"/>
      <c r="R3" s="51" t="s">
        <v>26</v>
      </c>
      <c r="S3" s="51"/>
      <c r="T3" s="51"/>
      <c r="U3" s="51"/>
      <c r="V3" s="51"/>
    </row>
    <row r="4" spans="1:26" x14ac:dyDescent="0.2">
      <c r="A4" s="52"/>
      <c r="B4" s="52"/>
      <c r="C4" s="52"/>
      <c r="D4" s="52"/>
      <c r="E4" s="52"/>
      <c r="F4" s="52"/>
      <c r="P4" s="45" t="s">
        <v>24</v>
      </c>
      <c r="Q4" s="45" t="s">
        <v>25</v>
      </c>
      <c r="R4" s="46">
        <v>6</v>
      </c>
      <c r="S4" s="46">
        <v>5</v>
      </c>
      <c r="T4" s="46">
        <v>4</v>
      </c>
      <c r="U4" s="46">
        <v>3</v>
      </c>
      <c r="V4" s="46">
        <v>2</v>
      </c>
      <c r="W4" s="28" t="s">
        <v>49</v>
      </c>
      <c r="X4" s="28" t="s">
        <v>60</v>
      </c>
    </row>
    <row r="5" spans="1:26" ht="19" x14ac:dyDescent="0.25">
      <c r="B5">
        <v>6</v>
      </c>
      <c r="C5">
        <v>5</v>
      </c>
      <c r="D5">
        <v>4</v>
      </c>
      <c r="E5">
        <v>3</v>
      </c>
      <c r="F5" s="3">
        <v>2</v>
      </c>
      <c r="P5" s="69" t="s">
        <v>6</v>
      </c>
      <c r="Q5" s="10" t="s">
        <v>27</v>
      </c>
      <c r="R5" s="20">
        <f>B6</f>
        <v>2.8639307245612099E-2</v>
      </c>
      <c r="S5" s="20">
        <f t="shared" ref="S5:V5" si="0">C6</f>
        <v>1.2322018854320001E-2</v>
      </c>
      <c r="T5" s="20">
        <f t="shared" si="0"/>
        <v>1.3290189206600101E-2</v>
      </c>
      <c r="U5" s="20">
        <f t="shared" si="0"/>
        <v>1.6699342057108799E-2</v>
      </c>
      <c r="V5" s="17">
        <f t="shared" si="0"/>
        <v>1.90052222460508E-2</v>
      </c>
      <c r="W5" s="57">
        <f>G28</f>
        <v>21.741715354379732</v>
      </c>
      <c r="X5" s="60">
        <f>AVERAGE(R7:V7)</f>
        <v>4.4044703245162782E-3</v>
      </c>
      <c r="Y5">
        <f>X5/Z5*100</f>
        <v>1.2027854062457342</v>
      </c>
      <c r="Z5" s="2">
        <v>0.36618920562596402</v>
      </c>
    </row>
    <row r="6" spans="1:26" ht="19" x14ac:dyDescent="0.25">
      <c r="A6" t="s">
        <v>14</v>
      </c>
      <c r="B6" s="2">
        <v>2.8639307245612099E-2</v>
      </c>
      <c r="C6" s="2">
        <v>1.2322018854320001E-2</v>
      </c>
      <c r="D6" s="2">
        <v>1.3290189206600101E-2</v>
      </c>
      <c r="E6" s="2">
        <v>1.6699342057108799E-2</v>
      </c>
      <c r="F6" s="2">
        <v>1.90052222460508E-2</v>
      </c>
      <c r="P6" s="70"/>
      <c r="Q6" s="11" t="s">
        <v>28</v>
      </c>
      <c r="R6" s="7">
        <f>B13</f>
        <v>2.29938253760337E-2</v>
      </c>
      <c r="S6" s="7">
        <f t="shared" ref="S6:V6" si="1">C13</f>
        <v>1.3558449223637499E-2</v>
      </c>
      <c r="T6" s="7">
        <f t="shared" si="1"/>
        <v>1.2607739306986301E-2</v>
      </c>
      <c r="U6" s="7">
        <f t="shared" si="1"/>
        <v>1.0078589431941501E-2</v>
      </c>
      <c r="V6" s="18">
        <f t="shared" si="1"/>
        <v>8.6951246485114098E-3</v>
      </c>
      <c r="W6" s="58"/>
      <c r="X6" s="61"/>
    </row>
    <row r="7" spans="1:26" ht="19" x14ac:dyDescent="0.25">
      <c r="A7" t="s">
        <v>15</v>
      </c>
      <c r="B7" s="2">
        <v>4.7536794096231398E-2</v>
      </c>
      <c r="C7" s="2">
        <v>9.3563191592693301E-2</v>
      </c>
      <c r="D7" s="2">
        <v>7.6258787885308196E-3</v>
      </c>
      <c r="E7" s="2">
        <v>5.8908024802803898E-3</v>
      </c>
      <c r="F7" s="2">
        <v>5.3341863676905597E-3</v>
      </c>
      <c r="P7" s="71"/>
      <c r="Q7" s="12" t="s">
        <v>48</v>
      </c>
      <c r="R7" s="21">
        <f>R5-R6</f>
        <v>5.6454818695783997E-3</v>
      </c>
      <c r="S7" s="21">
        <f t="shared" ref="S7:V7" si="2">S5-S6</f>
        <v>-1.2364303693174986E-3</v>
      </c>
      <c r="T7" s="21">
        <f t="shared" si="2"/>
        <v>6.8244989961380002E-4</v>
      </c>
      <c r="U7" s="21">
        <f t="shared" si="2"/>
        <v>6.6207526251672987E-3</v>
      </c>
      <c r="V7" s="21">
        <f t="shared" si="2"/>
        <v>1.031009759753939E-2</v>
      </c>
      <c r="W7" s="59"/>
      <c r="X7" s="62"/>
    </row>
    <row r="8" spans="1:26" ht="19" x14ac:dyDescent="0.25">
      <c r="A8" t="s">
        <v>16</v>
      </c>
      <c r="B8" s="2">
        <v>0.27688288688659601</v>
      </c>
      <c r="C8" s="2">
        <v>1.17601323127746</v>
      </c>
      <c r="D8" s="2">
        <v>1.15297639369964</v>
      </c>
      <c r="E8" s="2">
        <v>0.16403807699680301</v>
      </c>
      <c r="F8" s="2">
        <v>0.13300071656703899</v>
      </c>
      <c r="P8" s="69" t="s">
        <v>7</v>
      </c>
      <c r="Q8" s="10" t="s">
        <v>27</v>
      </c>
      <c r="R8" s="20">
        <f>B7</f>
        <v>4.7536794096231398E-2</v>
      </c>
      <c r="S8" s="20">
        <f>C7</f>
        <v>9.3563191592693301E-2</v>
      </c>
      <c r="T8" s="20">
        <f>D7</f>
        <v>7.6258787885308196E-3</v>
      </c>
      <c r="U8" s="20">
        <f>E7</f>
        <v>5.8908024802803898E-3</v>
      </c>
      <c r="V8" s="17">
        <f>F7</f>
        <v>5.3341863676905597E-3</v>
      </c>
      <c r="W8" s="57">
        <f>G29</f>
        <v>18.664356743648362</v>
      </c>
      <c r="X8" s="60">
        <f>AVERAGE(R10:V10)</f>
        <v>2.4227098934352397E-2</v>
      </c>
      <c r="Y8">
        <f>X8/Z8*100</f>
        <v>7.7112132654122147</v>
      </c>
      <c r="Z8" s="2">
        <v>0.31418011797210099</v>
      </c>
    </row>
    <row r="9" spans="1:26" x14ac:dyDescent="0.2">
      <c r="P9" s="70"/>
      <c r="Q9" s="11" t="s">
        <v>28</v>
      </c>
      <c r="R9" s="7">
        <f>B18</f>
        <v>1.1410217732191001E-2</v>
      </c>
      <c r="S9" s="7">
        <f>C18</f>
        <v>3.62224457785487E-3</v>
      </c>
      <c r="T9" s="7">
        <f>D18</f>
        <v>9.2684952542185697E-3</v>
      </c>
      <c r="U9" s="7">
        <f>E18</f>
        <v>8.3763077855110099E-3</v>
      </c>
      <c r="V9" s="18">
        <f>F18</f>
        <v>6.1380933038890301E-3</v>
      </c>
      <c r="W9" s="58"/>
      <c r="X9" s="61"/>
    </row>
    <row r="10" spans="1:26" x14ac:dyDescent="0.2">
      <c r="A10" s="54" t="s">
        <v>11</v>
      </c>
      <c r="B10" s="35">
        <v>2.29938253760337E-2</v>
      </c>
      <c r="C10" s="36">
        <v>1.3558449223637499E-2</v>
      </c>
      <c r="D10" s="36">
        <v>1.52305280789732E-2</v>
      </c>
      <c r="E10" s="36">
        <v>1.0078589431941501E-2</v>
      </c>
      <c r="F10" s="37">
        <v>1.0224312543868999E-2</v>
      </c>
      <c r="P10" s="71"/>
      <c r="Q10" s="12" t="s">
        <v>48</v>
      </c>
      <c r="R10" s="21">
        <f>R8-R9</f>
        <v>3.6126576364040396E-2</v>
      </c>
      <c r="S10" s="21">
        <f t="shared" ref="S10:V10" si="3">S8-S9</f>
        <v>8.9940947014838429E-2</v>
      </c>
      <c r="T10" s="21">
        <f t="shared" si="3"/>
        <v>-1.64261646568775E-3</v>
      </c>
      <c r="U10" s="21">
        <f t="shared" si="3"/>
        <v>-2.4855053052306201E-3</v>
      </c>
      <c r="V10" s="21">
        <f t="shared" si="3"/>
        <v>-8.0390693619847037E-4</v>
      </c>
      <c r="W10" s="59"/>
      <c r="X10" s="62"/>
    </row>
    <row r="11" spans="1:26" ht="19" x14ac:dyDescent="0.25">
      <c r="A11" s="55"/>
      <c r="B11" s="38">
        <v>2.5421151891350701E-2</v>
      </c>
      <c r="C11" s="39">
        <v>2.1966513246297802E-2</v>
      </c>
      <c r="D11" s="39">
        <v>2.2185113281011502E-2</v>
      </c>
      <c r="E11" s="39">
        <v>2.9251392930745999E-2</v>
      </c>
      <c r="F11" s="40">
        <v>8.6951246485114098E-3</v>
      </c>
      <c r="P11" s="69" t="s">
        <v>1</v>
      </c>
      <c r="Q11" s="11" t="s">
        <v>27</v>
      </c>
      <c r="R11" s="7">
        <f>B8</f>
        <v>0.27688288688659601</v>
      </c>
      <c r="S11" s="7">
        <f>C8</f>
        <v>1.17601323127746</v>
      </c>
      <c r="T11" s="7">
        <f>D8</f>
        <v>1.15297639369964</v>
      </c>
      <c r="U11" s="7">
        <f>E8</f>
        <v>0.16403807699680301</v>
      </c>
      <c r="V11" s="18">
        <f>F8</f>
        <v>0.13300071656703899</v>
      </c>
      <c r="W11" s="58">
        <f>G30</f>
        <v>69.669439862524015</v>
      </c>
      <c r="X11" s="61">
        <f>AVERAGE(R13:V13)</f>
        <v>0.48704375475644845</v>
      </c>
      <c r="Y11">
        <f>X11/Z11*100</f>
        <v>28.184830268667323</v>
      </c>
      <c r="Z11" s="2">
        <v>1.72803508168679</v>
      </c>
    </row>
    <row r="12" spans="1:26" x14ac:dyDescent="0.2">
      <c r="A12" s="56"/>
      <c r="B12" s="41">
        <v>2.8426982462406099E-2</v>
      </c>
      <c r="C12" s="42">
        <v>1.46854994818568E-2</v>
      </c>
      <c r="D12" s="42">
        <v>1.2607739306986301E-2</v>
      </c>
      <c r="E12" s="42">
        <v>1.1736489832401199E-2</v>
      </c>
      <c r="F12" s="43">
        <v>1.4143900945782601E-2</v>
      </c>
      <c r="P12" s="70"/>
      <c r="Q12" s="11" t="s">
        <v>28</v>
      </c>
      <c r="R12" s="7">
        <f>B23</f>
        <v>0.13427063822746199</v>
      </c>
      <c r="S12" s="7">
        <f>C23</f>
        <v>8.5208155214786502E-2</v>
      </c>
      <c r="T12" s="7">
        <f>D23</f>
        <v>0.117943622171878</v>
      </c>
      <c r="U12" s="7">
        <f>E23</f>
        <v>8.6199156939983299E-2</v>
      </c>
      <c r="V12" s="18">
        <f>F23</f>
        <v>4.4070959091186503E-2</v>
      </c>
      <c r="W12" s="58"/>
      <c r="X12" s="61"/>
    </row>
    <row r="13" spans="1:26" x14ac:dyDescent="0.2">
      <c r="A13" s="5" t="s">
        <v>29</v>
      </c>
      <c r="B13" s="6">
        <f>MIN(B10:B12)</f>
        <v>2.29938253760337E-2</v>
      </c>
      <c r="C13" s="6">
        <f>MIN(C10:C12)</f>
        <v>1.3558449223637499E-2</v>
      </c>
      <c r="D13" s="6">
        <f>MIN(D10:D12)</f>
        <v>1.2607739306986301E-2</v>
      </c>
      <c r="E13" s="6">
        <f>MIN(E10:E12)</f>
        <v>1.0078589431941501E-2</v>
      </c>
      <c r="F13" s="6">
        <f>MIN(F10:F12)</f>
        <v>8.6951246485114098E-3</v>
      </c>
      <c r="P13" s="71"/>
      <c r="Q13" s="12" t="s">
        <v>48</v>
      </c>
      <c r="R13" s="21">
        <f>R11-R12</f>
        <v>0.14261224865913402</v>
      </c>
      <c r="S13" s="21">
        <f t="shared" ref="S13:V13" si="4">S11-S12</f>
        <v>1.0908050760626735</v>
      </c>
      <c r="T13" s="21">
        <f t="shared" si="4"/>
        <v>1.0350327715277621</v>
      </c>
      <c r="U13" s="21">
        <f t="shared" si="4"/>
        <v>7.7838920056819708E-2</v>
      </c>
      <c r="V13" s="21">
        <f t="shared" si="4"/>
        <v>8.8929757475852494E-2</v>
      </c>
      <c r="W13" s="59"/>
      <c r="X13" s="62"/>
    </row>
    <row r="14" spans="1:26" x14ac:dyDescent="0.2">
      <c r="A14" s="5"/>
      <c r="B14" s="6">
        <f>STDEV(B10:B12)</f>
        <v>2.7217067977971356E-3</v>
      </c>
      <c r="C14" s="6">
        <f>STDEV(C10:C12)</f>
        <v>4.5639702075365293E-3</v>
      </c>
      <c r="D14" s="6">
        <f>STDEV(D10:D12)</f>
        <v>4.9492654086777743E-3</v>
      </c>
      <c r="E14" s="6">
        <f>STDEV(E10:E12)</f>
        <v>1.0623220308095708E-2</v>
      </c>
      <c r="F14" s="6">
        <f>STDEV(F10:F12)</f>
        <v>2.810419660164301E-3</v>
      </c>
    </row>
    <row r="15" spans="1:26" x14ac:dyDescent="0.2">
      <c r="A15" s="54" t="s">
        <v>12</v>
      </c>
      <c r="B15" s="32">
        <v>2.1217688918113702E-2</v>
      </c>
      <c r="C15" s="8">
        <v>6.9587379693984899E-3</v>
      </c>
      <c r="D15" s="8">
        <v>1.41210285946726E-2</v>
      </c>
      <c r="E15" s="8">
        <v>1.2080861255526499E-2</v>
      </c>
      <c r="F15" s="33">
        <v>1.1015829630196001E-2</v>
      </c>
    </row>
    <row r="16" spans="1:26" x14ac:dyDescent="0.2">
      <c r="A16" s="55"/>
      <c r="B16" s="30">
        <v>1.1410217732191001E-2</v>
      </c>
      <c r="C16" s="6">
        <v>3.62224457785487E-3</v>
      </c>
      <c r="D16" s="6">
        <v>1.3988374732434699E-2</v>
      </c>
      <c r="E16" s="6">
        <v>8.3763077855110099E-3</v>
      </c>
      <c r="F16" s="44">
        <v>6.1380933038890301E-3</v>
      </c>
    </row>
    <row r="17" spans="1:22" x14ac:dyDescent="0.2">
      <c r="A17" s="56"/>
      <c r="B17" s="29">
        <v>1.33371548727154E-2</v>
      </c>
      <c r="C17" s="9">
        <v>1.0456029325723599E-2</v>
      </c>
      <c r="D17" s="9">
        <v>9.2684952542185697E-3</v>
      </c>
      <c r="E17" s="9">
        <v>1.4217165298759901E-2</v>
      </c>
      <c r="F17" s="34">
        <v>7.00748385861516E-3</v>
      </c>
      <c r="R17" s="53" t="s">
        <v>26</v>
      </c>
      <c r="S17" s="53"/>
      <c r="T17" s="53"/>
      <c r="U17" s="53"/>
      <c r="V17" s="53"/>
    </row>
    <row r="18" spans="1:22" x14ac:dyDescent="0.2">
      <c r="A18" s="5" t="s">
        <v>19</v>
      </c>
      <c r="B18" s="6">
        <f>MIN(B15:B17)</f>
        <v>1.1410217732191001E-2</v>
      </c>
      <c r="C18" s="6">
        <f>MIN(C15:C17)</f>
        <v>3.62224457785487E-3</v>
      </c>
      <c r="D18" s="6">
        <f>MIN(D15:D17)</f>
        <v>9.2684952542185697E-3</v>
      </c>
      <c r="E18" s="6">
        <f>MIN(E15:E17)</f>
        <v>8.3763077855110099E-3</v>
      </c>
      <c r="F18" s="6">
        <f>MIN(F15:F17)</f>
        <v>6.1380933038890301E-3</v>
      </c>
      <c r="P18" s="45" t="s">
        <v>24</v>
      </c>
      <c r="Q18" s="76" t="s">
        <v>54</v>
      </c>
      <c r="R18" s="83">
        <v>6</v>
      </c>
      <c r="S18" s="83">
        <v>5</v>
      </c>
      <c r="T18" s="83">
        <v>4</v>
      </c>
      <c r="U18" s="83">
        <v>3</v>
      </c>
      <c r="V18" s="83">
        <v>2</v>
      </c>
    </row>
    <row r="19" spans="1:22" x14ac:dyDescent="0.2">
      <c r="A19" s="5"/>
      <c r="B19" s="6">
        <f>STDEV(B15:B17)</f>
        <v>5.1961908267325703E-3</v>
      </c>
      <c r="C19" s="6">
        <f>STDEV(C15:C17)</f>
        <v>3.4172076554560326E-3</v>
      </c>
      <c r="D19" s="6">
        <f>STDEV(D15:D17)</f>
        <v>2.7641134551084773E-3</v>
      </c>
      <c r="E19" s="6">
        <f>STDEV(E15:E17)</f>
        <v>2.9553095683141559E-3</v>
      </c>
      <c r="F19" s="6">
        <f>STDEV(F15:F17)</f>
        <v>2.6017618207082819E-3</v>
      </c>
      <c r="P19" s="72" t="s">
        <v>6</v>
      </c>
      <c r="Q19" s="10" t="s">
        <v>51</v>
      </c>
      <c r="R19" s="80">
        <v>1</v>
      </c>
      <c r="S19" s="80">
        <v>1</v>
      </c>
      <c r="T19" s="80">
        <v>1</v>
      </c>
      <c r="U19" s="80">
        <v>0</v>
      </c>
      <c r="V19" s="80">
        <v>1</v>
      </c>
    </row>
    <row r="20" spans="1:22" x14ac:dyDescent="0.2">
      <c r="A20" s="54" t="s">
        <v>13</v>
      </c>
      <c r="B20" s="8">
        <v>0.13427063822746199</v>
      </c>
      <c r="C20" s="8">
        <v>0.122383214533329</v>
      </c>
      <c r="D20" s="8">
        <v>0.17793299257755199</v>
      </c>
      <c r="E20" s="20">
        <v>8.6199156939983299E-2</v>
      </c>
      <c r="F20" s="17">
        <v>7.4978642165660803E-2</v>
      </c>
      <c r="P20" s="73"/>
      <c r="Q20" s="11" t="s">
        <v>53</v>
      </c>
      <c r="R20" s="81">
        <v>1</v>
      </c>
      <c r="S20" s="81">
        <v>1</v>
      </c>
      <c r="T20" s="81">
        <v>1</v>
      </c>
      <c r="U20" s="81">
        <v>1</v>
      </c>
      <c r="V20" s="81">
        <v>1</v>
      </c>
    </row>
    <row r="21" spans="1:22" x14ac:dyDescent="0.2">
      <c r="A21" s="55"/>
      <c r="B21" s="6">
        <v>0.256383836269378</v>
      </c>
      <c r="C21" s="6">
        <v>0.100355237722396</v>
      </c>
      <c r="D21" s="6">
        <v>0.130391165614128</v>
      </c>
      <c r="E21" s="7">
        <v>0.13391269743442499</v>
      </c>
      <c r="F21" s="18">
        <v>4.4070959091186503E-2</v>
      </c>
      <c r="P21" s="73"/>
      <c r="Q21" s="11" t="s">
        <v>52</v>
      </c>
      <c r="R21" s="81">
        <v>0</v>
      </c>
      <c r="S21" s="81">
        <v>0</v>
      </c>
      <c r="T21" s="81">
        <v>0</v>
      </c>
      <c r="U21" s="81">
        <v>1</v>
      </c>
      <c r="V21" s="81">
        <v>0</v>
      </c>
    </row>
    <row r="22" spans="1:22" x14ac:dyDescent="0.2">
      <c r="A22" s="56"/>
      <c r="B22" s="9">
        <v>0.17078563570976199</v>
      </c>
      <c r="C22" s="9">
        <v>8.5208155214786502E-2</v>
      </c>
      <c r="D22" s="21">
        <v>0.117943622171878</v>
      </c>
      <c r="E22" s="21">
        <v>9.4709910452365806E-2</v>
      </c>
      <c r="F22" s="19">
        <v>7.0034898817539201E-2</v>
      </c>
      <c r="P22" s="73"/>
      <c r="Q22" s="78" t="s">
        <v>55</v>
      </c>
      <c r="R22" s="82">
        <v>1</v>
      </c>
      <c r="S22" s="75">
        <v>1</v>
      </c>
      <c r="T22" s="75">
        <v>1</v>
      </c>
      <c r="U22" s="75">
        <v>1</v>
      </c>
      <c r="V22" s="75">
        <v>1</v>
      </c>
    </row>
    <row r="23" spans="1:22" x14ac:dyDescent="0.2">
      <c r="A23" s="16" t="s">
        <v>41</v>
      </c>
      <c r="B23" s="6">
        <f>MIN(B20:B22)</f>
        <v>0.13427063822746199</v>
      </c>
      <c r="C23" s="6">
        <f t="shared" ref="C23:F23" si="5">MIN(C20:C22)</f>
        <v>8.5208155214786502E-2</v>
      </c>
      <c r="D23" s="6">
        <f t="shared" si="5"/>
        <v>0.117943622171878</v>
      </c>
      <c r="E23" s="6">
        <f t="shared" si="5"/>
        <v>8.6199156939983299E-2</v>
      </c>
      <c r="F23" s="6">
        <f t="shared" si="5"/>
        <v>4.4070959091186503E-2</v>
      </c>
      <c r="P23" s="73"/>
      <c r="Q23" s="78" t="s">
        <v>57</v>
      </c>
      <c r="R23" s="82">
        <v>1</v>
      </c>
      <c r="S23" s="75">
        <v>1</v>
      </c>
      <c r="T23" s="75">
        <v>1</v>
      </c>
      <c r="U23" s="75">
        <v>1</v>
      </c>
      <c r="V23" s="75">
        <v>1</v>
      </c>
    </row>
    <row r="24" spans="1:22" x14ac:dyDescent="0.2">
      <c r="A24" s="16"/>
      <c r="B24" s="6">
        <f>STDEV(B20:B22)</f>
        <v>6.2679116825570064E-2</v>
      </c>
      <c r="C24" s="6">
        <f>STDEV(C20:C22)</f>
        <v>1.869336293185575E-2</v>
      </c>
      <c r="D24" s="6">
        <f t="shared" ref="D24:F24" si="6">STDEV(D20:D22)</f>
        <v>3.165936199198173E-2</v>
      </c>
      <c r="E24" s="6">
        <f t="shared" si="6"/>
        <v>2.5448881373660841E-2</v>
      </c>
      <c r="F24" s="6">
        <f t="shared" si="6"/>
        <v>1.6602467875981186E-2</v>
      </c>
      <c r="P24" s="74"/>
      <c r="Q24" s="78" t="s">
        <v>56</v>
      </c>
      <c r="R24" s="66">
        <v>0</v>
      </c>
      <c r="S24" s="66">
        <v>0</v>
      </c>
      <c r="T24" s="66">
        <v>0</v>
      </c>
      <c r="U24" s="66">
        <v>0</v>
      </c>
      <c r="V24" s="66">
        <v>0</v>
      </c>
    </row>
    <row r="25" spans="1:22" x14ac:dyDescent="0.2">
      <c r="A25" s="51" t="s">
        <v>17</v>
      </c>
      <c r="B25" s="51"/>
      <c r="C25" s="51"/>
      <c r="D25" s="51"/>
      <c r="E25" s="51"/>
      <c r="F25" s="51"/>
      <c r="P25" s="72" t="s">
        <v>7</v>
      </c>
      <c r="Q25" s="10" t="s">
        <v>51</v>
      </c>
      <c r="R25" s="84">
        <v>1</v>
      </c>
      <c r="S25" s="84">
        <v>1</v>
      </c>
      <c r="T25" s="84">
        <v>1</v>
      </c>
      <c r="U25" s="84">
        <v>1</v>
      </c>
      <c r="V25" s="83">
        <v>1</v>
      </c>
    </row>
    <row r="26" spans="1:22" ht="17" customHeight="1" x14ac:dyDescent="0.2">
      <c r="A26" s="53"/>
      <c r="B26" s="53"/>
      <c r="C26" s="53"/>
      <c r="D26" s="53"/>
      <c r="E26" s="53"/>
      <c r="F26" s="53"/>
      <c r="G26" t="s">
        <v>21</v>
      </c>
      <c r="P26" s="73"/>
      <c r="Q26" s="11" t="s">
        <v>53</v>
      </c>
      <c r="R26" s="82">
        <v>2</v>
      </c>
      <c r="S26" s="83">
        <v>2</v>
      </c>
      <c r="T26" s="83">
        <v>1</v>
      </c>
      <c r="U26" s="83">
        <v>1</v>
      </c>
      <c r="V26" s="86">
        <v>1</v>
      </c>
    </row>
    <row r="27" spans="1:22" x14ac:dyDescent="0.2">
      <c r="A27" s="5"/>
      <c r="B27" s="5">
        <v>6</v>
      </c>
      <c r="C27" s="5">
        <v>5</v>
      </c>
      <c r="D27" s="5">
        <v>4</v>
      </c>
      <c r="E27" s="5">
        <v>3</v>
      </c>
      <c r="F27" s="5">
        <v>2</v>
      </c>
      <c r="P27" s="73"/>
      <c r="Q27" s="11" t="s">
        <v>52</v>
      </c>
      <c r="R27" s="82">
        <v>1</v>
      </c>
      <c r="S27" s="83">
        <v>1</v>
      </c>
      <c r="T27" s="83">
        <v>0</v>
      </c>
      <c r="U27" s="83">
        <v>0</v>
      </c>
      <c r="V27" s="83">
        <v>0</v>
      </c>
    </row>
    <row r="28" spans="1:22" x14ac:dyDescent="0.2">
      <c r="A28" s="10" t="s">
        <v>8</v>
      </c>
      <c r="B28" s="13">
        <f>(1-B13/B6)*100</f>
        <v>19.712354845605972</v>
      </c>
      <c r="C28" s="22">
        <f>(C13/C6-1)*100*-1</f>
        <v>-10.034316486084705</v>
      </c>
      <c r="D28" s="22">
        <f>(1-D13/D6)*100</f>
        <v>5.1349900968669875</v>
      </c>
      <c r="E28" s="22">
        <f>(1-E13/E6)*100</f>
        <v>39.646787295723954</v>
      </c>
      <c r="F28" s="23">
        <f>(1-F13/F6)*100</f>
        <v>54.248761019786464</v>
      </c>
      <c r="G28" s="24">
        <f>AVERAGE(B28:F28)</f>
        <v>21.741715354379732</v>
      </c>
      <c r="H28" s="24">
        <f>AVERAGE(D28:F28)</f>
        <v>33.010179470792473</v>
      </c>
      <c r="P28" s="73"/>
      <c r="Q28" s="78" t="s">
        <v>55</v>
      </c>
      <c r="R28" s="82">
        <v>0</v>
      </c>
      <c r="S28" s="83">
        <v>0</v>
      </c>
      <c r="T28" s="83">
        <v>0</v>
      </c>
      <c r="U28" s="83">
        <v>0</v>
      </c>
      <c r="V28" s="83">
        <v>0</v>
      </c>
    </row>
    <row r="29" spans="1:22" x14ac:dyDescent="0.2">
      <c r="A29" s="11" t="s">
        <v>9</v>
      </c>
      <c r="B29" s="14">
        <f>(1-B18/B7)*100</f>
        <v>75.997081946475703</v>
      </c>
      <c r="C29" s="24">
        <f>(1-C18/C7)*100</f>
        <v>96.128558126123451</v>
      </c>
      <c r="D29" s="24">
        <f>(1-D18/D7)*100</f>
        <v>-21.540028516558827</v>
      </c>
      <c r="E29" s="24">
        <f>(1-E18/E7)*100</f>
        <v>-42.192983274365623</v>
      </c>
      <c r="F29" s="25">
        <f>(1-F18/F7)*100</f>
        <v>-15.070844563432884</v>
      </c>
      <c r="G29" s="24">
        <f>AVERAGE(B29:F29)</f>
        <v>18.664356743648362</v>
      </c>
      <c r="H29" s="24">
        <f>AVERAGE(D29:F29)</f>
        <v>-26.267952118119112</v>
      </c>
      <c r="P29" s="73"/>
      <c r="Q29" s="78" t="s">
        <v>57</v>
      </c>
      <c r="R29" s="82">
        <v>1</v>
      </c>
      <c r="S29" s="83">
        <v>1</v>
      </c>
      <c r="T29" s="83">
        <v>1</v>
      </c>
      <c r="U29" s="83">
        <v>1</v>
      </c>
      <c r="V29" s="83">
        <v>1</v>
      </c>
    </row>
    <row r="30" spans="1:22" x14ac:dyDescent="0.2">
      <c r="A30" s="12" t="s">
        <v>10</v>
      </c>
      <c r="B30" s="15">
        <f>(1-B23/B8)*100</f>
        <v>51.506342722273146</v>
      </c>
      <c r="C30" s="26">
        <f>(1-C23/C8)*100</f>
        <v>92.754490090028312</v>
      </c>
      <c r="D30" s="26">
        <f>(1-D23/D8)*100</f>
        <v>89.770508501616092</v>
      </c>
      <c r="E30" s="26">
        <f>(1-E23/E8)*100</f>
        <v>47.45173893884207</v>
      </c>
      <c r="F30" s="27">
        <f>(1-F23/F8)*100</f>
        <v>66.864119059860457</v>
      </c>
      <c r="G30" s="24">
        <f>AVERAGE(B30:F30)</f>
        <v>69.669439862524015</v>
      </c>
      <c r="H30" s="24">
        <f>AVERAGE(D30:F30)</f>
        <v>68.028788833439535</v>
      </c>
      <c r="P30" s="73"/>
      <c r="Q30" s="78" t="s">
        <v>56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</row>
    <row r="31" spans="1:22" x14ac:dyDescent="0.2">
      <c r="P31" s="72" t="s">
        <v>1</v>
      </c>
      <c r="Q31" s="10" t="s">
        <v>51</v>
      </c>
      <c r="R31" s="80">
        <v>0</v>
      </c>
      <c r="S31" s="80">
        <v>1</v>
      </c>
      <c r="T31" s="80">
        <v>1</v>
      </c>
      <c r="U31" s="80">
        <v>1</v>
      </c>
      <c r="V31" s="80">
        <v>0</v>
      </c>
    </row>
    <row r="32" spans="1:22" x14ac:dyDescent="0.2">
      <c r="P32" s="73"/>
      <c r="Q32" s="11" t="s">
        <v>53</v>
      </c>
      <c r="R32" s="81">
        <v>2</v>
      </c>
      <c r="S32" s="81">
        <v>2</v>
      </c>
      <c r="T32" s="81">
        <v>2</v>
      </c>
      <c r="U32" s="81">
        <v>1</v>
      </c>
      <c r="V32" s="81">
        <v>1</v>
      </c>
    </row>
    <row r="33" spans="1:22" x14ac:dyDescent="0.2">
      <c r="A33" s="51" t="s">
        <v>23</v>
      </c>
      <c r="B33" s="51"/>
      <c r="C33" s="51"/>
      <c r="D33" s="51"/>
      <c r="E33" s="51"/>
      <c r="F33" s="51"/>
      <c r="P33" s="73"/>
      <c r="Q33" s="11" t="s">
        <v>52</v>
      </c>
      <c r="R33" s="81">
        <v>1</v>
      </c>
      <c r="S33" s="81">
        <v>0</v>
      </c>
      <c r="T33" s="81">
        <v>1</v>
      </c>
      <c r="U33" s="81">
        <v>0</v>
      </c>
      <c r="V33" s="81">
        <v>1</v>
      </c>
    </row>
    <row r="34" spans="1:22" x14ac:dyDescent="0.2">
      <c r="A34" s="53"/>
      <c r="B34" s="53"/>
      <c r="C34" s="53"/>
      <c r="D34" s="53"/>
      <c r="E34" s="53"/>
      <c r="F34" s="53"/>
      <c r="P34" s="73"/>
      <c r="Q34" s="78" t="s">
        <v>55</v>
      </c>
      <c r="R34" s="82">
        <v>0</v>
      </c>
      <c r="S34" s="82">
        <v>1</v>
      </c>
      <c r="T34" s="82">
        <v>1</v>
      </c>
      <c r="U34" s="75">
        <v>0</v>
      </c>
      <c r="V34" s="75">
        <v>0</v>
      </c>
    </row>
    <row r="35" spans="1:22" x14ac:dyDescent="0.2">
      <c r="A35" s="5"/>
      <c r="B35" s="5">
        <v>6</v>
      </c>
      <c r="C35" s="5">
        <v>5</v>
      </c>
      <c r="D35" s="5">
        <v>4</v>
      </c>
      <c r="E35" s="5">
        <v>3</v>
      </c>
      <c r="F35" s="5">
        <v>2</v>
      </c>
      <c r="P35" s="73"/>
      <c r="Q35" s="78" t="s">
        <v>57</v>
      </c>
      <c r="R35" s="82">
        <v>1</v>
      </c>
      <c r="S35" s="82">
        <v>1</v>
      </c>
      <c r="T35" s="82">
        <v>1</v>
      </c>
      <c r="U35" s="75">
        <v>1</v>
      </c>
      <c r="V35" s="75">
        <v>1</v>
      </c>
    </row>
    <row r="36" spans="1:22" x14ac:dyDescent="0.2">
      <c r="A36" s="10" t="s">
        <v>8</v>
      </c>
      <c r="B36" s="13">
        <f>B6-B13</f>
        <v>5.6454818695783997E-3</v>
      </c>
      <c r="C36" s="13">
        <f t="shared" ref="C36:F36" si="7">C6-C13</f>
        <v>-1.2364303693174986E-3</v>
      </c>
      <c r="D36" s="13">
        <f t="shared" si="7"/>
        <v>6.8244989961380002E-4</v>
      </c>
      <c r="E36" s="13">
        <f t="shared" si="7"/>
        <v>6.6207526251672987E-3</v>
      </c>
      <c r="F36" s="13">
        <f t="shared" si="7"/>
        <v>1.031009759753939E-2</v>
      </c>
      <c r="P36" s="74"/>
      <c r="Q36" s="79" t="s">
        <v>56</v>
      </c>
      <c r="R36" s="85">
        <v>1</v>
      </c>
      <c r="S36" s="66">
        <v>1</v>
      </c>
      <c r="T36" s="66">
        <v>0</v>
      </c>
      <c r="U36" s="66">
        <v>0</v>
      </c>
      <c r="V36" s="66">
        <v>0</v>
      </c>
    </row>
    <row r="37" spans="1:22" x14ac:dyDescent="0.2">
      <c r="A37" s="11" t="s">
        <v>9</v>
      </c>
      <c r="B37" s="14">
        <f>B7-B18</f>
        <v>3.6126576364040396E-2</v>
      </c>
      <c r="C37" s="14">
        <f t="shared" ref="C37:F37" si="8">C7-C18</f>
        <v>8.9940947014838429E-2</v>
      </c>
      <c r="D37" s="14">
        <f t="shared" si="8"/>
        <v>-1.64261646568775E-3</v>
      </c>
      <c r="E37" s="14">
        <f t="shared" si="8"/>
        <v>-2.4855053052306201E-3</v>
      </c>
      <c r="F37" s="14">
        <f t="shared" si="8"/>
        <v>-8.0390693619847037E-4</v>
      </c>
    </row>
    <row r="38" spans="1:22" x14ac:dyDescent="0.2">
      <c r="A38" s="12" t="s">
        <v>10</v>
      </c>
      <c r="B38" s="15">
        <f>B8-B23</f>
        <v>0.14261224865913402</v>
      </c>
      <c r="C38" s="15">
        <f t="shared" ref="C38:F38" si="9">C8-C23</f>
        <v>1.0908050760626735</v>
      </c>
      <c r="D38" s="15">
        <f t="shared" si="9"/>
        <v>1.0350327715277621</v>
      </c>
      <c r="E38" s="15">
        <f t="shared" si="9"/>
        <v>7.7838920056819708E-2</v>
      </c>
      <c r="F38" s="15">
        <f t="shared" si="9"/>
        <v>8.8929757475852494E-2</v>
      </c>
    </row>
    <row r="39" spans="1:22" ht="19" x14ac:dyDescent="0.25">
      <c r="A39" s="4"/>
    </row>
  </sheetData>
  <mergeCells count="20">
    <mergeCell ref="P19:P24"/>
    <mergeCell ref="P25:P30"/>
    <mergeCell ref="P31:P36"/>
    <mergeCell ref="A3:F4"/>
    <mergeCell ref="R3:V3"/>
    <mergeCell ref="R17:V17"/>
    <mergeCell ref="A10:A12"/>
    <mergeCell ref="A15:A17"/>
    <mergeCell ref="A20:A22"/>
    <mergeCell ref="A25:F26"/>
    <mergeCell ref="A33:F34"/>
    <mergeCell ref="X5:X7"/>
    <mergeCell ref="X11:X13"/>
    <mergeCell ref="X8:X10"/>
    <mergeCell ref="P5:P7"/>
    <mergeCell ref="P8:P10"/>
    <mergeCell ref="P11:P13"/>
    <mergeCell ref="W5:W7"/>
    <mergeCell ref="W8:W10"/>
    <mergeCell ref="W11:W13"/>
  </mergeCells>
  <conditionalFormatting sqref="B10:B1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C1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:D1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:E1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F1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B2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:C2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:D2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0:E2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0:F2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B1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C1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:D1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:E1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F1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B1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C1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:D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:E1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:F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EBFA-A2AF-BC45-BA04-CCC43B862847}">
  <dimension ref="A3:Z39"/>
  <sheetViews>
    <sheetView showGridLines="0" topLeftCell="L12" zoomScaleNormal="100" workbookViewId="0">
      <selection activeCell="P17" sqref="P17:V36"/>
    </sheetView>
  </sheetViews>
  <sheetFormatPr baseColWidth="10" defaultRowHeight="16" x14ac:dyDescent="0.2"/>
  <cols>
    <col min="1" max="1" width="24.83203125" bestFit="1" customWidth="1"/>
    <col min="2" max="4" width="12.1640625" bestFit="1" customWidth="1"/>
    <col min="5" max="5" width="11.1640625" bestFit="1" customWidth="1"/>
    <col min="6" max="6" width="12.1640625" bestFit="1" customWidth="1"/>
    <col min="7" max="7" width="16.6640625" bestFit="1" customWidth="1"/>
    <col min="8" max="8" width="6.6640625" bestFit="1" customWidth="1"/>
    <col min="16" max="16" width="12.33203125" bestFit="1" customWidth="1"/>
    <col min="23" max="23" width="16.6640625" bestFit="1" customWidth="1"/>
  </cols>
  <sheetData>
    <row r="3" spans="1:26" x14ac:dyDescent="0.2">
      <c r="A3" s="52" t="s">
        <v>22</v>
      </c>
      <c r="B3" s="52"/>
      <c r="C3" s="52"/>
      <c r="D3" s="52"/>
      <c r="E3" s="52"/>
      <c r="F3" s="52"/>
      <c r="R3" s="51" t="s">
        <v>26</v>
      </c>
      <c r="S3" s="51"/>
      <c r="T3" s="51"/>
      <c r="U3" s="51"/>
      <c r="V3" s="51"/>
    </row>
    <row r="4" spans="1:26" x14ac:dyDescent="0.2">
      <c r="A4" s="52"/>
      <c r="B4" s="52"/>
      <c r="C4" s="52"/>
      <c r="D4" s="52"/>
      <c r="E4" s="52"/>
      <c r="F4" s="52"/>
      <c r="P4" s="45" t="s">
        <v>24</v>
      </c>
      <c r="Q4" s="45" t="s">
        <v>25</v>
      </c>
      <c r="R4" s="66">
        <v>6</v>
      </c>
      <c r="S4" s="66">
        <v>5</v>
      </c>
      <c r="T4" s="66">
        <v>4</v>
      </c>
      <c r="U4" s="66">
        <v>3</v>
      </c>
      <c r="V4" s="66">
        <v>2</v>
      </c>
      <c r="W4" s="28" t="s">
        <v>49</v>
      </c>
      <c r="X4" s="28" t="s">
        <v>59</v>
      </c>
    </row>
    <row r="5" spans="1:26" x14ac:dyDescent="0.2">
      <c r="B5">
        <v>6</v>
      </c>
      <c r="C5">
        <v>5</v>
      </c>
      <c r="D5">
        <v>4</v>
      </c>
      <c r="E5">
        <v>3</v>
      </c>
      <c r="F5" s="3">
        <v>2</v>
      </c>
      <c r="P5" s="64" t="s">
        <v>6</v>
      </c>
      <c r="Q5" s="10" t="s">
        <v>27</v>
      </c>
      <c r="R5" s="47">
        <f>B6</f>
        <v>7.5056296773254802E-3</v>
      </c>
      <c r="S5" s="47">
        <f t="shared" ref="S5:V5" si="0">C6</f>
        <v>5.5081197060644601E-3</v>
      </c>
      <c r="T5" s="47">
        <f t="shared" si="0"/>
        <v>7.1172020398080297E-3</v>
      </c>
      <c r="U5" s="47">
        <f t="shared" si="0"/>
        <v>9.2933392152190208E-3</v>
      </c>
      <c r="V5" s="67">
        <f t="shared" si="0"/>
        <v>4.3182387016713602E-3</v>
      </c>
      <c r="W5" s="57">
        <f>G28</f>
        <v>-46.908357295072378</v>
      </c>
      <c r="X5" s="60">
        <f>AVERAGE(R7:V7)</f>
        <v>-2.9259541304781853E-3</v>
      </c>
      <c r="Y5">
        <f>X5/Z5*100</f>
        <v>-0.85462322107706001</v>
      </c>
      <c r="Z5" s="87">
        <v>0.34236773098567103</v>
      </c>
    </row>
    <row r="6" spans="1:26" ht="19" x14ac:dyDescent="0.25">
      <c r="A6" t="s">
        <v>14</v>
      </c>
      <c r="B6" s="2">
        <v>7.5056296773254802E-3</v>
      </c>
      <c r="C6" s="2">
        <v>5.5081197060644601E-3</v>
      </c>
      <c r="D6" s="2">
        <v>7.1172020398080297E-3</v>
      </c>
      <c r="E6" s="2">
        <v>9.2933392152190208E-3</v>
      </c>
      <c r="F6" s="2">
        <v>4.3182387016713602E-3</v>
      </c>
      <c r="P6" s="50"/>
      <c r="Q6" s="11" t="s">
        <v>28</v>
      </c>
      <c r="R6" s="48">
        <f>B13</f>
        <v>1.8369648605585098E-2</v>
      </c>
      <c r="S6" s="48">
        <f t="shared" ref="S6:V6" si="1">C13</f>
        <v>1.6760120168328198E-2</v>
      </c>
      <c r="T6" s="48">
        <f t="shared" si="1"/>
        <v>5.96037926152348E-3</v>
      </c>
      <c r="U6" s="48">
        <f t="shared" si="1"/>
        <v>5.39368670433759E-3</v>
      </c>
      <c r="V6" s="68">
        <f t="shared" si="1"/>
        <v>1.8884652527049099E-3</v>
      </c>
      <c r="W6" s="58"/>
      <c r="X6" s="61"/>
      <c r="Z6" s="4"/>
    </row>
    <row r="7" spans="1:26" ht="19" x14ac:dyDescent="0.25">
      <c r="A7" t="s">
        <v>15</v>
      </c>
      <c r="B7" s="2">
        <v>6.1050802469253497E-3</v>
      </c>
      <c r="C7" s="2">
        <v>5.6928908452391598E-3</v>
      </c>
      <c r="D7" s="2">
        <v>4.2110844515264E-3</v>
      </c>
      <c r="E7" s="2">
        <v>4.1376715525984703E-3</v>
      </c>
      <c r="F7" s="2">
        <v>2.7082931250333699E-2</v>
      </c>
      <c r="P7" s="63"/>
      <c r="Q7" s="12" t="s">
        <v>48</v>
      </c>
      <c r="R7" s="49">
        <f>R5-R6</f>
        <v>-1.0864018928259618E-2</v>
      </c>
      <c r="S7" s="49">
        <f t="shared" ref="S7:V7" si="2">S5-S6</f>
        <v>-1.1252000462263739E-2</v>
      </c>
      <c r="T7" s="49">
        <f t="shared" si="2"/>
        <v>1.1568227782845497E-3</v>
      </c>
      <c r="U7" s="49">
        <f t="shared" si="2"/>
        <v>3.8996525108814309E-3</v>
      </c>
      <c r="V7" s="49">
        <f t="shared" si="2"/>
        <v>2.4297734489664505E-3</v>
      </c>
      <c r="W7" s="59"/>
      <c r="X7" s="62"/>
    </row>
    <row r="8" spans="1:26" ht="19" x14ac:dyDescent="0.25">
      <c r="A8" t="s">
        <v>16</v>
      </c>
      <c r="B8" s="2">
        <v>0.203376069664955</v>
      </c>
      <c r="C8" s="2">
        <v>8.7165862321853596E-2</v>
      </c>
      <c r="D8" s="2">
        <v>0.122468464076519</v>
      </c>
      <c r="E8" s="2">
        <v>0.10572969168424599</v>
      </c>
      <c r="F8" s="2">
        <v>5.2445270121097502E-2</v>
      </c>
      <c r="P8" s="64" t="s">
        <v>7</v>
      </c>
      <c r="Q8" s="10" t="s">
        <v>27</v>
      </c>
      <c r="R8" s="47">
        <f>B7</f>
        <v>6.1050802469253497E-3</v>
      </c>
      <c r="S8" s="47">
        <f>C7</f>
        <v>5.6928908452391598E-3</v>
      </c>
      <c r="T8" s="47">
        <f>D7</f>
        <v>4.2110844515264E-3</v>
      </c>
      <c r="U8" s="47">
        <f>E7</f>
        <v>4.1376715525984703E-3</v>
      </c>
      <c r="V8" s="67">
        <f>F7</f>
        <v>2.7082931250333699E-2</v>
      </c>
      <c r="W8" s="57">
        <f>G29</f>
        <v>-39.464161821306178</v>
      </c>
      <c r="X8" s="60">
        <f>AVERAGE(R10:V10)</f>
        <v>1.2183695100247711E-3</v>
      </c>
      <c r="Y8">
        <f>X8/Z8*100</f>
        <v>0.37707469843197033</v>
      </c>
      <c r="Z8" s="87">
        <v>0.32311091544758802</v>
      </c>
    </row>
    <row r="9" spans="1:26" ht="19" x14ac:dyDescent="0.25">
      <c r="P9" s="50"/>
      <c r="Q9" s="11" t="s">
        <v>28</v>
      </c>
      <c r="R9" s="48">
        <f>B18</f>
        <v>1.6599247232079499E-2</v>
      </c>
      <c r="S9" s="48">
        <f>C18</f>
        <v>6.0859043151140196E-3</v>
      </c>
      <c r="T9" s="48">
        <f>D18</f>
        <v>9.1682448983192392E-3</v>
      </c>
      <c r="U9" s="48">
        <f>E18</f>
        <v>3.2490263693034601E-3</v>
      </c>
      <c r="V9" s="68">
        <f>F18</f>
        <v>6.0353879816830098E-3</v>
      </c>
      <c r="W9" s="58"/>
      <c r="X9" s="61"/>
      <c r="Z9" s="4"/>
    </row>
    <row r="10" spans="1:26" x14ac:dyDescent="0.2">
      <c r="A10" s="54" t="s">
        <v>11</v>
      </c>
      <c r="B10" s="32">
        <v>1.8369648605585098E-2</v>
      </c>
      <c r="C10" s="8">
        <v>4.6152621507644598E-2</v>
      </c>
      <c r="D10" s="8">
        <v>9.57320630550384E-3</v>
      </c>
      <c r="E10" s="8">
        <v>5.39368670433759E-3</v>
      </c>
      <c r="F10" s="33">
        <v>1.8884652527049099E-3</v>
      </c>
      <c r="P10" s="63"/>
      <c r="Q10" s="12" t="s">
        <v>48</v>
      </c>
      <c r="R10" s="49">
        <f>R8-R9</f>
        <v>-1.0494166985154148E-2</v>
      </c>
      <c r="S10" s="49">
        <f t="shared" ref="S10:V10" si="3">S8-S9</f>
        <v>-3.9301346987485972E-4</v>
      </c>
      <c r="T10" s="49">
        <f t="shared" si="3"/>
        <v>-4.9571604467928392E-3</v>
      </c>
      <c r="U10" s="49">
        <f t="shared" si="3"/>
        <v>8.8864518329501022E-4</v>
      </c>
      <c r="V10" s="49">
        <f t="shared" si="3"/>
        <v>2.104754326865069E-2</v>
      </c>
      <c r="W10" s="59"/>
      <c r="X10" s="62"/>
    </row>
    <row r="11" spans="1:26" ht="19" x14ac:dyDescent="0.25">
      <c r="A11" s="55"/>
      <c r="B11" s="30">
        <v>2.17496063560247E-2</v>
      </c>
      <c r="C11" s="6">
        <v>1.6760120168328198E-2</v>
      </c>
      <c r="D11" s="6">
        <v>5.96037926152348E-3</v>
      </c>
      <c r="E11" s="6">
        <v>7.9426150768995198E-3</v>
      </c>
      <c r="F11" s="44">
        <v>5.6293969973921698E-3</v>
      </c>
      <c r="P11" s="50" t="s">
        <v>1</v>
      </c>
      <c r="Q11" s="11" t="s">
        <v>27</v>
      </c>
      <c r="R11" s="48">
        <f>B8</f>
        <v>0.203376069664955</v>
      </c>
      <c r="S11" s="48">
        <f>C8</f>
        <v>8.7165862321853596E-2</v>
      </c>
      <c r="T11" s="48">
        <f>D8</f>
        <v>0.122468464076519</v>
      </c>
      <c r="U11" s="48">
        <f>E8</f>
        <v>0.10572969168424599</v>
      </c>
      <c r="V11" s="68">
        <f>F8</f>
        <v>5.2445270121097502E-2</v>
      </c>
      <c r="W11" s="58">
        <f>G30</f>
        <v>41.763882449910419</v>
      </c>
      <c r="X11" s="61">
        <f>AVERAGE(R13:V13)</f>
        <v>4.3486332893371539E-2</v>
      </c>
      <c r="Y11">
        <f>X11/Z11*100</f>
        <v>2.7105868552371204</v>
      </c>
      <c r="Z11" s="2">
        <v>1.6043143133138</v>
      </c>
    </row>
    <row r="12" spans="1:26" x14ac:dyDescent="0.2">
      <c r="A12" s="56"/>
      <c r="B12" s="29">
        <v>3.3135514706373201E-2</v>
      </c>
      <c r="C12" s="9">
        <v>1.9855856895446701E-2</v>
      </c>
      <c r="D12" s="9">
        <v>7.8186718747019698E-3</v>
      </c>
      <c r="E12" s="9">
        <v>7.62212835252285E-3</v>
      </c>
      <c r="F12" s="34">
        <v>3.14494990743696E-3</v>
      </c>
      <c r="P12" s="50"/>
      <c r="Q12" s="11" t="s">
        <v>28</v>
      </c>
      <c r="R12" s="48">
        <f>B23</f>
        <v>0.14988666772842399</v>
      </c>
      <c r="S12" s="48">
        <f>C23</f>
        <v>7.4099101126194E-2</v>
      </c>
      <c r="T12" s="48">
        <f>D23</f>
        <v>7.8327007591724396E-2</v>
      </c>
      <c r="U12" s="48">
        <f>E23</f>
        <v>3.0771715566515902E-2</v>
      </c>
      <c r="V12" s="68">
        <f>F23</f>
        <v>2.0669201388955099E-2</v>
      </c>
      <c r="W12" s="58"/>
      <c r="X12" s="61"/>
    </row>
    <row r="13" spans="1:26" x14ac:dyDescent="0.2">
      <c r="A13" s="5" t="s">
        <v>29</v>
      </c>
      <c r="B13" s="6">
        <f>MIN(B10:B12)</f>
        <v>1.8369648605585098E-2</v>
      </c>
      <c r="C13" s="6">
        <f>MIN(C10:C12)</f>
        <v>1.6760120168328198E-2</v>
      </c>
      <c r="D13" s="6">
        <f>MIN(D10:D12)</f>
        <v>5.96037926152348E-3</v>
      </c>
      <c r="E13" s="6">
        <f>MIN(E10:E12)</f>
        <v>5.39368670433759E-3</v>
      </c>
      <c r="F13" s="6">
        <f>MIN(F10:F12)</f>
        <v>1.8884652527049099E-3</v>
      </c>
      <c r="P13" s="63"/>
      <c r="Q13" s="12" t="s">
        <v>48</v>
      </c>
      <c r="R13" s="49">
        <f>R11-R12</f>
        <v>5.3489401936531011E-2</v>
      </c>
      <c r="S13" s="49">
        <f t="shared" ref="S13:V13" si="4">S11-S12</f>
        <v>1.3066761195659596E-2</v>
      </c>
      <c r="T13" s="49">
        <f t="shared" si="4"/>
        <v>4.4141456484794603E-2</v>
      </c>
      <c r="U13" s="49">
        <f t="shared" si="4"/>
        <v>7.4957976117730085E-2</v>
      </c>
      <c r="V13" s="49">
        <f t="shared" si="4"/>
        <v>3.1776068732142407E-2</v>
      </c>
      <c r="W13" s="59"/>
      <c r="X13" s="62"/>
    </row>
    <row r="14" spans="1:26" x14ac:dyDescent="0.2">
      <c r="A14" s="5"/>
      <c r="B14" s="6">
        <f>STDEV(B10:B12)</f>
        <v>7.7362116597175217E-3</v>
      </c>
      <c r="C14" s="6">
        <f>STDEV(C10:C12)</f>
        <v>1.6150451747730821E-2</v>
      </c>
      <c r="D14" s="6">
        <f>STDEV(D10:D12)</f>
        <v>1.8066618275509694E-3</v>
      </c>
      <c r="E14" s="6">
        <f>STDEV(E10:E12)</f>
        <v>1.3883863396235414E-3</v>
      </c>
      <c r="F14" s="6">
        <f>STDEV(F10:F12)</f>
        <v>1.9037594976244992E-3</v>
      </c>
    </row>
    <row r="15" spans="1:26" x14ac:dyDescent="0.2">
      <c r="A15" s="54" t="s">
        <v>12</v>
      </c>
      <c r="B15" s="32">
        <v>1.86271276324987E-2</v>
      </c>
      <c r="C15" s="8">
        <v>6.0859043151140196E-3</v>
      </c>
      <c r="D15" s="8">
        <v>9.1682448983192392E-3</v>
      </c>
      <c r="E15" s="8">
        <v>3.2490263693034601E-3</v>
      </c>
      <c r="F15" s="33">
        <v>6.0353879816830098E-3</v>
      </c>
    </row>
    <row r="16" spans="1:26" x14ac:dyDescent="0.2">
      <c r="A16" s="55"/>
      <c r="B16" s="30">
        <v>1.6599247232079499E-2</v>
      </c>
      <c r="C16" s="6">
        <v>1.7917547374963701E-2</v>
      </c>
      <c r="D16" s="6">
        <v>1.36138293892145E-2</v>
      </c>
      <c r="E16" s="6">
        <v>3.8209469057619498E-3</v>
      </c>
      <c r="F16" s="44">
        <v>6.8559786304831496E-3</v>
      </c>
    </row>
    <row r="17" spans="1:23" x14ac:dyDescent="0.2">
      <c r="A17" s="56"/>
      <c r="B17" s="29">
        <v>2.8938049450516701E-2</v>
      </c>
      <c r="C17" s="9">
        <v>2.0260903984308201E-2</v>
      </c>
      <c r="D17" s="9">
        <v>1.4791096560657E-2</v>
      </c>
      <c r="E17" s="9">
        <v>1.0877420194447001E-2</v>
      </c>
      <c r="F17" s="34">
        <v>6.5724407322704697E-3</v>
      </c>
      <c r="R17" s="53" t="s">
        <v>26</v>
      </c>
      <c r="S17" s="53"/>
      <c r="T17" s="53"/>
      <c r="U17" s="53"/>
      <c r="V17" s="53"/>
    </row>
    <row r="18" spans="1:23" x14ac:dyDescent="0.2">
      <c r="A18" s="5" t="s">
        <v>19</v>
      </c>
      <c r="B18" s="6">
        <f>MIN(B15:B17)</f>
        <v>1.6599247232079499E-2</v>
      </c>
      <c r="C18" s="6">
        <f>MIN(C15:C17)</f>
        <v>6.0859043151140196E-3</v>
      </c>
      <c r="D18" s="6">
        <f>MIN(D15:D17)</f>
        <v>9.1682448983192392E-3</v>
      </c>
      <c r="E18" s="6">
        <f>MIN(E15:E17)</f>
        <v>3.2490263693034601E-3</v>
      </c>
      <c r="F18" s="6">
        <f>MIN(F15:F17)</f>
        <v>6.0353879816830098E-3</v>
      </c>
      <c r="P18" s="45" t="s">
        <v>24</v>
      </c>
      <c r="Q18" s="76" t="s">
        <v>61</v>
      </c>
      <c r="R18" s="83">
        <v>6</v>
      </c>
      <c r="S18" s="83">
        <v>5</v>
      </c>
      <c r="T18" s="83">
        <v>4</v>
      </c>
      <c r="U18" s="83">
        <v>3</v>
      </c>
      <c r="V18" s="83">
        <v>2</v>
      </c>
    </row>
    <row r="19" spans="1:23" x14ac:dyDescent="0.2">
      <c r="A19" s="5"/>
      <c r="B19" s="6">
        <f>STDEV(B15:B17)</f>
        <v>6.6165631542036973E-3</v>
      </c>
      <c r="C19" s="6">
        <f>STDEV(C15:C17)</f>
        <v>7.5983519410012306E-3</v>
      </c>
      <c r="D19" s="6">
        <f>STDEV(D15:D17)</f>
        <v>2.9655140160209218E-3</v>
      </c>
      <c r="E19" s="6">
        <f>STDEV(E15:E17)</f>
        <v>4.2487900380664585E-3</v>
      </c>
      <c r="F19" s="6">
        <f>STDEV(F15:F17)</f>
        <v>4.1677100217718581E-4</v>
      </c>
      <c r="P19" s="72" t="s">
        <v>6</v>
      </c>
      <c r="Q19" s="10" t="s">
        <v>51</v>
      </c>
      <c r="R19" s="80">
        <v>0</v>
      </c>
      <c r="S19" s="80">
        <v>0</v>
      </c>
      <c r="T19" s="80">
        <v>0</v>
      </c>
      <c r="U19" s="80">
        <v>0</v>
      </c>
      <c r="V19" s="80">
        <v>0</v>
      </c>
    </row>
    <row r="20" spans="1:23" x14ac:dyDescent="0.2">
      <c r="A20" s="54" t="s">
        <v>13</v>
      </c>
      <c r="B20" s="32">
        <v>0.178634613752365</v>
      </c>
      <c r="C20" s="8">
        <v>7.4099101126194E-2</v>
      </c>
      <c r="D20" s="8">
        <v>9.0022929012775393E-2</v>
      </c>
      <c r="E20" s="8">
        <v>3.60586643218994E-2</v>
      </c>
      <c r="F20" s="33">
        <v>2.0669201388955099E-2</v>
      </c>
      <c r="P20" s="73"/>
      <c r="Q20" s="11" t="s">
        <v>53</v>
      </c>
      <c r="R20" s="81">
        <v>1</v>
      </c>
      <c r="S20" s="81">
        <v>1</v>
      </c>
      <c r="T20" s="81">
        <v>1</v>
      </c>
      <c r="U20" s="81">
        <v>1</v>
      </c>
      <c r="V20" s="81">
        <v>1</v>
      </c>
    </row>
    <row r="21" spans="1:23" x14ac:dyDescent="0.2">
      <c r="A21" s="55"/>
      <c r="B21" s="30">
        <v>0.14988666772842399</v>
      </c>
      <c r="C21" s="6">
        <v>0.10591903328895499</v>
      </c>
      <c r="D21" s="6">
        <v>7.8327007591724396E-2</v>
      </c>
      <c r="E21" s="6">
        <v>5.40892407298088E-2</v>
      </c>
      <c r="F21" s="44">
        <v>4.3158356100320802E-2</v>
      </c>
      <c r="P21" s="73"/>
      <c r="Q21" s="11" t="s">
        <v>52</v>
      </c>
      <c r="R21" s="81">
        <v>0</v>
      </c>
      <c r="S21" s="81">
        <v>0</v>
      </c>
      <c r="T21" s="81">
        <v>0</v>
      </c>
      <c r="U21" s="81">
        <v>0</v>
      </c>
      <c r="V21" s="81">
        <v>0</v>
      </c>
    </row>
    <row r="22" spans="1:23" x14ac:dyDescent="0.2">
      <c r="A22" s="56"/>
      <c r="B22" s="29">
        <v>0.20671181380748699</v>
      </c>
      <c r="C22" s="9">
        <v>9.65774431824684E-2</v>
      </c>
      <c r="D22" s="9">
        <v>9.2562578618526403E-2</v>
      </c>
      <c r="E22" s="9">
        <v>3.0771715566515902E-2</v>
      </c>
      <c r="F22" s="34">
        <v>3.9595149457454598E-2</v>
      </c>
      <c r="P22" s="73"/>
      <c r="Q22" s="78" t="s">
        <v>55</v>
      </c>
      <c r="R22" s="82">
        <v>1</v>
      </c>
      <c r="S22" s="75">
        <v>1</v>
      </c>
      <c r="T22" s="75">
        <v>1</v>
      </c>
      <c r="U22" s="75">
        <v>1</v>
      </c>
      <c r="V22" s="75">
        <v>1</v>
      </c>
    </row>
    <row r="23" spans="1:23" x14ac:dyDescent="0.2">
      <c r="A23" s="16" t="s">
        <v>41</v>
      </c>
      <c r="B23" s="6">
        <f>MIN(B20:B22)</f>
        <v>0.14988666772842399</v>
      </c>
      <c r="C23" s="6">
        <f>MIN(C20:C22)</f>
        <v>7.4099101126194E-2</v>
      </c>
      <c r="D23" s="6">
        <f>MIN(D20:D22)</f>
        <v>7.8327007591724396E-2</v>
      </c>
      <c r="E23" s="6">
        <f>MIN(E20:E22)</f>
        <v>3.0771715566515902E-2</v>
      </c>
      <c r="F23" s="6">
        <f>MIN(F20:F22)</f>
        <v>2.0669201388955099E-2</v>
      </c>
      <c r="P23" s="73"/>
      <c r="Q23" s="78" t="s">
        <v>57</v>
      </c>
      <c r="R23" s="82">
        <v>1</v>
      </c>
      <c r="S23" s="75">
        <v>1</v>
      </c>
      <c r="T23" s="75">
        <v>1</v>
      </c>
      <c r="U23" s="75">
        <v>1</v>
      </c>
      <c r="V23" s="75">
        <v>1</v>
      </c>
    </row>
    <row r="24" spans="1:23" x14ac:dyDescent="0.2">
      <c r="A24" s="16"/>
      <c r="B24" s="6">
        <f>STDEV(B20:B22)</f>
        <v>2.8413232804562434E-2</v>
      </c>
      <c r="C24" s="6">
        <f>STDEV(C20:C22)</f>
        <v>1.6355678168754335E-2</v>
      </c>
      <c r="D24" s="6">
        <f>STDEV(D20:D22)</f>
        <v>7.5927144955599338E-3</v>
      </c>
      <c r="E24" s="6">
        <f>STDEV(E20:E22)</f>
        <v>1.2225386786548645E-2</v>
      </c>
      <c r="F24" s="6">
        <f>STDEV(F20:F22)</f>
        <v>1.2087528224738138E-2</v>
      </c>
      <c r="P24" s="74"/>
      <c r="Q24" s="78" t="s">
        <v>56</v>
      </c>
      <c r="R24" s="66">
        <v>0</v>
      </c>
      <c r="S24" s="66">
        <v>0</v>
      </c>
      <c r="T24" s="66">
        <v>0</v>
      </c>
      <c r="U24" s="66">
        <v>0</v>
      </c>
      <c r="V24" s="66">
        <v>0</v>
      </c>
    </row>
    <row r="25" spans="1:23" x14ac:dyDescent="0.2">
      <c r="A25" s="51" t="s">
        <v>17</v>
      </c>
      <c r="B25" s="51"/>
      <c r="C25" s="51"/>
      <c r="D25" s="51"/>
      <c r="E25" s="51"/>
      <c r="F25" s="51"/>
      <c r="P25" s="72" t="s">
        <v>7</v>
      </c>
      <c r="Q25" s="10" t="s">
        <v>51</v>
      </c>
      <c r="R25" s="84">
        <v>0</v>
      </c>
      <c r="S25" s="84">
        <v>0</v>
      </c>
      <c r="T25" s="84">
        <v>0</v>
      </c>
      <c r="U25" s="84">
        <v>0</v>
      </c>
      <c r="V25" s="83">
        <v>3</v>
      </c>
      <c r="W25" s="7"/>
    </row>
    <row r="26" spans="1:23" ht="17" customHeight="1" x14ac:dyDescent="0.2">
      <c r="A26" s="53"/>
      <c r="B26" s="53"/>
      <c r="C26" s="53"/>
      <c r="D26" s="53"/>
      <c r="E26" s="53"/>
      <c r="F26" s="53"/>
      <c r="G26" t="s">
        <v>21</v>
      </c>
      <c r="P26" s="73"/>
      <c r="Q26" s="11" t="s">
        <v>53</v>
      </c>
      <c r="R26" s="82">
        <v>1</v>
      </c>
      <c r="S26" s="83">
        <v>1</v>
      </c>
      <c r="T26" s="83">
        <v>1</v>
      </c>
      <c r="U26" s="83">
        <v>1</v>
      </c>
      <c r="V26" s="86">
        <v>2</v>
      </c>
      <c r="W26" s="7"/>
    </row>
    <row r="27" spans="1:23" x14ac:dyDescent="0.2">
      <c r="A27" s="5"/>
      <c r="B27" s="5">
        <v>6</v>
      </c>
      <c r="C27" s="5">
        <v>5</v>
      </c>
      <c r="D27" s="5">
        <v>4</v>
      </c>
      <c r="E27" s="5">
        <v>3</v>
      </c>
      <c r="F27" s="5">
        <v>2</v>
      </c>
      <c r="P27" s="73"/>
      <c r="Q27" s="11" t="s">
        <v>52</v>
      </c>
      <c r="R27" s="82">
        <v>0</v>
      </c>
      <c r="S27" s="83">
        <v>3</v>
      </c>
      <c r="T27" s="83">
        <v>0</v>
      </c>
      <c r="U27" s="83">
        <v>1</v>
      </c>
      <c r="V27" s="83">
        <v>1</v>
      </c>
      <c r="W27" s="7"/>
    </row>
    <row r="28" spans="1:23" x14ac:dyDescent="0.2">
      <c r="A28" s="10" t="s">
        <v>8</v>
      </c>
      <c r="B28" s="13">
        <f>(1-B13/B6)*100</f>
        <v>-144.74493673835039</v>
      </c>
      <c r="C28" s="22">
        <f>(1-C13/C6)*100</f>
        <v>-204.28024557772852</v>
      </c>
      <c r="D28" s="22">
        <f>(1-D13/D6)*100</f>
        <v>16.25389825684578</v>
      </c>
      <c r="E28" s="22">
        <f>(1-E13/E6)*100</f>
        <v>41.961801033747435</v>
      </c>
      <c r="F28" s="23">
        <f>(1-F13/F6)*100</f>
        <v>56.26769655012388</v>
      </c>
      <c r="G28" s="24">
        <f>AVERAGE(B28:F28)</f>
        <v>-46.908357295072378</v>
      </c>
      <c r="H28" s="24">
        <f>AVERAGE(D28:F28)</f>
        <v>38.161131946905698</v>
      </c>
      <c r="P28" s="73"/>
      <c r="Q28" s="78" t="s">
        <v>55</v>
      </c>
      <c r="R28" s="82">
        <v>0</v>
      </c>
      <c r="S28" s="83">
        <v>0</v>
      </c>
      <c r="T28" s="83">
        <v>0</v>
      </c>
      <c r="U28" s="83">
        <v>0</v>
      </c>
      <c r="V28" s="83">
        <v>0</v>
      </c>
    </row>
    <row r="29" spans="1:23" x14ac:dyDescent="0.2">
      <c r="A29" s="11" t="s">
        <v>9</v>
      </c>
      <c r="B29" s="14">
        <f>(1-B18/B7)*100</f>
        <v>-171.89236767918388</v>
      </c>
      <c r="C29" s="24">
        <f>(1-C18/C7)*100</f>
        <v>-6.9035834439637789</v>
      </c>
      <c r="D29" s="24">
        <f>(1-D18/D7)*100</f>
        <v>-117.71695637678334</v>
      </c>
      <c r="E29" s="24">
        <f>(1-E18/E7)*100</f>
        <v>21.476938708122894</v>
      </c>
      <c r="F29" s="25">
        <f>(1-F18/F7)*100</f>
        <v>77.715159685277243</v>
      </c>
      <c r="G29" s="24">
        <f>AVERAGE(B29:F29)</f>
        <v>-39.464161821306178</v>
      </c>
      <c r="H29" s="24">
        <f>AVERAGE(D29:F29)</f>
        <v>-6.1749526611277332</v>
      </c>
      <c r="P29" s="73"/>
      <c r="Q29" s="78" t="s">
        <v>57</v>
      </c>
      <c r="R29" s="82">
        <v>1</v>
      </c>
      <c r="S29" s="83">
        <v>1</v>
      </c>
      <c r="T29" s="83">
        <v>1</v>
      </c>
      <c r="U29" s="83">
        <v>1</v>
      </c>
      <c r="V29" s="83">
        <v>1</v>
      </c>
    </row>
    <row r="30" spans="1:23" x14ac:dyDescent="0.2">
      <c r="A30" s="12" t="s">
        <v>10</v>
      </c>
      <c r="B30" s="15">
        <f>(1-B23/B8)*100</f>
        <v>26.300735393623409</v>
      </c>
      <c r="C30" s="26">
        <f>(1-C23/C8)*100</f>
        <v>14.990686545853848</v>
      </c>
      <c r="D30" s="26">
        <f>(1-D23/D8)*100</f>
        <v>36.043120829224065</v>
      </c>
      <c r="E30" s="26">
        <f>(1-E23/E8)*100</f>
        <v>70.895861818633321</v>
      </c>
      <c r="F30" s="27">
        <f>(1-F23/F8)*100</f>
        <v>60.58900766221744</v>
      </c>
      <c r="G30" s="24">
        <f>AVERAGE(B30:F30)</f>
        <v>41.763882449910419</v>
      </c>
      <c r="H30" s="24">
        <f>AVERAGE(D30:F30)</f>
        <v>55.842663436691602</v>
      </c>
      <c r="P30" s="73"/>
      <c r="Q30" s="78" t="s">
        <v>56</v>
      </c>
      <c r="R30" s="28">
        <v>0</v>
      </c>
      <c r="S30" s="28">
        <v>0</v>
      </c>
      <c r="T30" s="28">
        <v>0</v>
      </c>
      <c r="U30" s="28">
        <v>1</v>
      </c>
      <c r="V30" s="28">
        <v>0</v>
      </c>
    </row>
    <row r="31" spans="1:23" x14ac:dyDescent="0.2">
      <c r="P31" s="72" t="s">
        <v>1</v>
      </c>
      <c r="Q31" s="10" t="s">
        <v>51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</row>
    <row r="32" spans="1:23" x14ac:dyDescent="0.2">
      <c r="P32" s="73"/>
      <c r="Q32" s="11" t="s">
        <v>53</v>
      </c>
      <c r="R32" s="81">
        <v>1</v>
      </c>
      <c r="S32" s="81">
        <v>1</v>
      </c>
      <c r="T32" s="81">
        <v>1</v>
      </c>
      <c r="U32" s="81">
        <v>1</v>
      </c>
      <c r="V32" s="81">
        <v>1</v>
      </c>
    </row>
    <row r="33" spans="1:22" x14ac:dyDescent="0.2">
      <c r="A33" s="51" t="s">
        <v>23</v>
      </c>
      <c r="B33" s="51"/>
      <c r="C33" s="51"/>
      <c r="D33" s="51"/>
      <c r="E33" s="51"/>
      <c r="F33" s="51"/>
      <c r="P33" s="73"/>
      <c r="Q33" s="11" t="s">
        <v>52</v>
      </c>
      <c r="R33" s="81">
        <v>1</v>
      </c>
      <c r="S33" s="81">
        <v>1</v>
      </c>
      <c r="T33" s="81">
        <v>1</v>
      </c>
      <c r="U33" s="81">
        <v>1</v>
      </c>
      <c r="V33" s="81">
        <v>1</v>
      </c>
    </row>
    <row r="34" spans="1:22" x14ac:dyDescent="0.2">
      <c r="A34" s="53"/>
      <c r="B34" s="53"/>
      <c r="C34" s="53"/>
      <c r="D34" s="53"/>
      <c r="E34" s="53"/>
      <c r="F34" s="53"/>
      <c r="P34" s="73"/>
      <c r="Q34" s="78" t="s">
        <v>55</v>
      </c>
      <c r="R34" s="82">
        <v>0</v>
      </c>
      <c r="S34" s="82">
        <v>1</v>
      </c>
      <c r="T34" s="82">
        <v>1</v>
      </c>
      <c r="U34" s="75">
        <v>1</v>
      </c>
      <c r="V34" s="75">
        <v>1</v>
      </c>
    </row>
    <row r="35" spans="1:22" x14ac:dyDescent="0.2">
      <c r="A35" s="5"/>
      <c r="B35" s="5">
        <v>6</v>
      </c>
      <c r="C35" s="5">
        <v>5</v>
      </c>
      <c r="D35" s="5">
        <v>4</v>
      </c>
      <c r="E35" s="5">
        <v>3</v>
      </c>
      <c r="F35" s="5">
        <v>2</v>
      </c>
      <c r="P35" s="73"/>
      <c r="Q35" s="78" t="s">
        <v>57</v>
      </c>
      <c r="R35" s="82">
        <v>1</v>
      </c>
      <c r="S35" s="82">
        <v>1</v>
      </c>
      <c r="T35" s="82">
        <v>1</v>
      </c>
      <c r="U35" s="75">
        <v>1</v>
      </c>
      <c r="V35" s="75">
        <v>1</v>
      </c>
    </row>
    <row r="36" spans="1:22" x14ac:dyDescent="0.2">
      <c r="A36" s="10" t="s">
        <v>8</v>
      </c>
      <c r="B36" s="13">
        <f>B6-B13</f>
        <v>-1.0864018928259618E-2</v>
      </c>
      <c r="C36" s="13">
        <f t="shared" ref="C36:F36" si="5">C6-C13</f>
        <v>-1.1252000462263739E-2</v>
      </c>
      <c r="D36" s="13">
        <f t="shared" si="5"/>
        <v>1.1568227782845497E-3</v>
      </c>
      <c r="E36" s="13">
        <f t="shared" si="5"/>
        <v>3.8996525108814309E-3</v>
      </c>
      <c r="F36" s="13">
        <f t="shared" si="5"/>
        <v>2.4297734489664505E-3</v>
      </c>
      <c r="P36" s="74"/>
      <c r="Q36" s="79" t="s">
        <v>56</v>
      </c>
      <c r="R36" s="85">
        <v>1</v>
      </c>
      <c r="S36" s="66">
        <v>0</v>
      </c>
      <c r="T36" s="66">
        <v>0</v>
      </c>
      <c r="U36" s="66">
        <v>0</v>
      </c>
      <c r="V36" s="66">
        <v>0</v>
      </c>
    </row>
    <row r="37" spans="1:22" x14ac:dyDescent="0.2">
      <c r="A37" s="11" t="s">
        <v>9</v>
      </c>
      <c r="B37" s="14">
        <f>B7-B18</f>
        <v>-1.0494166985154148E-2</v>
      </c>
      <c r="C37" s="14">
        <f t="shared" ref="C37:F37" si="6">C7-C18</f>
        <v>-3.9301346987485972E-4</v>
      </c>
      <c r="D37" s="14">
        <f t="shared" si="6"/>
        <v>-4.9571604467928392E-3</v>
      </c>
      <c r="E37" s="14">
        <f t="shared" si="6"/>
        <v>8.8864518329501022E-4</v>
      </c>
      <c r="F37" s="14">
        <f t="shared" si="6"/>
        <v>2.104754326865069E-2</v>
      </c>
    </row>
    <row r="38" spans="1:22" x14ac:dyDescent="0.2">
      <c r="A38" s="12" t="s">
        <v>10</v>
      </c>
      <c r="B38" s="15">
        <f>B8-B23</f>
        <v>5.3489401936531011E-2</v>
      </c>
      <c r="C38" s="15">
        <f t="shared" ref="C38:F38" si="7">C8-C23</f>
        <v>1.3066761195659596E-2</v>
      </c>
      <c r="D38" s="15">
        <f t="shared" si="7"/>
        <v>4.4141456484794603E-2</v>
      </c>
      <c r="E38" s="15">
        <f t="shared" si="7"/>
        <v>7.4957976117730085E-2</v>
      </c>
      <c r="F38" s="15">
        <f t="shared" si="7"/>
        <v>3.1776068732142407E-2</v>
      </c>
    </row>
    <row r="39" spans="1:22" ht="19" x14ac:dyDescent="0.25">
      <c r="A39" s="4"/>
    </row>
  </sheetData>
  <mergeCells count="20">
    <mergeCell ref="P31:P36"/>
    <mergeCell ref="A3:F4"/>
    <mergeCell ref="R3:V3"/>
    <mergeCell ref="R17:V17"/>
    <mergeCell ref="P19:P24"/>
    <mergeCell ref="X5:X7"/>
    <mergeCell ref="X8:X10"/>
    <mergeCell ref="X11:X13"/>
    <mergeCell ref="A33:F34"/>
    <mergeCell ref="P5:P7"/>
    <mergeCell ref="P8:P10"/>
    <mergeCell ref="P11:P13"/>
    <mergeCell ref="W11:W13"/>
    <mergeCell ref="W8:W10"/>
    <mergeCell ref="W5:W7"/>
    <mergeCell ref="A10:A12"/>
    <mergeCell ref="A15:A17"/>
    <mergeCell ref="A20:A22"/>
    <mergeCell ref="A25:F26"/>
    <mergeCell ref="P25:P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NGAS, CRUDE_PETRO</vt:lpstr>
      <vt:lpstr>NGAS, CRUDE_PETRO, UKR_QUANT</vt:lpstr>
      <vt:lpstr>WHEAT RESULT</vt:lpstr>
      <vt:lpstr>MAIZE RESULT</vt:lpstr>
      <vt:lpstr>SUNFLOWER RESULT</vt:lpstr>
      <vt:lpstr>SARIMAX QLOSS</vt:lpstr>
      <vt:lpstr>SARIMAX QLOSS with seed</vt:lpstr>
      <vt:lpstr>SARIMAX QLOSS with seed NEW</vt:lpstr>
      <vt:lpstr>SARIMAX QLOSS SPAIN</vt:lpstr>
      <vt:lpstr>SARIMAX QLOSS 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2023-01-20T10:46:13Z</dcterms:created>
  <dcterms:modified xsi:type="dcterms:W3CDTF">2023-03-03T10:33:47Z</dcterms:modified>
</cp:coreProperties>
</file>