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5490" windowHeight="4260" firstSheet="1" activeTab="5"/>
  </bookViews>
  <sheets>
    <sheet name="base_all,base,ica" sheetId="1" r:id="rId1"/>
    <sheet name="base_all与base分析" sheetId="2" r:id="rId2"/>
    <sheet name="iCA算法的分析" sheetId="3" r:id="rId3"/>
    <sheet name="校庆论文" sheetId="4" r:id="rId4"/>
    <sheet name="BASE_FDP,ICA_FDP,ICA_FDP_APA" sheetId="5" r:id="rId5"/>
    <sheet name="近似算法的相似性度量" sheetId="6" r:id="rId6"/>
    <sheet name="Sheet5" sheetId="7" r:id="rId7"/>
  </sheets>
  <calcPr calcId="145621"/>
</workbook>
</file>

<file path=xl/calcChain.xml><?xml version="1.0" encoding="utf-8"?>
<calcChain xmlns="http://schemas.openxmlformats.org/spreadsheetml/2006/main">
  <c r="T14" i="6" l="1"/>
  <c r="T13" i="6"/>
  <c r="T15" i="6"/>
  <c r="T16" i="6"/>
  <c r="T12" i="6"/>
  <c r="O12" i="6"/>
  <c r="O17" i="6"/>
  <c r="O22" i="6"/>
  <c r="O27" i="6"/>
  <c r="O7" i="6"/>
  <c r="L72" i="5"/>
  <c r="K86" i="5"/>
  <c r="K63" i="5"/>
  <c r="K64" i="5"/>
  <c r="K65" i="5"/>
  <c r="K66" i="5"/>
  <c r="K67" i="5"/>
  <c r="M67" i="5" s="1"/>
  <c r="K68" i="5"/>
  <c r="K69" i="5"/>
  <c r="K70" i="5"/>
  <c r="K71" i="5"/>
  <c r="K72" i="5"/>
  <c r="K73" i="5"/>
  <c r="K74" i="5"/>
  <c r="M72" i="5" s="1"/>
  <c r="K75" i="5"/>
  <c r="K76" i="5"/>
  <c r="K77" i="5"/>
  <c r="M77" i="5" s="1"/>
  <c r="K78" i="5"/>
  <c r="K79" i="5"/>
  <c r="K80" i="5"/>
  <c r="K81" i="5"/>
  <c r="K82" i="5"/>
  <c r="M82" i="5" s="1"/>
  <c r="K83" i="5"/>
  <c r="K84" i="5"/>
  <c r="K85" i="5"/>
  <c r="K62" i="5"/>
  <c r="M62" i="5" s="1"/>
  <c r="J63" i="5"/>
  <c r="J64" i="5"/>
  <c r="J65" i="5"/>
  <c r="J66" i="5"/>
  <c r="J67" i="5"/>
  <c r="J68" i="5"/>
  <c r="J69" i="5"/>
  <c r="L67" i="5" s="1"/>
  <c r="J70" i="5"/>
  <c r="J71" i="5"/>
  <c r="J72" i="5"/>
  <c r="J73" i="5"/>
  <c r="J74" i="5"/>
  <c r="J75" i="5"/>
  <c r="J76" i="5"/>
  <c r="J77" i="5"/>
  <c r="J78" i="5"/>
  <c r="J79" i="5"/>
  <c r="L77" i="5" s="1"/>
  <c r="J80" i="5"/>
  <c r="J81" i="5"/>
  <c r="J82" i="5"/>
  <c r="L82" i="5" s="1"/>
  <c r="J83" i="5"/>
  <c r="J84" i="5"/>
  <c r="J85" i="5"/>
  <c r="J86" i="5"/>
  <c r="J62" i="5"/>
  <c r="L62" i="5" s="1"/>
  <c r="K34" i="5"/>
  <c r="K35" i="5"/>
  <c r="K36" i="5"/>
  <c r="M33" i="5" s="1"/>
  <c r="K37" i="5"/>
  <c r="K38" i="5"/>
  <c r="M38" i="5" s="1"/>
  <c r="K39" i="5"/>
  <c r="K40" i="5"/>
  <c r="K41" i="5"/>
  <c r="K42" i="5"/>
  <c r="K43" i="5"/>
  <c r="M43" i="5" s="1"/>
  <c r="K44" i="5"/>
  <c r="K45" i="5"/>
  <c r="K46" i="5"/>
  <c r="K47" i="5"/>
  <c r="K48" i="5"/>
  <c r="M48" i="5" s="1"/>
  <c r="K49" i="5"/>
  <c r="K50" i="5"/>
  <c r="K51" i="5"/>
  <c r="K52" i="5"/>
  <c r="K53" i="5"/>
  <c r="K54" i="5"/>
  <c r="K55" i="5"/>
  <c r="K56" i="5"/>
  <c r="M53" i="5" s="1"/>
  <c r="K57" i="5"/>
  <c r="K33" i="5"/>
  <c r="J34" i="5"/>
  <c r="J35" i="5"/>
  <c r="J36" i="5"/>
  <c r="J37" i="5"/>
  <c r="J38" i="5"/>
  <c r="J39" i="5"/>
  <c r="J40" i="5"/>
  <c r="L38" i="5" s="1"/>
  <c r="J41" i="5"/>
  <c r="J42" i="5"/>
  <c r="J43" i="5"/>
  <c r="L43" i="5" s="1"/>
  <c r="J44" i="5"/>
  <c r="J45" i="5"/>
  <c r="J46" i="5"/>
  <c r="J47" i="5"/>
  <c r="J48" i="5"/>
  <c r="L48" i="5" s="1"/>
  <c r="J49" i="5"/>
  <c r="J50" i="5"/>
  <c r="J51" i="5"/>
  <c r="J52" i="5"/>
  <c r="J53" i="5"/>
  <c r="J54" i="5"/>
  <c r="L53" i="5" s="1"/>
  <c r="J55" i="5"/>
  <c r="J56" i="5"/>
  <c r="J57" i="5"/>
  <c r="J33" i="5"/>
  <c r="L33" i="5" s="1"/>
  <c r="K28" i="5"/>
  <c r="K5" i="5"/>
  <c r="K6" i="5"/>
  <c r="K7" i="5"/>
  <c r="K8" i="5"/>
  <c r="M4" i="5" s="1"/>
  <c r="K9" i="5"/>
  <c r="M9" i="5" s="1"/>
  <c r="K10" i="5"/>
  <c r="K11" i="5"/>
  <c r="K12" i="5"/>
  <c r="K13" i="5"/>
  <c r="K14" i="5"/>
  <c r="K15" i="5"/>
  <c r="K16" i="5"/>
  <c r="K17" i="5"/>
  <c r="M14" i="5" s="1"/>
  <c r="K18" i="5"/>
  <c r="K19" i="5"/>
  <c r="M19" i="5" s="1"/>
  <c r="K20" i="5"/>
  <c r="K21" i="5"/>
  <c r="K22" i="5"/>
  <c r="K23" i="5"/>
  <c r="K24" i="5"/>
  <c r="M24" i="5" s="1"/>
  <c r="K25" i="5"/>
  <c r="K26" i="5"/>
  <c r="K27" i="5"/>
  <c r="K4" i="5"/>
  <c r="J16" i="5"/>
  <c r="J4" i="5"/>
  <c r="J5" i="5"/>
  <c r="L4" i="5" s="1"/>
  <c r="J6" i="5"/>
  <c r="J7" i="5"/>
  <c r="J8" i="5"/>
  <c r="J9" i="5"/>
  <c r="L9" i="5" s="1"/>
  <c r="J10" i="5"/>
  <c r="J11" i="5"/>
  <c r="J12" i="5"/>
  <c r="J13" i="5"/>
  <c r="J14" i="5"/>
  <c r="L14" i="5" s="1"/>
  <c r="J15" i="5"/>
  <c r="J17" i="5"/>
  <c r="J18" i="5"/>
  <c r="J19" i="5"/>
  <c r="L19" i="5" s="1"/>
  <c r="J20" i="5"/>
  <c r="J21" i="5"/>
  <c r="J22" i="5"/>
  <c r="J23" i="5"/>
  <c r="J24" i="5"/>
  <c r="L24" i="5" s="1"/>
  <c r="J25" i="5"/>
  <c r="J26" i="5"/>
  <c r="J27" i="5"/>
  <c r="J28" i="5"/>
  <c r="J44" i="4" l="1"/>
  <c r="I44" i="4"/>
  <c r="H44" i="4"/>
  <c r="G44" i="4"/>
  <c r="F44" i="4"/>
  <c r="E44" i="4"/>
  <c r="J35" i="4"/>
  <c r="I35" i="4"/>
  <c r="H35" i="4"/>
  <c r="G35" i="4"/>
  <c r="F35" i="4"/>
  <c r="E35" i="4"/>
  <c r="J26" i="4"/>
  <c r="I26" i="4"/>
  <c r="H26" i="4"/>
  <c r="G26" i="4"/>
  <c r="F26" i="4"/>
  <c r="E26" i="4"/>
  <c r="J17" i="4"/>
  <c r="I17" i="4"/>
  <c r="H17" i="4"/>
  <c r="G17" i="4"/>
  <c r="F17" i="4"/>
  <c r="E17" i="4"/>
  <c r="J8" i="4"/>
  <c r="I8" i="4"/>
  <c r="H8" i="4"/>
  <c r="G8" i="4"/>
  <c r="F8" i="4"/>
  <c r="E8" i="4"/>
  <c r="D3" i="3" l="1"/>
  <c r="D4" i="3"/>
  <c r="D5" i="3"/>
  <c r="D6" i="3"/>
  <c r="D7" i="3"/>
  <c r="D13" i="3"/>
  <c r="D14" i="3"/>
  <c r="D15" i="3"/>
  <c r="D16" i="3"/>
  <c r="D17" i="3"/>
  <c r="D23" i="3"/>
  <c r="D24" i="3"/>
  <c r="D25" i="3"/>
  <c r="D26" i="3"/>
  <c r="D27" i="3"/>
  <c r="D33" i="3"/>
  <c r="D34" i="3"/>
  <c r="D35" i="3"/>
  <c r="D36" i="3"/>
  <c r="D37" i="3"/>
  <c r="D43" i="3"/>
  <c r="D44" i="3"/>
  <c r="D45" i="3"/>
  <c r="D46" i="3"/>
  <c r="D47" i="3"/>
  <c r="C49" i="3"/>
  <c r="D49" i="3"/>
  <c r="C39" i="3"/>
  <c r="D39" i="3"/>
  <c r="C29" i="3"/>
  <c r="D29" i="3"/>
  <c r="C19" i="3"/>
  <c r="D19" i="3"/>
  <c r="C9" i="3"/>
  <c r="D9" i="3"/>
  <c r="D48" i="3"/>
  <c r="D38" i="3"/>
  <c r="D28" i="3"/>
  <c r="D18" i="3"/>
  <c r="D8" i="3"/>
  <c r="E49" i="3"/>
  <c r="F49" i="3"/>
  <c r="B49" i="3"/>
  <c r="E39" i="3"/>
  <c r="F39" i="3"/>
  <c r="B39" i="3"/>
  <c r="E29" i="3"/>
  <c r="F29" i="3"/>
  <c r="B29" i="3"/>
  <c r="E19" i="3"/>
  <c r="F19" i="3"/>
  <c r="B19" i="3"/>
  <c r="E9" i="3"/>
  <c r="F9" i="3"/>
  <c r="B9" i="3"/>
  <c r="F48" i="3"/>
  <c r="E48" i="3"/>
  <c r="B48" i="3"/>
  <c r="F38" i="3"/>
  <c r="E38" i="3"/>
  <c r="B38" i="3"/>
  <c r="F28" i="3"/>
  <c r="E28" i="3"/>
  <c r="B28" i="3"/>
  <c r="F18" i="3"/>
  <c r="E18" i="3"/>
  <c r="B18" i="3"/>
  <c r="F8" i="3"/>
  <c r="E8" i="3"/>
  <c r="B8" i="3"/>
  <c r="J8" i="1" l="1"/>
  <c r="E26" i="2" l="1"/>
  <c r="E35" i="2"/>
  <c r="E44" i="2"/>
  <c r="E17" i="2"/>
  <c r="E8" i="2"/>
  <c r="D44" i="2"/>
  <c r="D35" i="2"/>
  <c r="D26" i="2"/>
  <c r="D17" i="2"/>
  <c r="D8" i="2"/>
  <c r="C8" i="2"/>
  <c r="C44" i="2" l="1"/>
  <c r="B44" i="2"/>
  <c r="C35" i="2"/>
  <c r="B35" i="2"/>
  <c r="C26" i="2"/>
  <c r="B26" i="2"/>
  <c r="C17" i="2"/>
  <c r="B17" i="2"/>
  <c r="B8" i="2"/>
  <c r="E44" i="1" l="1"/>
  <c r="G44" i="1"/>
  <c r="H44" i="1"/>
  <c r="I44" i="1"/>
  <c r="J44" i="1"/>
  <c r="E35" i="1"/>
  <c r="G35" i="1"/>
  <c r="H35" i="1"/>
  <c r="I35" i="1"/>
  <c r="J35" i="1"/>
  <c r="E26" i="1"/>
  <c r="F26" i="1"/>
  <c r="G26" i="1"/>
  <c r="H26" i="1"/>
  <c r="I26" i="1"/>
  <c r="J26" i="1"/>
  <c r="E17" i="1"/>
  <c r="G17" i="1"/>
  <c r="H17" i="1"/>
  <c r="I17" i="1"/>
  <c r="J17" i="1"/>
  <c r="E8" i="1"/>
  <c r="I8" i="1"/>
  <c r="G8" i="1"/>
  <c r="F8" i="1" l="1"/>
  <c r="F44" i="1"/>
  <c r="F35" i="1"/>
  <c r="F17" i="1"/>
  <c r="H8" i="1"/>
</calcChain>
</file>

<file path=xl/sharedStrings.xml><?xml version="1.0" encoding="utf-8"?>
<sst xmlns="http://schemas.openxmlformats.org/spreadsheetml/2006/main" count="624" uniqueCount="99">
  <si>
    <t>V6E10</t>
  </si>
  <si>
    <t>顶点终点</t>
  </si>
  <si>
    <t>最大流</t>
  </si>
  <si>
    <t>流分布可靠性</t>
  </si>
  <si>
    <t>容量可靠性</t>
  </si>
  <si>
    <t>内存消耗</t>
  </si>
  <si>
    <t>运行时间</t>
  </si>
  <si>
    <t>6--1</t>
  </si>
  <si>
    <t>3--1</t>
  </si>
  <si>
    <t>5--2</t>
  </si>
  <si>
    <t>1--5</t>
  </si>
  <si>
    <t>5--1</t>
  </si>
  <si>
    <t>统计</t>
  </si>
  <si>
    <t>base</t>
    <phoneticPr fontId="4" type="noConversion"/>
  </si>
  <si>
    <t>base_all</t>
    <phoneticPr fontId="4" type="noConversion"/>
  </si>
  <si>
    <t>ica</t>
    <phoneticPr fontId="4" type="noConversion"/>
  </si>
  <si>
    <t>V8E14</t>
  </si>
  <si>
    <t>5--6</t>
  </si>
  <si>
    <t>3--2</t>
  </si>
  <si>
    <t>8--3</t>
  </si>
  <si>
    <t>4--8</t>
  </si>
  <si>
    <t>6--2</t>
  </si>
  <si>
    <t>V10E18</t>
  </si>
  <si>
    <t>3--4</t>
  </si>
  <si>
    <t>1--4</t>
  </si>
  <si>
    <t>1--3</t>
  </si>
  <si>
    <t>2--8</t>
  </si>
  <si>
    <t>8--1</t>
  </si>
  <si>
    <t>V12E22</t>
  </si>
  <si>
    <t>6--5</t>
  </si>
  <si>
    <t>7--12</t>
  </si>
  <si>
    <t>10--8</t>
  </si>
  <si>
    <t>12--6</t>
  </si>
  <si>
    <t>7--6</t>
  </si>
  <si>
    <t>V14E26</t>
  </si>
  <si>
    <t>12--8</t>
  </si>
  <si>
    <t>7--8</t>
  </si>
  <si>
    <t>12--10</t>
  </si>
  <si>
    <t>7--3</t>
  </si>
  <si>
    <t>12--2</t>
  </si>
  <si>
    <t>时间</t>
    <phoneticPr fontId="4" type="noConversion"/>
  </si>
  <si>
    <t>base</t>
    <phoneticPr fontId="4" type="noConversion"/>
  </si>
  <si>
    <t>所有边断掉计算最大流时间</t>
    <phoneticPr fontId="4" type="noConversion"/>
  </si>
  <si>
    <t>一个recompute平均时间</t>
    <phoneticPr fontId="4" type="noConversion"/>
  </si>
  <si>
    <t>减少计算边的个数</t>
    <phoneticPr fontId="4" type="noConversion"/>
  </si>
  <si>
    <t>节省时间</t>
    <phoneticPr fontId="4" type="noConversion"/>
  </si>
  <si>
    <t>内存</t>
    <phoneticPr fontId="4" type="noConversion"/>
  </si>
  <si>
    <t>ica</t>
    <phoneticPr fontId="4" type="noConversion"/>
  </si>
  <si>
    <t>A</t>
    <phoneticPr fontId="4" type="noConversion"/>
  </si>
  <si>
    <t>B</t>
    <phoneticPr fontId="4" type="noConversion"/>
  </si>
  <si>
    <t>C</t>
    <phoneticPr fontId="4" type="noConversion"/>
  </si>
  <si>
    <t>根据流量减少计算个数</t>
    <phoneticPr fontId="4" type="noConversion"/>
  </si>
  <si>
    <t>实际需要计算A边个数</t>
    <phoneticPr fontId="4" type="noConversion"/>
  </si>
  <si>
    <t>BASE_ALL</t>
  </si>
  <si>
    <t>BASE_ALL</t>
    <phoneticPr fontId="4" type="noConversion"/>
  </si>
  <si>
    <t>ICA</t>
  </si>
  <si>
    <t>ICA</t>
    <phoneticPr fontId="4" type="noConversion"/>
  </si>
  <si>
    <t>V15E21</t>
    <phoneticPr fontId="4" type="noConversion"/>
  </si>
  <si>
    <t>V15E32</t>
    <phoneticPr fontId="4" type="noConversion"/>
  </si>
  <si>
    <t>V15E42</t>
    <phoneticPr fontId="4" type="noConversion"/>
  </si>
  <si>
    <t>V15E53</t>
    <phoneticPr fontId="4" type="noConversion"/>
  </si>
  <si>
    <t>BASELINE</t>
    <phoneticPr fontId="4" type="noConversion"/>
  </si>
  <si>
    <t>BASELINE</t>
    <phoneticPr fontId="4" type="noConversion"/>
  </si>
  <si>
    <t>BASE_FCP</t>
    <phoneticPr fontId="4" type="noConversion"/>
  </si>
  <si>
    <t>ICA_FCP</t>
    <phoneticPr fontId="4" type="noConversion"/>
  </si>
  <si>
    <t>BASE_FCP</t>
    <phoneticPr fontId="4" type="noConversion"/>
  </si>
  <si>
    <t>ICA_FCP</t>
    <phoneticPr fontId="4" type="noConversion"/>
  </si>
  <si>
    <t>图大小</t>
    <phoneticPr fontId="4" type="noConversion"/>
  </si>
  <si>
    <t>汇点</t>
    <phoneticPr fontId="4" type="noConversion"/>
  </si>
  <si>
    <t>源点</t>
    <phoneticPr fontId="4" type="noConversion"/>
  </si>
  <si>
    <t>时间消耗</t>
    <phoneticPr fontId="4" type="noConversion"/>
  </si>
  <si>
    <t>内存</t>
    <phoneticPr fontId="4" type="noConversion"/>
  </si>
  <si>
    <t>no1</t>
    <phoneticPr fontId="4" type="noConversion"/>
  </si>
  <si>
    <t>no2</t>
  </si>
  <si>
    <t>no3</t>
  </si>
  <si>
    <t>平均时间</t>
    <phoneticPr fontId="4" type="noConversion"/>
  </si>
  <si>
    <t>平均内存消耗</t>
    <phoneticPr fontId="4" type="noConversion"/>
  </si>
  <si>
    <t>BASE_FDP</t>
    <phoneticPr fontId="4" type="noConversion"/>
  </si>
  <si>
    <t>ICA_FDP</t>
    <phoneticPr fontId="4" type="noConversion"/>
  </si>
  <si>
    <t>ICA_FDP_APA</t>
    <phoneticPr fontId="4" type="noConversion"/>
  </si>
  <si>
    <t>内存消耗</t>
    <phoneticPr fontId="4" type="noConversion"/>
  </si>
  <si>
    <t>时间</t>
    <phoneticPr fontId="4" type="noConversion"/>
  </si>
  <si>
    <t>度量</t>
    <phoneticPr fontId="4" type="noConversion"/>
  </si>
  <si>
    <t>平均度量</t>
    <phoneticPr fontId="4" type="noConversion"/>
  </si>
  <si>
    <t>g1</t>
    <phoneticPr fontId="4" type="noConversion"/>
  </si>
  <si>
    <t>g2</t>
  </si>
  <si>
    <t>g3</t>
  </si>
  <si>
    <t>g4</t>
  </si>
  <si>
    <t>g5</t>
  </si>
  <si>
    <t>图稠密度</t>
    <phoneticPr fontId="4" type="noConversion"/>
  </si>
  <si>
    <t>V15E21</t>
    <phoneticPr fontId="4" type="noConversion"/>
  </si>
  <si>
    <t>V15E32</t>
    <phoneticPr fontId="4" type="noConversion"/>
  </si>
  <si>
    <t>V15E42</t>
    <phoneticPr fontId="4" type="noConversion"/>
  </si>
  <si>
    <t>V15E53</t>
    <phoneticPr fontId="4" type="noConversion"/>
  </si>
  <si>
    <t>V8E14</t>
    <phoneticPr fontId="4" type="noConversion"/>
  </si>
  <si>
    <t>V12E22</t>
    <phoneticPr fontId="4" type="noConversion"/>
  </si>
  <si>
    <t>V14E26</t>
    <phoneticPr fontId="4" type="noConversion"/>
  </si>
  <si>
    <t>标准度量</t>
    <phoneticPr fontId="4" type="noConversion"/>
  </si>
  <si>
    <t>下界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</si>
</sst>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color rgb="FFC0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">
    <xf numFmtId="0" fontId="0" fillId="0" borderId="0"/>
    <xf numFmtId="0" fontId="11" fillId="0" borderId="0" applyNumberFormat="0" applyFill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19" applyNumberFormat="0" applyAlignment="0" applyProtection="0">
      <alignment vertical="center"/>
    </xf>
    <xf numFmtId="0" fontId="19" fillId="7" borderId="20" applyNumberFormat="0" applyAlignment="0" applyProtection="0">
      <alignment vertical="center"/>
    </xf>
    <xf numFmtId="0" fontId="20" fillId="7" borderId="19" applyNumberFormat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2" fillId="8" borderId="22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24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23" applyNumberFormat="0" applyFont="0" applyAlignment="0" applyProtection="0">
      <alignment vertical="center"/>
    </xf>
    <xf numFmtId="0" fontId="2" fillId="0" borderId="0">
      <alignment vertical="center"/>
    </xf>
    <xf numFmtId="0" fontId="2" fillId="9" borderId="23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23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65">
    <xf numFmtId="0" fontId="0" fillId="0" borderId="0" xfId="0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8" fillId="0" borderId="1" xfId="0" applyNumberFormat="1" applyFont="1" applyBorder="1"/>
    <xf numFmtId="0" fontId="0" fillId="0" borderId="10" xfId="0" applyBorder="1"/>
    <xf numFmtId="0" fontId="9" fillId="0" borderId="12" xfId="0" applyNumberFormat="1" applyFont="1" applyFill="1" applyBorder="1"/>
    <xf numFmtId="0" fontId="6" fillId="0" borderId="9" xfId="0" applyFont="1" applyBorder="1"/>
    <xf numFmtId="0" fontId="0" fillId="0" borderId="10" xfId="0" applyNumberFormat="1" applyBorder="1"/>
    <xf numFmtId="0" fontId="0" fillId="0" borderId="11" xfId="0" applyNumberFormat="1" applyFill="1" applyBorder="1"/>
    <xf numFmtId="0" fontId="6" fillId="0" borderId="11" xfId="0" applyNumberFormat="1" applyFont="1" applyBorder="1"/>
    <xf numFmtId="0" fontId="7" fillId="0" borderId="9" xfId="0" applyNumberFormat="1" applyFont="1" applyFill="1" applyBorder="1"/>
    <xf numFmtId="0" fontId="7" fillId="0" borderId="11" xfId="0" applyNumberFormat="1" applyFont="1" applyFill="1" applyBorder="1"/>
    <xf numFmtId="0" fontId="0" fillId="0" borderId="9" xfId="0" applyNumberFormat="1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8" fillId="0" borderId="1" xfId="0" applyNumberFormat="1" applyFont="1" applyBorder="1"/>
    <xf numFmtId="0" fontId="0" fillId="0" borderId="10" xfId="0" applyBorder="1"/>
    <xf numFmtId="0" fontId="9" fillId="0" borderId="12" xfId="0" applyNumberFormat="1" applyFont="1" applyFill="1" applyBorder="1"/>
    <xf numFmtId="0" fontId="6" fillId="0" borderId="9" xfId="0" applyFon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2" xfId="0" applyNumberFormat="1" applyBorder="1"/>
    <xf numFmtId="0" fontId="0" fillId="0" borderId="10" xfId="0" applyNumberFormat="1" applyBorder="1"/>
    <xf numFmtId="0" fontId="0" fillId="0" borderId="11" xfId="0" applyNumberFormat="1" applyFill="1" applyBorder="1"/>
    <xf numFmtId="0" fontId="6" fillId="0" borderId="11" xfId="0" applyNumberFormat="1" applyFont="1" applyBorder="1"/>
    <xf numFmtId="0" fontId="7" fillId="0" borderId="9" xfId="0" applyNumberFormat="1" applyFont="1" applyFill="1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8" fillId="0" borderId="1" xfId="0" applyNumberFormat="1" applyFont="1" applyBorder="1"/>
    <xf numFmtId="0" fontId="0" fillId="0" borderId="10" xfId="0" applyBorder="1"/>
    <xf numFmtId="0" fontId="9" fillId="0" borderId="12" xfId="0" applyNumberFormat="1" applyFont="1" applyFill="1" applyBorder="1"/>
    <xf numFmtId="0" fontId="6" fillId="0" borderId="9" xfId="0" applyFon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2" xfId="0" applyNumberFormat="1" applyBorder="1"/>
    <xf numFmtId="0" fontId="0" fillId="0" borderId="10" xfId="0" applyNumberFormat="1" applyBorder="1"/>
    <xf numFmtId="0" fontId="0" fillId="0" borderId="11" xfId="0" applyNumberFormat="1" applyFill="1" applyBorder="1"/>
    <xf numFmtId="0" fontId="6" fillId="0" borderId="11" xfId="0" applyNumberFormat="1" applyFont="1" applyBorder="1"/>
    <xf numFmtId="0" fontId="7" fillId="0" borderId="9" xfId="0" applyNumberFormat="1" applyFont="1" applyFill="1" applyBorder="1"/>
    <xf numFmtId="0" fontId="7" fillId="0" borderId="11" xfId="0" applyNumberFormat="1" applyFont="1" applyFill="1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0" fillId="0" borderId="6" xfId="0" applyBorder="1"/>
    <xf numFmtId="0" fontId="8" fillId="0" borderId="1" xfId="0" applyNumberFormat="1" applyFont="1" applyBorder="1"/>
    <xf numFmtId="0" fontId="0" fillId="0" borderId="10" xfId="0" applyBorder="1"/>
    <xf numFmtId="0" fontId="9" fillId="0" borderId="12" xfId="0" applyNumberFormat="1" applyFont="1" applyFill="1" applyBorder="1"/>
    <xf numFmtId="0" fontId="6" fillId="0" borderId="9" xfId="0" applyFon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2" xfId="0" applyNumberFormat="1" applyBorder="1"/>
    <xf numFmtId="0" fontId="0" fillId="0" borderId="10" xfId="0" applyNumberFormat="1" applyBorder="1"/>
    <xf numFmtId="0" fontId="0" fillId="0" borderId="11" xfId="0" applyNumberFormat="1" applyFill="1" applyBorder="1"/>
    <xf numFmtId="0" fontId="6" fillId="0" borderId="11" xfId="0" applyNumberFormat="1" applyFont="1" applyBorder="1"/>
    <xf numFmtId="0" fontId="7" fillId="0" borderId="9" xfId="0" applyNumberFormat="1" applyFont="1" applyFill="1" applyBorder="1"/>
    <xf numFmtId="0" fontId="7" fillId="0" borderId="11" xfId="0" applyNumberFormat="1" applyFont="1" applyFill="1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0" xfId="0" applyNumberFormat="1" applyBorder="1"/>
    <xf numFmtId="0" fontId="0" fillId="0" borderId="0" xfId="0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0" fillId="0" borderId="6" xfId="0" applyBorder="1"/>
    <xf numFmtId="0" fontId="8" fillId="0" borderId="1" xfId="0" applyNumberFormat="1" applyFont="1" applyBorder="1"/>
    <xf numFmtId="0" fontId="0" fillId="0" borderId="10" xfId="0" applyBorder="1"/>
    <xf numFmtId="0" fontId="9" fillId="0" borderId="12" xfId="0" applyNumberFormat="1" applyFont="1" applyFill="1" applyBorder="1"/>
    <xf numFmtId="0" fontId="6" fillId="0" borderId="9" xfId="0" applyFont="1" applyBorder="1"/>
    <xf numFmtId="0" fontId="10" fillId="0" borderId="9" xfId="0" applyFon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2" xfId="0" applyNumberFormat="1" applyBorder="1"/>
    <xf numFmtId="0" fontId="0" fillId="0" borderId="10" xfId="0" applyNumberFormat="1" applyBorder="1"/>
    <xf numFmtId="0" fontId="0" fillId="0" borderId="11" xfId="0" applyNumberFormat="1" applyFill="1" applyBorder="1"/>
    <xf numFmtId="0" fontId="6" fillId="0" borderId="11" xfId="0" applyNumberFormat="1" applyFont="1" applyBorder="1"/>
    <xf numFmtId="0" fontId="7" fillId="0" borderId="9" xfId="0" applyNumberFormat="1" applyFont="1" applyFill="1" applyBorder="1"/>
    <xf numFmtId="0" fontId="7" fillId="0" borderId="11" xfId="0" applyNumberFormat="1" applyFont="1" applyFill="1" applyBorder="1"/>
    <xf numFmtId="0" fontId="0" fillId="0" borderId="5" xfId="0" applyBorder="1"/>
    <xf numFmtId="0" fontId="0" fillId="0" borderId="8" xfId="0" applyBorder="1"/>
    <xf numFmtId="0" fontId="0" fillId="0" borderId="1" xfId="0" applyBorder="1"/>
    <xf numFmtId="0" fontId="0" fillId="0" borderId="12" xfId="0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7" fillId="0" borderId="10" xfId="0" applyNumberFormat="1" applyFont="1" applyFill="1" applyBorder="1"/>
    <xf numFmtId="0" fontId="10" fillId="0" borderId="12" xfId="0" applyFont="1" applyBorder="1"/>
    <xf numFmtId="0" fontId="3" fillId="0" borderId="4" xfId="41" applyBorder="1">
      <alignment vertical="center"/>
    </xf>
    <xf numFmtId="0" fontId="9" fillId="0" borderId="9" xfId="0" applyNumberFormat="1" applyFont="1" applyFill="1" applyBorder="1"/>
    <xf numFmtId="0" fontId="3" fillId="0" borderId="0" xfId="41" applyBorder="1">
      <alignment vertical="center"/>
    </xf>
    <xf numFmtId="0" fontId="3" fillId="0" borderId="5" xfId="41" applyBorder="1">
      <alignment vertical="center"/>
    </xf>
    <xf numFmtId="0" fontId="6" fillId="0" borderId="0" xfId="0" applyFont="1" applyFill="1" applyBorder="1"/>
    <xf numFmtId="0" fontId="6" fillId="0" borderId="12" xfId="0" applyFont="1" applyBorder="1"/>
    <xf numFmtId="0" fontId="3" fillId="0" borderId="0" xfId="41">
      <alignment vertical="center"/>
    </xf>
    <xf numFmtId="0" fontId="3" fillId="0" borderId="0" xfId="41">
      <alignment vertical="center"/>
    </xf>
    <xf numFmtId="0" fontId="3" fillId="0" borderId="0" xfId="41">
      <alignment vertical="center"/>
    </xf>
    <xf numFmtId="0" fontId="3" fillId="0" borderId="0" xfId="41">
      <alignment vertical="center"/>
    </xf>
    <xf numFmtId="0" fontId="2" fillId="0" borderId="0" xfId="43">
      <alignment vertical="center"/>
    </xf>
    <xf numFmtId="0" fontId="2" fillId="0" borderId="0" xfId="43">
      <alignment vertical="center"/>
    </xf>
    <xf numFmtId="0" fontId="2" fillId="0" borderId="0" xfId="43">
      <alignment vertical="center"/>
    </xf>
    <xf numFmtId="0" fontId="2" fillId="0" borderId="0" xfId="43">
      <alignment vertical="center"/>
    </xf>
    <xf numFmtId="0" fontId="2" fillId="0" borderId="0" xfId="43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6" fillId="0" borderId="10" xfId="0" applyFont="1" applyBorder="1"/>
    <xf numFmtId="0" fontId="5" fillId="2" borderId="9" xfId="0" applyNumberFormat="1" applyFont="1" applyFill="1" applyBorder="1" applyAlignment="1">
      <alignment horizontal="center"/>
    </xf>
    <xf numFmtId="0" fontId="5" fillId="2" borderId="1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1" fillId="0" borderId="0" xfId="57" applyBorder="1">
      <alignment vertical="center"/>
    </xf>
    <xf numFmtId="0" fontId="1" fillId="0" borderId="0" xfId="57" applyFill="1" applyBorder="1">
      <alignment vertical="center"/>
    </xf>
    <xf numFmtId="0" fontId="0" fillId="0" borderId="13" xfId="0" applyBorder="1"/>
    <xf numFmtId="0" fontId="1" fillId="0" borderId="4" xfId="57" applyBorder="1">
      <alignment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Fill="1" applyBorder="1"/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28" fillId="0" borderId="3" xfId="0" applyFont="1" applyFill="1" applyBorder="1"/>
    <xf numFmtId="0" fontId="0" fillId="0" borderId="1" xfId="0" applyBorder="1" applyAlignment="1">
      <alignment horizontal="center"/>
    </xf>
    <xf numFmtId="0" fontId="27" fillId="0" borderId="1" xfId="0" applyFont="1" applyFill="1" applyBorder="1"/>
    <xf numFmtId="0" fontId="1" fillId="0" borderId="8" xfId="57" applyBorder="1">
      <alignment vertical="center"/>
    </xf>
    <xf numFmtId="0" fontId="1" fillId="0" borderId="6" xfId="57" applyBorder="1">
      <alignment vertical="center"/>
    </xf>
    <xf numFmtId="0" fontId="1" fillId="0" borderId="5" xfId="57" applyBorder="1">
      <alignment vertical="center"/>
    </xf>
    <xf numFmtId="0" fontId="1" fillId="0" borderId="7" xfId="57" applyBorder="1">
      <alignment vertical="center"/>
    </xf>
    <xf numFmtId="0" fontId="0" fillId="0" borderId="6" xfId="0" applyBorder="1" applyAlignment="1">
      <alignment horizontal="center"/>
    </xf>
    <xf numFmtId="0" fontId="1" fillId="0" borderId="4" xfId="57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57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1" fillId="0" borderId="14" xfId="57" applyFill="1" applyBorder="1">
      <alignment vertical="center"/>
    </xf>
    <xf numFmtId="0" fontId="1" fillId="0" borderId="15" xfId="57" applyFill="1" applyBorder="1">
      <alignment vertical="center"/>
    </xf>
  </cellXfs>
  <cellStyles count="71">
    <cellStyle name="20% - 强调文字颜色 1" xfId="18" builtinId="30" customBuiltin="1"/>
    <cellStyle name="20% - 强调文字颜色 1 2" xfId="45"/>
    <cellStyle name="20% - 强调文字颜色 1 3" xfId="59"/>
    <cellStyle name="20% - 强调文字颜色 2" xfId="22" builtinId="34" customBuiltin="1"/>
    <cellStyle name="20% - 强调文字颜色 2 2" xfId="47"/>
    <cellStyle name="20% - 强调文字颜色 2 3" xfId="61"/>
    <cellStyle name="20% - 强调文字颜色 3" xfId="26" builtinId="38" customBuiltin="1"/>
    <cellStyle name="20% - 强调文字颜色 3 2" xfId="49"/>
    <cellStyle name="20% - 强调文字颜色 3 3" xfId="63"/>
    <cellStyle name="20% - 强调文字颜色 4" xfId="30" builtinId="42" customBuiltin="1"/>
    <cellStyle name="20% - 强调文字颜色 4 2" xfId="51"/>
    <cellStyle name="20% - 强调文字颜色 4 3" xfId="65"/>
    <cellStyle name="20% - 强调文字颜色 5" xfId="34" builtinId="46" customBuiltin="1"/>
    <cellStyle name="20% - 强调文字颜色 5 2" xfId="53"/>
    <cellStyle name="20% - 强调文字颜色 5 3" xfId="67"/>
    <cellStyle name="20% - 强调文字颜色 6" xfId="38" builtinId="50" customBuiltin="1"/>
    <cellStyle name="20% - 强调文字颜色 6 2" xfId="55"/>
    <cellStyle name="20% - 强调文字颜色 6 3" xfId="69"/>
    <cellStyle name="40% - 强调文字颜色 1" xfId="19" builtinId="31" customBuiltin="1"/>
    <cellStyle name="40% - 强调文字颜色 1 2" xfId="46"/>
    <cellStyle name="40% - 强调文字颜色 1 3" xfId="60"/>
    <cellStyle name="40% - 强调文字颜色 2" xfId="23" builtinId="35" customBuiltin="1"/>
    <cellStyle name="40% - 强调文字颜色 2 2" xfId="48"/>
    <cellStyle name="40% - 强调文字颜色 2 3" xfId="62"/>
    <cellStyle name="40% - 强调文字颜色 3" xfId="27" builtinId="39" customBuiltin="1"/>
    <cellStyle name="40% - 强调文字颜色 3 2" xfId="50"/>
    <cellStyle name="40% - 强调文字颜色 3 3" xfId="64"/>
    <cellStyle name="40% - 强调文字颜色 4" xfId="31" builtinId="43" customBuiltin="1"/>
    <cellStyle name="40% - 强调文字颜色 4 2" xfId="52"/>
    <cellStyle name="40% - 强调文字颜色 4 3" xfId="66"/>
    <cellStyle name="40% - 强调文字颜色 5" xfId="35" builtinId="47" customBuiltin="1"/>
    <cellStyle name="40% - 强调文字颜色 5 2" xfId="54"/>
    <cellStyle name="40% - 强调文字颜色 5 3" xfId="68"/>
    <cellStyle name="40% - 强调文字颜色 6" xfId="39" builtinId="51" customBuiltin="1"/>
    <cellStyle name="40% - 强调文字颜色 6 2" xfId="56"/>
    <cellStyle name="40% - 强调文字颜色 6 3" xfId="70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/>
    <cellStyle name="常规 3" xfId="43"/>
    <cellStyle name="常规 4" xfId="57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2" xfId="42"/>
    <cellStyle name="注释 3" xfId="44"/>
    <cellStyle name="注释 4" xfId="5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'base_all,base,ica'!$L$9</c:f>
              <c:strCache>
                <c:ptCount val="1"/>
                <c:pt idx="0">
                  <c:v>BASE_ALL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'base_all,base,ica'!$K$10:$K$14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'base_all,base,ica'!$L$10:$L$14</c:f>
              <c:numCache>
                <c:formatCode>General</c:formatCode>
                <c:ptCount val="5"/>
                <c:pt idx="0">
                  <c:v>9.2269533333333342</c:v>
                </c:pt>
                <c:pt idx="1">
                  <c:v>21.365433333333332</c:v>
                </c:pt>
                <c:pt idx="2">
                  <c:v>82.016133333333315</c:v>
                </c:pt>
                <c:pt idx="3">
                  <c:v>186.05066666666661</c:v>
                </c:pt>
                <c:pt idx="4">
                  <c:v>101.35536666666667</c:v>
                </c:pt>
              </c:numCache>
            </c:numRef>
          </c:val>
        </c:ser>
        <c:ser>
          <c:idx val="1"/>
          <c:order val="1"/>
          <c:tx>
            <c:strRef>
              <c:f>'base_all,base,ica'!$M$9</c:f>
              <c:strCache>
                <c:ptCount val="1"/>
                <c:pt idx="0">
                  <c:v>BASE_FCP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'base_all,base,ica'!$K$10:$K$14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'base_all,base,ica'!$M$10:$M$14</c:f>
              <c:numCache>
                <c:formatCode>General</c:formatCode>
                <c:ptCount val="5"/>
                <c:pt idx="0">
                  <c:v>7.711786666666665</c:v>
                </c:pt>
                <c:pt idx="1">
                  <c:v>20.312200000000001</c:v>
                </c:pt>
                <c:pt idx="2">
                  <c:v>69.808333333333351</c:v>
                </c:pt>
                <c:pt idx="3">
                  <c:v>161.48366666666669</c:v>
                </c:pt>
                <c:pt idx="4">
                  <c:v>91.742033333333325</c:v>
                </c:pt>
              </c:numCache>
            </c:numRef>
          </c:val>
        </c:ser>
        <c:ser>
          <c:idx val="2"/>
          <c:order val="2"/>
          <c:tx>
            <c:strRef>
              <c:f>'base_all,base,ica'!$N$9</c:f>
              <c:strCache>
                <c:ptCount val="1"/>
                <c:pt idx="0">
                  <c:v>ICA_FCP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'base_all,base,ica'!$K$10:$K$14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'base_all,base,ica'!$N$10:$N$14</c:f>
              <c:numCache>
                <c:formatCode>General</c:formatCode>
                <c:ptCount val="5"/>
                <c:pt idx="0">
                  <c:v>3.062233333333332</c:v>
                </c:pt>
                <c:pt idx="1">
                  <c:v>7.6555366666666664</c:v>
                </c:pt>
                <c:pt idx="2">
                  <c:v>26.039000000000001</c:v>
                </c:pt>
                <c:pt idx="3">
                  <c:v>45.64173333333337</c:v>
                </c:pt>
                <c:pt idx="4">
                  <c:v>29.851433333333336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783232"/>
        <c:axId val="114697920"/>
      </c:barChart>
      <c:catAx>
        <c:axId val="11478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图规模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4697920"/>
        <c:crosses val="autoZero"/>
        <c:auto val="1"/>
        <c:lblAlgn val="ctr"/>
        <c:lblOffset val="100"/>
        <c:noMultiLvlLbl val="0"/>
      </c:catAx>
      <c:valAx>
        <c:axId val="1146979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算法运行时间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783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3296993052841494"/>
          <c:y val="9.2280330445730932E-2"/>
          <c:w val="0.18773802535852305"/>
          <c:h val="0.2626759156458933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'BASE_FDP,ICA_FDP,ICA_FDP_APA'!$Q$16</c:f>
              <c:strCache>
                <c:ptCount val="1"/>
                <c:pt idx="0">
                  <c:v>BASE_FDP</c:v>
                </c:pt>
              </c:strCache>
            </c:strRef>
          </c:tx>
          <c:spPr>
            <a:pattFill prst="open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'BASE_FDP,ICA_FDP,ICA_FDP_APA'!$P$17:$P$21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'BASE_FDP,ICA_FDP,ICA_FDP_APA'!$Q$17:$Q$21</c:f>
              <c:numCache>
                <c:formatCode>General</c:formatCode>
                <c:ptCount val="5"/>
                <c:pt idx="0">
                  <c:v>5.0916680000000003</c:v>
                </c:pt>
                <c:pt idx="1">
                  <c:v>5.0893246666666672</c:v>
                </c:pt>
                <c:pt idx="2">
                  <c:v>5.0895833333333336</c:v>
                </c:pt>
                <c:pt idx="3">
                  <c:v>5.0906253333333336</c:v>
                </c:pt>
                <c:pt idx="4">
                  <c:v>5.0960926666666664</c:v>
                </c:pt>
              </c:numCache>
            </c:numRef>
          </c:val>
        </c:ser>
        <c:ser>
          <c:idx val="1"/>
          <c:order val="1"/>
          <c:tx>
            <c:strRef>
              <c:f>'BASE_FDP,ICA_FDP,ICA_FDP_APA'!$R$16</c:f>
              <c:strCache>
                <c:ptCount val="1"/>
                <c:pt idx="0">
                  <c:v>ICA_FDP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'BASE_FDP,ICA_FDP,ICA_FDP_APA'!$P$17:$P$21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'BASE_FDP,ICA_FDP,ICA_FDP_APA'!$R$17:$R$21</c:f>
              <c:numCache>
                <c:formatCode>General</c:formatCode>
                <c:ptCount val="5"/>
                <c:pt idx="0">
                  <c:v>10.845320000000001</c:v>
                </c:pt>
                <c:pt idx="1">
                  <c:v>11.715633333333333</c:v>
                </c:pt>
                <c:pt idx="2">
                  <c:v>10.909379333333334</c:v>
                </c:pt>
                <c:pt idx="3">
                  <c:v>16.016151999999998</c:v>
                </c:pt>
                <c:pt idx="4">
                  <c:v>14.952871999999999</c:v>
                </c:pt>
              </c:numCache>
            </c:numRef>
          </c:val>
        </c:ser>
        <c:ser>
          <c:idx val="2"/>
          <c:order val="2"/>
          <c:tx>
            <c:strRef>
              <c:f>'BASE_FDP,ICA_FDP,ICA_FDP_APA'!$S$16</c:f>
              <c:strCache>
                <c:ptCount val="1"/>
                <c:pt idx="0">
                  <c:v>ICA_FDP_APA</c:v>
                </c:pt>
              </c:strCache>
            </c:strRef>
          </c:tx>
          <c:spPr>
            <a:pattFill prst="sm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'BASE_FDP,ICA_FDP,ICA_FDP_APA'!$P$17:$P$21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'BASE_FDP,ICA_FDP,ICA_FDP_APA'!$S$17:$S$21</c:f>
              <c:numCache>
                <c:formatCode>General</c:formatCode>
                <c:ptCount val="5"/>
                <c:pt idx="0">
                  <c:v>21.22448</c:v>
                </c:pt>
                <c:pt idx="1">
                  <c:v>21.355226666666667</c:v>
                </c:pt>
                <c:pt idx="2">
                  <c:v>19.048439333333334</c:v>
                </c:pt>
                <c:pt idx="3">
                  <c:v>20.233345333333336</c:v>
                </c:pt>
                <c:pt idx="4">
                  <c:v>18.240378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564480"/>
        <c:axId val="148465920"/>
      </c:barChart>
      <c:catAx>
        <c:axId val="5256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图规模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8465920"/>
        <c:crosses val="autoZero"/>
        <c:auto val="1"/>
        <c:lblAlgn val="ctr"/>
        <c:lblOffset val="100"/>
        <c:noMultiLvlLbl val="0"/>
      </c:catAx>
      <c:valAx>
        <c:axId val="1484659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内存消耗（</a:t>
                </a:r>
                <a:r>
                  <a:rPr lang="en-US" altLang="zh-CN"/>
                  <a:t>MB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56448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'BASE_FDP,ICA_FDP,ICA_FDP_APA'!$Y$11</c:f>
              <c:strCache>
                <c:ptCount val="1"/>
                <c:pt idx="0">
                  <c:v>ICA_FCP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'BASE_FDP,ICA_FDP,ICA_FDP_APA'!$X$12:$X$16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'BASE_FDP,ICA_FDP,ICA_FDP_APA'!$Y$12:$Y$16</c:f>
              <c:numCache>
                <c:formatCode>General</c:formatCode>
                <c:ptCount val="5"/>
                <c:pt idx="0">
                  <c:v>3.062233333333332</c:v>
                </c:pt>
                <c:pt idx="1">
                  <c:v>7.6555366666666664</c:v>
                </c:pt>
                <c:pt idx="2">
                  <c:v>26.039000000000001</c:v>
                </c:pt>
                <c:pt idx="3">
                  <c:v>45.64173333333337</c:v>
                </c:pt>
                <c:pt idx="4">
                  <c:v>29.851433333333336</c:v>
                </c:pt>
              </c:numCache>
            </c:numRef>
          </c:val>
        </c:ser>
        <c:ser>
          <c:idx val="1"/>
          <c:order val="1"/>
          <c:tx>
            <c:strRef>
              <c:f>'BASE_FDP,ICA_FDP,ICA_FDP_APA'!$Z$11</c:f>
              <c:strCache>
                <c:ptCount val="1"/>
                <c:pt idx="0">
                  <c:v>ICA_FDP</c:v>
                </c:pt>
              </c:strCache>
            </c:strRef>
          </c:tx>
          <c:spPr>
            <a:pattFill prst="diagBri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'BASE_FDP,ICA_FDP,ICA_FDP_APA'!$X$12:$X$16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'BASE_FDP,ICA_FDP,ICA_FDP_APA'!$Z$12:$Z$16</c:f>
              <c:numCache>
                <c:formatCode>General</c:formatCode>
                <c:ptCount val="5"/>
                <c:pt idx="0">
                  <c:v>3.5021360000000001</c:v>
                </c:pt>
                <c:pt idx="1">
                  <c:v>7.7157520000000002</c:v>
                </c:pt>
                <c:pt idx="2">
                  <c:v>15.964618000000002</c:v>
                </c:pt>
                <c:pt idx="3">
                  <c:v>23.522805999999999</c:v>
                </c:pt>
                <c:pt idx="4">
                  <c:v>26.129814666666668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567552"/>
        <c:axId val="164376512"/>
      </c:barChart>
      <c:catAx>
        <c:axId val="5256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图规模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4376512"/>
        <c:crosses val="autoZero"/>
        <c:auto val="1"/>
        <c:lblAlgn val="ctr"/>
        <c:lblOffset val="100"/>
        <c:noMultiLvlLbl val="0"/>
      </c:catAx>
      <c:valAx>
        <c:axId val="1643765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算法时间消耗（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567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7358442694663173"/>
          <c:y val="9.6838363954505707E-2"/>
          <c:w val="0.143082239720035"/>
          <c:h val="0.16743438320209975"/>
        </c:manualLayout>
      </c:layout>
      <c:overlay val="1"/>
    </c:legend>
    <c:plotVisOnly val="1"/>
    <c:dispBlanksAs val="gap"/>
    <c:showDLblsOverMax val="0"/>
  </c:chart>
  <c:spPr>
    <a:ln>
      <a:solidFill>
        <a:schemeClr val="dk1">
          <a:tint val="78000"/>
          <a:shade val="95000"/>
          <a:satMod val="10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'BASE_FDP,ICA_FDP,ICA_FDP_APA'!$AD$11</c:f>
              <c:strCache>
                <c:ptCount val="1"/>
                <c:pt idx="0">
                  <c:v>ICA_FCP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'BASE_FDP,ICA_FDP,ICA_FDP_APA'!$AC$12:$AC$16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'BASE_FDP,ICA_FDP,ICA_FDP_APA'!$AD$12:$AD$16</c:f>
              <c:numCache>
                <c:formatCode>General</c:formatCode>
                <c:ptCount val="5"/>
                <c:pt idx="0">
                  <c:v>21.07553333333334</c:v>
                </c:pt>
                <c:pt idx="1">
                  <c:v>15.511719999999999</c:v>
                </c:pt>
                <c:pt idx="2">
                  <c:v>15.2656266666666</c:v>
                </c:pt>
                <c:pt idx="3">
                  <c:v>20.811200000000003</c:v>
                </c:pt>
                <c:pt idx="4">
                  <c:v>20.781266666666671</c:v>
                </c:pt>
              </c:numCache>
            </c:numRef>
          </c:val>
        </c:ser>
        <c:ser>
          <c:idx val="1"/>
          <c:order val="1"/>
          <c:tx>
            <c:strRef>
              <c:f>'BASE_FDP,ICA_FDP,ICA_FDP_APA'!$AE$11</c:f>
              <c:strCache>
                <c:ptCount val="1"/>
                <c:pt idx="0">
                  <c:v>ICA_FDP</c:v>
                </c:pt>
              </c:strCache>
            </c:strRef>
          </c:tx>
          <c:spPr>
            <a:pattFill prst="dash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'BASE_FDP,ICA_FDP,ICA_FDP_APA'!$AC$12:$AC$16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'BASE_FDP,ICA_FDP,ICA_FDP_APA'!$AE$12:$AE$16</c:f>
              <c:numCache>
                <c:formatCode>General</c:formatCode>
                <c:ptCount val="5"/>
                <c:pt idx="0">
                  <c:v>10.845320000000001</c:v>
                </c:pt>
                <c:pt idx="1">
                  <c:v>11.715633333333333</c:v>
                </c:pt>
                <c:pt idx="2">
                  <c:v>10.909379333333334</c:v>
                </c:pt>
                <c:pt idx="3">
                  <c:v>16.016151999999998</c:v>
                </c:pt>
                <c:pt idx="4">
                  <c:v>14.952871999999999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867328"/>
        <c:axId val="164379968"/>
      </c:barChart>
      <c:catAx>
        <c:axId val="5686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图规模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4379968"/>
        <c:crosses val="autoZero"/>
        <c:auto val="1"/>
        <c:lblAlgn val="ctr"/>
        <c:lblOffset val="100"/>
        <c:noMultiLvlLbl val="0"/>
      </c:catAx>
      <c:valAx>
        <c:axId val="1643799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内存消耗（</a:t>
                </a:r>
                <a:r>
                  <a:rPr lang="en-US" altLang="zh-CN"/>
                  <a:t>MB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86732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'BASE_FDP,ICA_FDP,ICA_FDP_APA'!$R$8</c:f>
              <c:strCache>
                <c:ptCount val="1"/>
                <c:pt idx="0">
                  <c:v>ICA_FDP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'BASE_FDP,ICA_FDP,ICA_FDP_APA'!$P$9:$P$13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'BASE_FDP,ICA_FDP,ICA_FDP_APA'!$R$9:$R$13</c:f>
              <c:numCache>
                <c:formatCode>General</c:formatCode>
                <c:ptCount val="5"/>
                <c:pt idx="0">
                  <c:v>3.5021360000000001</c:v>
                </c:pt>
                <c:pt idx="1">
                  <c:v>7.7157520000000002</c:v>
                </c:pt>
                <c:pt idx="2">
                  <c:v>15.964618000000002</c:v>
                </c:pt>
                <c:pt idx="3">
                  <c:v>23.522805999999999</c:v>
                </c:pt>
                <c:pt idx="4">
                  <c:v>26.129814666666668</c:v>
                </c:pt>
              </c:numCache>
            </c:numRef>
          </c:val>
        </c:ser>
        <c:ser>
          <c:idx val="2"/>
          <c:order val="1"/>
          <c:tx>
            <c:strRef>
              <c:f>'BASE_FDP,ICA_FDP,ICA_FDP_APA'!$S$8</c:f>
              <c:strCache>
                <c:ptCount val="1"/>
                <c:pt idx="0">
                  <c:v>ICA_FDP_APA</c:v>
                </c:pt>
              </c:strCache>
            </c:strRef>
          </c:tx>
          <c:spPr>
            <a:pattFill prst="dot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'BASE_FDP,ICA_FDP,ICA_FDP_APA'!$P$9:$P$13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'BASE_FDP,ICA_FDP,ICA_FDP_APA'!$S$9:$S$13</c:f>
              <c:numCache>
                <c:formatCode>General</c:formatCode>
                <c:ptCount val="5"/>
                <c:pt idx="0">
                  <c:v>1.1300508666666667</c:v>
                </c:pt>
                <c:pt idx="1">
                  <c:v>1.8303726666666666</c:v>
                </c:pt>
                <c:pt idx="2">
                  <c:v>3.2919506666666662</c:v>
                </c:pt>
                <c:pt idx="3">
                  <c:v>4.428239333333333</c:v>
                </c:pt>
                <c:pt idx="4">
                  <c:v>4.6149006666666663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564992"/>
        <c:axId val="100631104"/>
      </c:barChart>
      <c:catAx>
        <c:axId val="5256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图规模</a:t>
                </a:r>
                <a:endParaRPr lang="zh-CN"/>
              </a:p>
            </c:rich>
          </c:tx>
          <c:layout/>
          <c:overlay val="0"/>
        </c:title>
        <c:majorTickMark val="out"/>
        <c:minorTickMark val="none"/>
        <c:tickLblPos val="nextTo"/>
        <c:crossAx val="100631104"/>
        <c:crosses val="autoZero"/>
        <c:auto val="1"/>
        <c:lblAlgn val="ctr"/>
        <c:lblOffset val="100"/>
        <c:noMultiLvlLbl val="0"/>
      </c:catAx>
      <c:valAx>
        <c:axId val="1006311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时间消耗（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  <a:endParaRPr lang="zh-C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56499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5833333333333333"/>
          <c:y val="0.13387540099154271"/>
          <c:w val="0.20340201224846893"/>
          <c:h val="0.16743438320209975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'BASE_FDP,ICA_FDP,ICA_FDP_APA'!$J$108</c:f>
              <c:strCache>
                <c:ptCount val="1"/>
                <c:pt idx="0">
                  <c:v>BASE_FDP</c:v>
                </c:pt>
              </c:strCache>
            </c:strRef>
          </c:tx>
          <c:spPr>
            <a:pattFill prst="diagBri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'BASE_FDP,ICA_FDP,ICA_FDP_APA'!$I$109:$I$112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'BASE_FDP,ICA_FDP,ICA_FDP_APA'!$J$109:$J$112</c:f>
              <c:numCache>
                <c:formatCode>General</c:formatCode>
                <c:ptCount val="4"/>
                <c:pt idx="0">
                  <c:v>191.45400000000001</c:v>
                </c:pt>
                <c:pt idx="1">
                  <c:v>204.54560000000001</c:v>
                </c:pt>
                <c:pt idx="2">
                  <c:v>700.51499999999999</c:v>
                </c:pt>
                <c:pt idx="3">
                  <c:v>1574.1210000000001</c:v>
                </c:pt>
              </c:numCache>
            </c:numRef>
          </c:val>
        </c:ser>
        <c:ser>
          <c:idx val="1"/>
          <c:order val="1"/>
          <c:tx>
            <c:strRef>
              <c:f>'BASE_FDP,ICA_FDP,ICA_FDP_APA'!$K$108</c:f>
              <c:strCache>
                <c:ptCount val="1"/>
                <c:pt idx="0">
                  <c:v>ICA_FDP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'BASE_FDP,ICA_FDP,ICA_FDP_APA'!$I$109:$I$112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'BASE_FDP,ICA_FDP,ICA_FDP_APA'!$K$109:$K$112</c:f>
              <c:numCache>
                <c:formatCode>General</c:formatCode>
                <c:ptCount val="4"/>
                <c:pt idx="0">
                  <c:v>28.622333333333302</c:v>
                </c:pt>
                <c:pt idx="1">
                  <c:v>69.5553666666667</c:v>
                </c:pt>
                <c:pt idx="2">
                  <c:v>240.39</c:v>
                </c:pt>
                <c:pt idx="3">
                  <c:v>420.417333333334</c:v>
                </c:pt>
              </c:numCache>
            </c:numRef>
          </c:val>
        </c:ser>
        <c:ser>
          <c:idx val="2"/>
          <c:order val="2"/>
          <c:tx>
            <c:strRef>
              <c:f>'BASE_FDP,ICA_FDP,ICA_FDP_APA'!$L$108</c:f>
              <c:strCache>
                <c:ptCount val="1"/>
                <c:pt idx="0">
                  <c:v>ICA_FDP_APA</c:v>
                </c:pt>
              </c:strCache>
            </c:strRef>
          </c:tx>
          <c:spPr>
            <a:pattFill prst="dot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'BASE_FDP,ICA_FDP,ICA_FDP_APA'!$I$109:$I$112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'BASE_FDP,ICA_FDP,ICA_FDP_APA'!$L$109:$L$112</c:f>
              <c:numCache>
                <c:formatCode>General</c:formatCode>
                <c:ptCount val="4"/>
                <c:pt idx="0">
                  <c:v>4.7415200000000004</c:v>
                </c:pt>
                <c:pt idx="1">
                  <c:v>8.165165</c:v>
                </c:pt>
                <c:pt idx="2">
                  <c:v>28.75</c:v>
                </c:pt>
                <c:pt idx="3">
                  <c:v>57.72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332288"/>
        <c:axId val="100635712"/>
      </c:barChart>
      <c:catAx>
        <c:axId val="11233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不同稠密度的图</a:t>
                </a:r>
                <a:endParaRPr lang="en-US" altLang="zh-CN"/>
              </a:p>
            </c:rich>
          </c:tx>
          <c:layout/>
          <c:overlay val="0"/>
        </c:title>
        <c:majorTickMark val="out"/>
        <c:minorTickMark val="none"/>
        <c:tickLblPos val="nextTo"/>
        <c:crossAx val="100635712"/>
        <c:crosses val="autoZero"/>
        <c:auto val="1"/>
        <c:lblAlgn val="ctr"/>
        <c:lblOffset val="100"/>
        <c:noMultiLvlLbl val="0"/>
      </c:catAx>
      <c:valAx>
        <c:axId val="1006357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时间消耗（</a:t>
                </a:r>
                <a:r>
                  <a:rPr lang="en-US" altLang="zh-CN"/>
                  <a:t>ms)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332288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22500000000000001"/>
          <c:y val="0.11516477107028288"/>
          <c:w val="0.20340201224846893"/>
          <c:h val="0.25115157480314959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'BASE_FDP,ICA_FDP,ICA_FDP_APA'!$J$116</c:f>
              <c:strCache>
                <c:ptCount val="1"/>
                <c:pt idx="0">
                  <c:v>BASE_FDP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'BASE_FDP,ICA_FDP,ICA_FDP_APA'!$I$117:$I$120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'BASE_FDP,ICA_FDP,ICA_FDP_APA'!$J$117:$J$120</c:f>
              <c:numCache>
                <c:formatCode>General</c:formatCode>
                <c:ptCount val="4"/>
                <c:pt idx="0">
                  <c:v>5.0916680000000003</c:v>
                </c:pt>
                <c:pt idx="1">
                  <c:v>5.0893246666666672</c:v>
                </c:pt>
                <c:pt idx="2">
                  <c:v>5.0895833333333336</c:v>
                </c:pt>
                <c:pt idx="3">
                  <c:v>5.0906253333333336</c:v>
                </c:pt>
              </c:numCache>
            </c:numRef>
          </c:val>
        </c:ser>
        <c:ser>
          <c:idx val="1"/>
          <c:order val="1"/>
          <c:tx>
            <c:strRef>
              <c:f>'BASE_FDP,ICA_FDP,ICA_FDP_APA'!$K$116</c:f>
              <c:strCache>
                <c:ptCount val="1"/>
                <c:pt idx="0">
                  <c:v>ICA_FDP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'BASE_FDP,ICA_FDP,ICA_FDP_APA'!$I$117:$I$120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'BASE_FDP,ICA_FDP,ICA_FDP_APA'!$K$117:$K$120</c:f>
              <c:numCache>
                <c:formatCode>General</c:formatCode>
                <c:ptCount val="4"/>
                <c:pt idx="0">
                  <c:v>10.845320000000001</c:v>
                </c:pt>
                <c:pt idx="1">
                  <c:v>11.715633333333333</c:v>
                </c:pt>
                <c:pt idx="2">
                  <c:v>10.909379333333334</c:v>
                </c:pt>
                <c:pt idx="3">
                  <c:v>16.016151999999998</c:v>
                </c:pt>
              </c:numCache>
            </c:numRef>
          </c:val>
        </c:ser>
        <c:ser>
          <c:idx val="2"/>
          <c:order val="2"/>
          <c:tx>
            <c:strRef>
              <c:f>'BASE_FDP,ICA_FDP,ICA_FDP_APA'!$L$116</c:f>
              <c:strCache>
                <c:ptCount val="1"/>
                <c:pt idx="0">
                  <c:v>ICA_FDP_APA</c:v>
                </c:pt>
              </c:strCache>
            </c:strRef>
          </c:tx>
          <c:spPr>
            <a:pattFill prst="dot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'BASE_FDP,ICA_FDP,ICA_FDP_APA'!$I$117:$I$120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'BASE_FDP,ICA_FDP,ICA_FDP_APA'!$L$117:$L$120</c:f>
              <c:numCache>
                <c:formatCode>General</c:formatCode>
                <c:ptCount val="4"/>
                <c:pt idx="0">
                  <c:v>21.22448</c:v>
                </c:pt>
                <c:pt idx="1">
                  <c:v>21.355226666666667</c:v>
                </c:pt>
                <c:pt idx="2">
                  <c:v>19.048439333333334</c:v>
                </c:pt>
                <c:pt idx="3">
                  <c:v>20.233345333333336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006336"/>
        <c:axId val="151300928"/>
      </c:barChart>
      <c:catAx>
        <c:axId val="7700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不同稠密度的图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1300928"/>
        <c:crosses val="autoZero"/>
        <c:auto val="1"/>
        <c:lblAlgn val="ctr"/>
        <c:lblOffset val="100"/>
        <c:noMultiLvlLbl val="0"/>
      </c:catAx>
      <c:valAx>
        <c:axId val="1513009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内存消耗（</a:t>
                </a:r>
                <a:r>
                  <a:rPr lang="en-US" altLang="zh-CN"/>
                  <a:t>MB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00633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近似算法的相似性度量!$R$11</c:f>
              <c:strCache>
                <c:ptCount val="1"/>
                <c:pt idx="0">
                  <c:v>平均度量</c:v>
                </c:pt>
              </c:strCache>
            </c:strRef>
          </c:tx>
          <c:cat>
            <c:strRef>
              <c:f>近似算法的相似性度量!$Q$12:$Q$16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近似算法的相似性度量!$R$12:$R$16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1.5713999999999999E-2</c:v>
                </c:pt>
                <c:pt idx="3">
                  <c:v>1.8182E-2</c:v>
                </c:pt>
                <c:pt idx="4">
                  <c:v>2.3076000000000003E-2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13792"/>
        <c:axId val="163897920"/>
      </c:lineChart>
      <c:catAx>
        <c:axId val="98913792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163897920"/>
        <c:crosses val="autoZero"/>
        <c:auto val="1"/>
        <c:lblAlgn val="ctr"/>
        <c:lblOffset val="100"/>
        <c:noMultiLvlLbl val="0"/>
      </c:catAx>
      <c:valAx>
        <c:axId val="16389792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98913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近似算法的相似性度量!$S$11</c:f>
              <c:strCache>
                <c:ptCount val="1"/>
                <c:pt idx="0">
                  <c:v>下界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pPr>
              <a:pattFill prst="ltDnDiag">
                <a:fgClr>
                  <a:schemeClr val="tx1"/>
                </a:fgClr>
                <a:bgClr>
                  <a:schemeClr val="bg1"/>
                </a:bgClr>
              </a:pattFill>
            </c:spPr>
          </c:marker>
          <c:cat>
            <c:strRef>
              <c:f>近似算法的相似性度量!$Q$12:$Q$16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近似算法的相似性度量!$S$12:$S$16</c:f>
              <c:numCache>
                <c:formatCode>General</c:formatCode>
                <c:ptCount val="5"/>
                <c:pt idx="0">
                  <c:v>0.63244999999999996</c:v>
                </c:pt>
                <c:pt idx="1">
                  <c:v>0.45175300000000002</c:v>
                </c:pt>
                <c:pt idx="2">
                  <c:v>0.58789999999999998</c:v>
                </c:pt>
                <c:pt idx="3">
                  <c:v>0.37757000000000002</c:v>
                </c:pt>
                <c:pt idx="4">
                  <c:v>0.31948549999999998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近似算法的相似性度量!$T$11</c:f>
              <c:strCache>
                <c:ptCount val="1"/>
                <c:pt idx="0">
                  <c:v>标准度量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pPr>
              <a:pattFill prst="horzBrick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  <a:headEnd type="oval"/>
              </a:ln>
            </c:spPr>
          </c:marker>
          <c:cat>
            <c:strRef>
              <c:f>近似算法的相似性度量!$Q$12:$Q$16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近似算法的相似性度量!$T$12:$T$16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2.6729035550263649E-2</c:v>
                </c:pt>
                <c:pt idx="3">
                  <c:v>4.8155308949333897E-2</c:v>
                </c:pt>
                <c:pt idx="4">
                  <c:v>7.2228630094323537E-2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98176"/>
        <c:axId val="163904256"/>
      </c:lineChart>
      <c:catAx>
        <c:axId val="15889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图规模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63904256"/>
        <c:crosses val="autoZero"/>
        <c:auto val="1"/>
        <c:lblAlgn val="ctr"/>
        <c:lblOffset val="100"/>
        <c:noMultiLvlLbl val="0"/>
      </c:catAx>
      <c:valAx>
        <c:axId val="163904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相似性度量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898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'base_all,base,ica'!$Q$9</c:f>
              <c:strCache>
                <c:ptCount val="1"/>
                <c:pt idx="0">
                  <c:v>BASE_ALL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'base_all,base,ica'!$P$10:$P$14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'base_all,base,ica'!$Q$10:$Q$14</c:f>
              <c:numCache>
                <c:formatCode>General</c:formatCode>
                <c:ptCount val="5"/>
                <c:pt idx="0">
                  <c:v>4.9075533333333334</c:v>
                </c:pt>
                <c:pt idx="1">
                  <c:v>4.9075533333333325</c:v>
                </c:pt>
                <c:pt idx="2">
                  <c:v>4.8984366666666661</c:v>
                </c:pt>
                <c:pt idx="3">
                  <c:v>4.9661466666666669</c:v>
                </c:pt>
                <c:pt idx="4">
                  <c:v>4.9515133333333319</c:v>
                </c:pt>
              </c:numCache>
            </c:numRef>
          </c:val>
        </c:ser>
        <c:ser>
          <c:idx val="1"/>
          <c:order val="1"/>
          <c:tx>
            <c:strRef>
              <c:f>'base_all,base,ica'!$R$9</c:f>
              <c:strCache>
                <c:ptCount val="1"/>
                <c:pt idx="0">
                  <c:v>BASE_FCP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'base_all,base,ica'!$P$10:$P$14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'base_all,base,ica'!$R$10:$R$14</c:f>
              <c:numCache>
                <c:formatCode>General</c:formatCode>
                <c:ptCount val="5"/>
                <c:pt idx="0">
                  <c:v>4.9524000000000008</c:v>
                </c:pt>
                <c:pt idx="1">
                  <c:v>4.9687499999999991</c:v>
                </c:pt>
                <c:pt idx="2">
                  <c:v>4.9153633333333344</c:v>
                </c:pt>
                <c:pt idx="3">
                  <c:v>4.9908833333333336</c:v>
                </c:pt>
                <c:pt idx="4">
                  <c:v>4.9664566666666685</c:v>
                </c:pt>
              </c:numCache>
            </c:numRef>
          </c:val>
        </c:ser>
        <c:ser>
          <c:idx val="2"/>
          <c:order val="2"/>
          <c:tx>
            <c:strRef>
              <c:f>'base_all,base,ica'!$S$9</c:f>
              <c:strCache>
                <c:ptCount val="1"/>
                <c:pt idx="0">
                  <c:v>ICA_FCP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'base_all,base,ica'!$P$10:$P$14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'base_all,base,ica'!$S$10:$S$14</c:f>
              <c:numCache>
                <c:formatCode>General</c:formatCode>
                <c:ptCount val="5"/>
                <c:pt idx="0">
                  <c:v>21.07553333333334</c:v>
                </c:pt>
                <c:pt idx="1">
                  <c:v>15.511719999999999</c:v>
                </c:pt>
                <c:pt idx="2">
                  <c:v>15.2656266666666</c:v>
                </c:pt>
                <c:pt idx="3">
                  <c:v>20.811200000000003</c:v>
                </c:pt>
                <c:pt idx="4">
                  <c:v>20.781266666666671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944896"/>
        <c:axId val="114700224"/>
      </c:barChart>
      <c:catAx>
        <c:axId val="11694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图规模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4700224"/>
        <c:crosses val="autoZero"/>
        <c:auto val="1"/>
        <c:lblAlgn val="ctr"/>
        <c:lblOffset val="100"/>
        <c:noMultiLvlLbl val="0"/>
      </c:catAx>
      <c:valAx>
        <c:axId val="1147002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内存消耗（</a:t>
                </a:r>
                <a:r>
                  <a:rPr lang="en-US" altLang="zh-CN"/>
                  <a:t>MB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94489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'base_all,base,ica'!$L$60</c:f>
              <c:strCache>
                <c:ptCount val="1"/>
                <c:pt idx="0">
                  <c:v>BASE_ALL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'base_all,base,ica'!$K$61:$K$64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'base_all,base,ica'!$L$61:$L$64</c:f>
              <c:numCache>
                <c:formatCode>General</c:formatCode>
                <c:ptCount val="4"/>
                <c:pt idx="0">
                  <c:v>92.269533333333342</c:v>
                </c:pt>
                <c:pt idx="1">
                  <c:v>213.65433333333331</c:v>
                </c:pt>
                <c:pt idx="2">
                  <c:v>820.16133333333312</c:v>
                </c:pt>
                <c:pt idx="3">
                  <c:v>1860.5066666666662</c:v>
                </c:pt>
              </c:numCache>
            </c:numRef>
          </c:val>
        </c:ser>
        <c:ser>
          <c:idx val="1"/>
          <c:order val="1"/>
          <c:tx>
            <c:strRef>
              <c:f>'base_all,base,ica'!$M$60</c:f>
              <c:strCache>
                <c:ptCount val="1"/>
                <c:pt idx="0">
                  <c:v>BASE_FCP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'base_all,base,ica'!$K$61:$K$64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'base_all,base,ica'!$M$61:$M$64</c:f>
              <c:numCache>
                <c:formatCode>General</c:formatCode>
                <c:ptCount val="4"/>
                <c:pt idx="0">
                  <c:v>91.1178666666667</c:v>
                </c:pt>
                <c:pt idx="1">
                  <c:v>213.12200000000001</c:v>
                </c:pt>
                <c:pt idx="2">
                  <c:v>718.08333333333348</c:v>
                </c:pt>
                <c:pt idx="3">
                  <c:v>1634.836666666667</c:v>
                </c:pt>
              </c:numCache>
            </c:numRef>
          </c:val>
        </c:ser>
        <c:ser>
          <c:idx val="2"/>
          <c:order val="2"/>
          <c:tx>
            <c:strRef>
              <c:f>'base_all,base,ica'!$N$60</c:f>
              <c:strCache>
                <c:ptCount val="1"/>
                <c:pt idx="0">
                  <c:v>ICA_FCP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</c:spPr>
          <c:invertIfNegative val="0"/>
          <c:cat>
            <c:strRef>
              <c:f>'base_all,base,ica'!$K$61:$K$64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'base_all,base,ica'!$N$61:$N$64</c:f>
              <c:numCache>
                <c:formatCode>General</c:formatCode>
                <c:ptCount val="4"/>
                <c:pt idx="0">
                  <c:v>30.622333333333319</c:v>
                </c:pt>
                <c:pt idx="1">
                  <c:v>76.555366666666657</c:v>
                </c:pt>
                <c:pt idx="2">
                  <c:v>260.39</c:v>
                </c:pt>
                <c:pt idx="3">
                  <c:v>456.41733333333372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946432"/>
        <c:axId val="114702528"/>
      </c:barChart>
      <c:catAx>
        <c:axId val="11694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图稠密度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4702528"/>
        <c:crosses val="autoZero"/>
        <c:auto val="1"/>
        <c:lblAlgn val="ctr"/>
        <c:lblOffset val="100"/>
        <c:noMultiLvlLbl val="0"/>
      </c:catAx>
      <c:valAx>
        <c:axId val="114702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算法运行时间（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946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2216531384269089"/>
          <c:y val="5.021340119241232E-2"/>
          <c:w val="0.18256854201405778"/>
          <c:h val="0.25207830625495087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'base_all,base,ica'!$Q$60</c:f>
              <c:strCache>
                <c:ptCount val="1"/>
                <c:pt idx="0">
                  <c:v>BASE_ALL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pattFill prst="ltHorz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</c:spPr>
          </c:dPt>
          <c:cat>
            <c:strRef>
              <c:f>'base_all,base,ica'!$P$61:$P$64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'base_all,base,ica'!$Q$61:$Q$64</c:f>
              <c:numCache>
                <c:formatCode>General</c:formatCode>
                <c:ptCount val="4"/>
                <c:pt idx="0">
                  <c:v>4.9075533333333334</c:v>
                </c:pt>
                <c:pt idx="1">
                  <c:v>4.9075533333333325</c:v>
                </c:pt>
                <c:pt idx="2">
                  <c:v>4.8984366666666661</c:v>
                </c:pt>
                <c:pt idx="3">
                  <c:v>4.9661466666666669</c:v>
                </c:pt>
              </c:numCache>
            </c:numRef>
          </c:val>
        </c:ser>
        <c:ser>
          <c:idx val="1"/>
          <c:order val="1"/>
          <c:tx>
            <c:strRef>
              <c:f>'base_all,base,ica'!$R$60</c:f>
              <c:strCache>
                <c:ptCount val="1"/>
                <c:pt idx="0">
                  <c:v>BASE_FCP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'base_all,base,ica'!$P$61:$P$64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'base_all,base,ica'!$R$61:$R$64</c:f>
              <c:numCache>
                <c:formatCode>General</c:formatCode>
                <c:ptCount val="4"/>
                <c:pt idx="0">
                  <c:v>4.9524000000000008</c:v>
                </c:pt>
                <c:pt idx="1">
                  <c:v>4.9687499999999991</c:v>
                </c:pt>
                <c:pt idx="2">
                  <c:v>4.9153633333333344</c:v>
                </c:pt>
                <c:pt idx="3">
                  <c:v>4.9908833333333336</c:v>
                </c:pt>
              </c:numCache>
            </c:numRef>
          </c:val>
        </c:ser>
        <c:ser>
          <c:idx val="2"/>
          <c:order val="2"/>
          <c:tx>
            <c:strRef>
              <c:f>'base_all,base,ica'!$S$60</c:f>
              <c:strCache>
                <c:ptCount val="1"/>
                <c:pt idx="0">
                  <c:v>ICA_FCP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'base_all,base,ica'!$P$61:$P$64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'base_all,base,ica'!$S$61:$S$64</c:f>
              <c:numCache>
                <c:formatCode>General</c:formatCode>
                <c:ptCount val="4"/>
                <c:pt idx="0">
                  <c:v>21.07553333333334</c:v>
                </c:pt>
                <c:pt idx="1">
                  <c:v>22.51172</c:v>
                </c:pt>
                <c:pt idx="2">
                  <c:v>18.265626666666599</c:v>
                </c:pt>
                <c:pt idx="3">
                  <c:v>20.811200000000003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946944"/>
        <c:axId val="116908608"/>
      </c:barChart>
      <c:catAx>
        <c:axId val="11694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图稠密度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6908608"/>
        <c:crosses val="autoZero"/>
        <c:auto val="1"/>
        <c:lblAlgn val="ctr"/>
        <c:lblOffset val="100"/>
        <c:noMultiLvlLbl val="0"/>
      </c:catAx>
      <c:valAx>
        <c:axId val="1169086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内存消耗（</a:t>
                </a:r>
                <a:r>
                  <a:rPr lang="en-US" altLang="zh-CN"/>
                  <a:t>MB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9469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校庆论文!$L$9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strRef>
              <c:f>校庆论文!$K$10:$K$14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校庆论文!$L$10:$L$14</c:f>
              <c:numCache>
                <c:formatCode>General</c:formatCode>
                <c:ptCount val="5"/>
                <c:pt idx="0">
                  <c:v>9.2269533333333342</c:v>
                </c:pt>
                <c:pt idx="1">
                  <c:v>21.365433333333332</c:v>
                </c:pt>
                <c:pt idx="2">
                  <c:v>82.016133333333315</c:v>
                </c:pt>
                <c:pt idx="3">
                  <c:v>186.05066666666661</c:v>
                </c:pt>
                <c:pt idx="4">
                  <c:v>101.35536666666667</c:v>
                </c:pt>
              </c:numCache>
            </c:numRef>
          </c:val>
        </c:ser>
        <c:ser>
          <c:idx val="1"/>
          <c:order val="1"/>
          <c:tx>
            <c:strRef>
              <c:f>校庆论文!$M$9</c:f>
              <c:strCache>
                <c:ptCount val="1"/>
                <c:pt idx="0">
                  <c:v>ICA</c:v>
                </c:pt>
              </c:strCache>
            </c:strRef>
          </c:tx>
          <c:invertIfNegative val="0"/>
          <c:cat>
            <c:strRef>
              <c:f>校庆论文!$K$10:$K$14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校庆论文!$M$10:$M$14</c:f>
              <c:numCache>
                <c:formatCode>General</c:formatCode>
                <c:ptCount val="5"/>
                <c:pt idx="0">
                  <c:v>3.062233333333332</c:v>
                </c:pt>
                <c:pt idx="1">
                  <c:v>7.6555366666666664</c:v>
                </c:pt>
                <c:pt idx="2">
                  <c:v>26.039000000000001</c:v>
                </c:pt>
                <c:pt idx="3">
                  <c:v>45.64173333333337</c:v>
                </c:pt>
                <c:pt idx="4">
                  <c:v>29.851433333333336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365568"/>
        <c:axId val="116910912"/>
      </c:barChart>
      <c:catAx>
        <c:axId val="11236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图规模</a:t>
                </a:r>
                <a:endParaRPr lang="en-US" altLang="en-US"/>
              </a:p>
            </c:rich>
          </c:tx>
          <c:overlay val="0"/>
        </c:title>
        <c:majorTickMark val="out"/>
        <c:minorTickMark val="none"/>
        <c:tickLblPos val="nextTo"/>
        <c:crossAx val="116910912"/>
        <c:crosses val="autoZero"/>
        <c:auto val="1"/>
        <c:lblAlgn val="ctr"/>
        <c:lblOffset val="100"/>
        <c:noMultiLvlLbl val="0"/>
      </c:catAx>
      <c:valAx>
        <c:axId val="1169109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算法运行时间（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365568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9444444444444445"/>
          <c:y val="0.11072725284339457"/>
          <c:w val="0.15487423447069115"/>
          <c:h val="0.16743438320209975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校庆论文!$Q$9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strRef>
              <c:f>校庆论文!$P$10:$P$14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校庆论文!$Q$10:$Q$14</c:f>
              <c:numCache>
                <c:formatCode>General</c:formatCode>
                <c:ptCount val="5"/>
                <c:pt idx="0">
                  <c:v>4.9075533333333334</c:v>
                </c:pt>
                <c:pt idx="1">
                  <c:v>4.9075533333333325</c:v>
                </c:pt>
                <c:pt idx="2">
                  <c:v>4.8984366666666661</c:v>
                </c:pt>
                <c:pt idx="3">
                  <c:v>4.9661466666666669</c:v>
                </c:pt>
                <c:pt idx="4">
                  <c:v>4.9515133333333319</c:v>
                </c:pt>
              </c:numCache>
            </c:numRef>
          </c:val>
        </c:ser>
        <c:ser>
          <c:idx val="1"/>
          <c:order val="1"/>
          <c:tx>
            <c:strRef>
              <c:f>校庆论文!$R$9</c:f>
              <c:strCache>
                <c:ptCount val="1"/>
                <c:pt idx="0">
                  <c:v>ICA</c:v>
                </c:pt>
              </c:strCache>
            </c:strRef>
          </c:tx>
          <c:invertIfNegative val="0"/>
          <c:cat>
            <c:strRef>
              <c:f>校庆论文!$P$10:$P$14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校庆论文!$R$10:$R$14</c:f>
              <c:numCache>
                <c:formatCode>General</c:formatCode>
                <c:ptCount val="5"/>
                <c:pt idx="0">
                  <c:v>21.07553333333334</c:v>
                </c:pt>
                <c:pt idx="1">
                  <c:v>15.511719999999999</c:v>
                </c:pt>
                <c:pt idx="2">
                  <c:v>5.2656266666666669</c:v>
                </c:pt>
                <c:pt idx="3">
                  <c:v>20.811200000000003</c:v>
                </c:pt>
                <c:pt idx="4">
                  <c:v>20.781266666666671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578368"/>
        <c:axId val="116913216"/>
      </c:barChart>
      <c:catAx>
        <c:axId val="11557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图规模</a:t>
                </a:r>
              </a:p>
            </c:rich>
          </c:tx>
          <c:overlay val="0"/>
        </c:title>
        <c:majorTickMark val="out"/>
        <c:minorTickMark val="none"/>
        <c:tickLblPos val="nextTo"/>
        <c:crossAx val="116913216"/>
        <c:crosses val="autoZero"/>
        <c:auto val="1"/>
        <c:lblAlgn val="ctr"/>
        <c:lblOffset val="100"/>
        <c:noMultiLvlLbl val="0"/>
      </c:catAx>
      <c:valAx>
        <c:axId val="1169132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内存消耗（</a:t>
                </a:r>
                <a:r>
                  <a:rPr lang="en-US" altLang="zh-CN"/>
                  <a:t>MB</a:t>
                </a:r>
                <a:r>
                  <a:rPr lang="zh-CN" altLang="en-US"/>
                  <a:t>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57836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校庆论文!$L$60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strRef>
              <c:f>校庆论文!$K$61:$K$64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校庆论文!$L$61:$L$64</c:f>
              <c:numCache>
                <c:formatCode>General</c:formatCode>
                <c:ptCount val="4"/>
                <c:pt idx="0">
                  <c:v>92.269533333333342</c:v>
                </c:pt>
                <c:pt idx="1">
                  <c:v>213.65433333333331</c:v>
                </c:pt>
                <c:pt idx="2">
                  <c:v>820.16133333333312</c:v>
                </c:pt>
                <c:pt idx="3">
                  <c:v>1860.5066666666662</c:v>
                </c:pt>
              </c:numCache>
            </c:numRef>
          </c:val>
        </c:ser>
        <c:ser>
          <c:idx val="1"/>
          <c:order val="1"/>
          <c:tx>
            <c:strRef>
              <c:f>校庆论文!$M$60</c:f>
              <c:strCache>
                <c:ptCount val="1"/>
                <c:pt idx="0">
                  <c:v>ICA</c:v>
                </c:pt>
              </c:strCache>
            </c:strRef>
          </c:tx>
          <c:invertIfNegative val="0"/>
          <c:cat>
            <c:strRef>
              <c:f>校庆论文!$K$61:$K$64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校庆论文!$M$61:$M$64</c:f>
              <c:numCache>
                <c:formatCode>General</c:formatCode>
                <c:ptCount val="4"/>
                <c:pt idx="0">
                  <c:v>30.622333333333319</c:v>
                </c:pt>
                <c:pt idx="1">
                  <c:v>76.555366666666657</c:v>
                </c:pt>
                <c:pt idx="2">
                  <c:v>260.39</c:v>
                </c:pt>
                <c:pt idx="3">
                  <c:v>456.41733333333372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578880"/>
        <c:axId val="116915520"/>
      </c:barChart>
      <c:catAx>
        <c:axId val="11557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图稠密度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6915520"/>
        <c:crosses val="autoZero"/>
        <c:auto val="1"/>
        <c:lblAlgn val="ctr"/>
        <c:lblOffset val="100"/>
        <c:noMultiLvlLbl val="0"/>
      </c:catAx>
      <c:valAx>
        <c:axId val="1169155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算法运行时间（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578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957020997375323"/>
          <c:y val="0.13850503062117236"/>
          <c:w val="0.15487423447069115"/>
          <c:h val="0.16743438320209975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校庆论文!$Q$60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strRef>
              <c:f>校庆论文!$P$61:$P$64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校庆论文!$Q$61:$Q$64</c:f>
              <c:numCache>
                <c:formatCode>General</c:formatCode>
                <c:ptCount val="4"/>
                <c:pt idx="0">
                  <c:v>4.9075533333333334</c:v>
                </c:pt>
                <c:pt idx="1">
                  <c:v>4.9075533333333325</c:v>
                </c:pt>
                <c:pt idx="2">
                  <c:v>4.8984366666666661</c:v>
                </c:pt>
                <c:pt idx="3">
                  <c:v>4.9661466666666669</c:v>
                </c:pt>
              </c:numCache>
            </c:numRef>
          </c:val>
        </c:ser>
        <c:ser>
          <c:idx val="1"/>
          <c:order val="1"/>
          <c:tx>
            <c:strRef>
              <c:f>校庆论文!$R$60</c:f>
              <c:strCache>
                <c:ptCount val="1"/>
                <c:pt idx="0">
                  <c:v>ICA</c:v>
                </c:pt>
              </c:strCache>
            </c:strRef>
          </c:tx>
          <c:invertIfNegative val="0"/>
          <c:cat>
            <c:strRef>
              <c:f>校庆论文!$P$61:$P$64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校庆论文!$R$61:$R$64</c:f>
              <c:numCache>
                <c:formatCode>General</c:formatCode>
                <c:ptCount val="4"/>
                <c:pt idx="0">
                  <c:v>21.07553333333334</c:v>
                </c:pt>
                <c:pt idx="1">
                  <c:v>22.51172</c:v>
                </c:pt>
                <c:pt idx="2">
                  <c:v>18.265626666666599</c:v>
                </c:pt>
                <c:pt idx="3">
                  <c:v>20.811200000000003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335872"/>
        <c:axId val="117032640"/>
      </c:barChart>
      <c:catAx>
        <c:axId val="11233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图稠密度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7032640"/>
        <c:crosses val="autoZero"/>
        <c:auto val="1"/>
        <c:lblAlgn val="ctr"/>
        <c:lblOffset val="100"/>
        <c:noMultiLvlLbl val="0"/>
      </c:catAx>
      <c:valAx>
        <c:axId val="1170326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算法运行消耗内存（</a:t>
                </a:r>
                <a:r>
                  <a:rPr lang="en-US" altLang="zh-CN"/>
                  <a:t>MB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33587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'BASE_FDP,ICA_FDP,ICA_FDP_APA'!$Q$8</c:f>
              <c:strCache>
                <c:ptCount val="1"/>
                <c:pt idx="0">
                  <c:v>BASE_FDP</c:v>
                </c:pt>
              </c:strCache>
            </c:strRef>
          </c:tx>
          <c:spPr>
            <a:pattFill prst="dashVer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'BASE_FDP,ICA_FDP,ICA_FDP_APA'!$P$9:$P$13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'BASE_FDP,ICA_FDP,ICA_FDP_APA'!$Q$9:$Q$13</c:f>
              <c:numCache>
                <c:formatCode>General</c:formatCode>
                <c:ptCount val="5"/>
                <c:pt idx="0">
                  <c:v>6.9176433333333334</c:v>
                </c:pt>
                <c:pt idx="1">
                  <c:v>20.139433333333333</c:v>
                </c:pt>
                <c:pt idx="2">
                  <c:v>67.460940000000008</c:v>
                </c:pt>
                <c:pt idx="3">
                  <c:v>346.6375666666666</c:v>
                </c:pt>
                <c:pt idx="4">
                  <c:v>106.03247333333334</c:v>
                </c:pt>
              </c:numCache>
            </c:numRef>
          </c:val>
        </c:ser>
        <c:ser>
          <c:idx val="1"/>
          <c:order val="1"/>
          <c:tx>
            <c:strRef>
              <c:f>'BASE_FDP,ICA_FDP,ICA_FDP_APA'!$R$8</c:f>
              <c:strCache>
                <c:ptCount val="1"/>
                <c:pt idx="0">
                  <c:v>ICA_FDP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'BASE_FDP,ICA_FDP,ICA_FDP_APA'!$P$9:$P$13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'BASE_FDP,ICA_FDP,ICA_FDP_APA'!$R$9:$R$13</c:f>
              <c:numCache>
                <c:formatCode>General</c:formatCode>
                <c:ptCount val="5"/>
                <c:pt idx="0">
                  <c:v>3.5021360000000001</c:v>
                </c:pt>
                <c:pt idx="1">
                  <c:v>7.7157520000000002</c:v>
                </c:pt>
                <c:pt idx="2">
                  <c:v>15.964618000000002</c:v>
                </c:pt>
                <c:pt idx="3">
                  <c:v>23.522805999999999</c:v>
                </c:pt>
                <c:pt idx="4">
                  <c:v>26.129814666666668</c:v>
                </c:pt>
              </c:numCache>
            </c:numRef>
          </c:val>
        </c:ser>
        <c:ser>
          <c:idx val="2"/>
          <c:order val="2"/>
          <c:tx>
            <c:strRef>
              <c:f>'BASE_FDP,ICA_FDP,ICA_FDP_APA'!$S$8</c:f>
              <c:strCache>
                <c:ptCount val="1"/>
                <c:pt idx="0">
                  <c:v>ICA_FDP_APA</c:v>
                </c:pt>
              </c:strCache>
            </c:strRef>
          </c:tx>
          <c:spPr>
            <a:pattFill prst="open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'BASE_FDP,ICA_FDP,ICA_FDP_APA'!$P$9:$P$13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'BASE_FDP,ICA_FDP,ICA_FDP_APA'!$S$9:$S$13</c:f>
              <c:numCache>
                <c:formatCode>General</c:formatCode>
                <c:ptCount val="5"/>
                <c:pt idx="0">
                  <c:v>1.1300508666666667</c:v>
                </c:pt>
                <c:pt idx="1">
                  <c:v>1.8303726666666666</c:v>
                </c:pt>
                <c:pt idx="2">
                  <c:v>3.2919506666666662</c:v>
                </c:pt>
                <c:pt idx="3">
                  <c:v>4.428239333333333</c:v>
                </c:pt>
                <c:pt idx="4">
                  <c:v>4.6149006666666663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60864"/>
        <c:axId val="270029312"/>
      </c:barChart>
      <c:catAx>
        <c:axId val="6986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图规模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70029312"/>
        <c:crosses val="autoZero"/>
        <c:auto val="1"/>
        <c:lblAlgn val="ctr"/>
        <c:lblOffset val="100"/>
        <c:noMultiLvlLbl val="0"/>
      </c:catAx>
      <c:valAx>
        <c:axId val="2700293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时间消耗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860864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6666666666666666"/>
          <c:y val="0.10590551181102362"/>
          <c:w val="0.20340201224846893"/>
          <c:h val="0.25115157480314959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635599</xdr:colOff>
      <xdr:row>15</xdr:row>
      <xdr:rowOff>133799</xdr:rowOff>
    </xdr:from>
    <xdr:to>
      <xdr:col>20</xdr:col>
      <xdr:colOff>381000</xdr:colOff>
      <xdr:row>30</xdr:row>
      <xdr:rowOff>78441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629771</xdr:colOff>
      <xdr:row>31</xdr:row>
      <xdr:rowOff>15688</xdr:rowOff>
    </xdr:from>
    <xdr:to>
      <xdr:col>20</xdr:col>
      <xdr:colOff>414618</xdr:colOff>
      <xdr:row>46</xdr:row>
      <xdr:rowOff>123264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605118</xdr:colOff>
      <xdr:row>67</xdr:row>
      <xdr:rowOff>90767</xdr:rowOff>
    </xdr:from>
    <xdr:to>
      <xdr:col>11</xdr:col>
      <xdr:colOff>459441</xdr:colOff>
      <xdr:row>83</xdr:row>
      <xdr:rowOff>134471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235323</xdr:colOff>
      <xdr:row>68</xdr:row>
      <xdr:rowOff>124384</xdr:rowOff>
    </xdr:from>
    <xdr:to>
      <xdr:col>19</xdr:col>
      <xdr:colOff>90370</xdr:colOff>
      <xdr:row>84</xdr:row>
      <xdr:rowOff>167372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21</xdr:row>
      <xdr:rowOff>133350</xdr:rowOff>
    </xdr:from>
    <xdr:to>
      <xdr:col>17</xdr:col>
      <xdr:colOff>152400</xdr:colOff>
      <xdr:row>36</xdr:row>
      <xdr:rowOff>219075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371475</xdr:colOff>
      <xdr:row>19</xdr:row>
      <xdr:rowOff>95250</xdr:rowOff>
    </xdr:from>
    <xdr:to>
      <xdr:col>24</xdr:col>
      <xdr:colOff>142875</xdr:colOff>
      <xdr:row>35</xdr:row>
      <xdr:rowOff>9525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466725</xdr:colOff>
      <xdr:row>66</xdr:row>
      <xdr:rowOff>133350</xdr:rowOff>
    </xdr:from>
    <xdr:to>
      <xdr:col>13</xdr:col>
      <xdr:colOff>238125</xdr:colOff>
      <xdr:row>82</xdr:row>
      <xdr:rowOff>133350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9525</xdr:colOff>
      <xdr:row>66</xdr:row>
      <xdr:rowOff>95250</xdr:rowOff>
    </xdr:from>
    <xdr:to>
      <xdr:col>21</xdr:col>
      <xdr:colOff>466725</xdr:colOff>
      <xdr:row>82</xdr:row>
      <xdr:rowOff>95250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285750</xdr:colOff>
      <xdr:row>25</xdr:row>
      <xdr:rowOff>33337</xdr:rowOff>
    </xdr:from>
    <xdr:to>
      <xdr:col>20</xdr:col>
      <xdr:colOff>523875</xdr:colOff>
      <xdr:row>41</xdr:row>
      <xdr:rowOff>33337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504825</xdr:colOff>
      <xdr:row>44</xdr:row>
      <xdr:rowOff>90487</xdr:rowOff>
    </xdr:from>
    <xdr:to>
      <xdr:col>21</xdr:col>
      <xdr:colOff>57150</xdr:colOff>
      <xdr:row>60</xdr:row>
      <xdr:rowOff>90487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466725</xdr:colOff>
      <xdr:row>25</xdr:row>
      <xdr:rowOff>80962</xdr:rowOff>
    </xdr:from>
    <xdr:to>
      <xdr:col>30</xdr:col>
      <xdr:colOff>238125</xdr:colOff>
      <xdr:row>41</xdr:row>
      <xdr:rowOff>80962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409575</xdr:colOff>
      <xdr:row>45</xdr:row>
      <xdr:rowOff>71437</xdr:rowOff>
    </xdr:from>
    <xdr:to>
      <xdr:col>30</xdr:col>
      <xdr:colOff>180975</xdr:colOff>
      <xdr:row>61</xdr:row>
      <xdr:rowOff>71437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438150</xdr:colOff>
      <xdr:row>65</xdr:row>
      <xdr:rowOff>104775</xdr:rowOff>
    </xdr:from>
    <xdr:to>
      <xdr:col>20</xdr:col>
      <xdr:colOff>676275</xdr:colOff>
      <xdr:row>81</xdr:row>
      <xdr:rowOff>104775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590550</xdr:colOff>
      <xdr:row>104</xdr:row>
      <xdr:rowOff>123825</xdr:rowOff>
    </xdr:from>
    <xdr:to>
      <xdr:col>19</xdr:col>
      <xdr:colOff>142875</xdr:colOff>
      <xdr:row>120</xdr:row>
      <xdr:rowOff>123825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542925</xdr:colOff>
      <xdr:row>122</xdr:row>
      <xdr:rowOff>85725</xdr:rowOff>
    </xdr:from>
    <xdr:to>
      <xdr:col>19</xdr:col>
      <xdr:colOff>95250</xdr:colOff>
      <xdr:row>138</xdr:row>
      <xdr:rowOff>85725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466725</xdr:colOff>
      <xdr:row>20</xdr:row>
      <xdr:rowOff>42862</xdr:rowOff>
    </xdr:from>
    <xdr:to>
      <xdr:col>22</xdr:col>
      <xdr:colOff>238125</xdr:colOff>
      <xdr:row>36</xdr:row>
      <xdr:rowOff>42862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561975</xdr:colOff>
      <xdr:row>17</xdr:row>
      <xdr:rowOff>85725</xdr:rowOff>
    </xdr:from>
    <xdr:to>
      <xdr:col>29</xdr:col>
      <xdr:colOff>333375</xdr:colOff>
      <xdr:row>33</xdr:row>
      <xdr:rowOff>85725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topLeftCell="C58" zoomScale="85" zoomScaleNormal="85" workbookViewId="0">
      <selection activeCell="M61" sqref="M61:N64"/>
    </sheetView>
  </sheetViews>
  <sheetFormatPr defaultRowHeight="13.5" x14ac:dyDescent="0.15"/>
  <cols>
    <col min="2" max="2" width="6.5" customWidth="1"/>
    <col min="3" max="3" width="11.75" customWidth="1"/>
    <col min="4" max="4" width="8.75" customWidth="1"/>
  </cols>
  <sheetData>
    <row r="1" spans="1:19" ht="18.75" x14ac:dyDescent="0.25">
      <c r="A1" s="11" t="s">
        <v>0</v>
      </c>
      <c r="B1" s="1"/>
      <c r="C1" s="2"/>
      <c r="D1" s="3"/>
      <c r="E1" s="132" t="s">
        <v>14</v>
      </c>
      <c r="F1" s="133"/>
      <c r="G1" s="134" t="s">
        <v>13</v>
      </c>
      <c r="H1" s="135"/>
      <c r="I1" s="134" t="s">
        <v>15</v>
      </c>
      <c r="J1" s="135"/>
    </row>
    <row r="2" spans="1:19" x14ac:dyDescent="0.15">
      <c r="A2" s="20" t="s">
        <v>1</v>
      </c>
      <c r="B2" s="20" t="s">
        <v>2</v>
      </c>
      <c r="C2" s="15" t="s">
        <v>3</v>
      </c>
      <c r="D2" s="16" t="s">
        <v>4</v>
      </c>
      <c r="E2" s="14" t="s">
        <v>5</v>
      </c>
      <c r="F2" s="17" t="s">
        <v>6</v>
      </c>
      <c r="G2" s="14" t="s">
        <v>5</v>
      </c>
      <c r="H2" s="17" t="s">
        <v>6</v>
      </c>
      <c r="I2" s="18" t="s">
        <v>5</v>
      </c>
      <c r="J2" s="19" t="s">
        <v>6</v>
      </c>
    </row>
    <row r="3" spans="1:19" x14ac:dyDescent="0.15">
      <c r="A3" s="4" t="s">
        <v>7</v>
      </c>
      <c r="B3" s="4">
        <v>72</v>
      </c>
      <c r="C3" s="5">
        <v>0.35488500000000001</v>
      </c>
      <c r="D3" s="6">
        <v>0.35488500000000001</v>
      </c>
      <c r="E3" s="89">
        <v>4.9452999999999996</v>
      </c>
      <c r="F3" s="86">
        <v>9.3995099999999994</v>
      </c>
      <c r="G3" s="89">
        <v>4.9531299999999998</v>
      </c>
      <c r="H3" s="86">
        <v>6.3638399999999997</v>
      </c>
      <c r="I3" s="124">
        <v>21.6797</v>
      </c>
      <c r="J3" s="124">
        <v>2.2107299999999999</v>
      </c>
    </row>
    <row r="4" spans="1:19" x14ac:dyDescent="0.15">
      <c r="A4" s="4" t="s">
        <v>8</v>
      </c>
      <c r="B4" s="4">
        <v>80</v>
      </c>
      <c r="C4" s="5">
        <v>0.27254</v>
      </c>
      <c r="D4" s="6">
        <v>0.30803000000000003</v>
      </c>
      <c r="E4" s="89">
        <v>4.90625</v>
      </c>
      <c r="F4" s="86">
        <v>13.5267</v>
      </c>
      <c r="G4" s="89">
        <v>4.9782799999999998</v>
      </c>
      <c r="H4" s="86">
        <v>9.6358599999999992</v>
      </c>
      <c r="I4" s="124">
        <v>4.9804700000000004</v>
      </c>
      <c r="J4" s="124">
        <v>3.0160499999999999</v>
      </c>
    </row>
    <row r="5" spans="1:19" x14ac:dyDescent="0.15">
      <c r="A5" s="4" t="s">
        <v>9</v>
      </c>
      <c r="B5" s="4">
        <v>35</v>
      </c>
      <c r="C5" s="5">
        <v>0.25268600000000002</v>
      </c>
      <c r="D5" s="6">
        <v>0.25268600000000002</v>
      </c>
      <c r="E5" s="10">
        <v>4.90625</v>
      </c>
      <c r="F5" s="86">
        <v>5.67713</v>
      </c>
      <c r="G5" s="89">
        <v>4.9531299999999998</v>
      </c>
      <c r="H5" s="86">
        <v>5.2883599999999999</v>
      </c>
      <c r="I5" s="124">
        <v>21.710899999999999</v>
      </c>
      <c r="J5" s="124">
        <v>2.5071400000000001</v>
      </c>
    </row>
    <row r="6" spans="1:19" x14ac:dyDescent="0.15">
      <c r="A6" s="4" t="s">
        <v>10</v>
      </c>
      <c r="B6" s="4">
        <v>45</v>
      </c>
      <c r="C6" s="5">
        <v>0.127364</v>
      </c>
      <c r="D6" s="6">
        <v>0.127364</v>
      </c>
      <c r="E6" s="89">
        <v>4.9101600000000003</v>
      </c>
      <c r="F6" s="86">
        <v>11.6869</v>
      </c>
      <c r="G6" s="89">
        <v>4.9509400000000001</v>
      </c>
      <c r="H6" s="86">
        <v>10.8988</v>
      </c>
      <c r="I6" s="124">
        <v>20.7852</v>
      </c>
      <c r="J6" s="124">
        <v>7.8108899999999997</v>
      </c>
    </row>
    <row r="7" spans="1:19" x14ac:dyDescent="0.15">
      <c r="A7" s="7" t="s">
        <v>11</v>
      </c>
      <c r="B7" s="7">
        <v>76</v>
      </c>
      <c r="C7" s="8">
        <v>0.115151</v>
      </c>
      <c r="D7" s="9">
        <v>0.115151</v>
      </c>
      <c r="E7" s="90">
        <v>4.90625</v>
      </c>
      <c r="F7" s="88">
        <v>6.5944500000000001</v>
      </c>
      <c r="G7" s="90">
        <v>4.8632799999999996</v>
      </c>
      <c r="H7" s="88">
        <v>7.1356599999999997</v>
      </c>
      <c r="I7" s="124">
        <v>20.761700000000001</v>
      </c>
      <c r="J7" s="124">
        <v>3.66351</v>
      </c>
    </row>
    <row r="8" spans="1:19" ht="14.25" x14ac:dyDescent="0.15">
      <c r="A8" s="13" t="s">
        <v>12</v>
      </c>
      <c r="B8" s="12"/>
      <c r="C8" s="12"/>
      <c r="D8" s="12"/>
      <c r="E8" s="95">
        <f>(SUM(E3:E7)-MAX(E3:E7)-MIN(E3:E7))/3</f>
        <v>4.9075533333333334</v>
      </c>
      <c r="F8" s="95">
        <f>(SUM(F3:F7)-MAX(F3:F7)-MIN(F3:F7))/3</f>
        <v>9.2269533333333342</v>
      </c>
      <c r="G8" s="95">
        <f>(SUM(G3:G7)-MAX(G3:G7)-MIN(G3:G7))/3</f>
        <v>4.9524000000000008</v>
      </c>
      <c r="H8" s="95">
        <f t="shared" ref="H8:I8" si="0">(SUM(H3:H7)-MAX(H3:H7)-MIN(H3:H7))/3</f>
        <v>7.711786666666665</v>
      </c>
      <c r="I8" s="95">
        <f t="shared" si="0"/>
        <v>21.07553333333334</v>
      </c>
      <c r="J8" s="95">
        <f>(SUM(J3:J7)-MAX(J3:J7)-MIN(J3:J7))/3</f>
        <v>3.062233333333332</v>
      </c>
      <c r="K8" t="s">
        <v>40</v>
      </c>
      <c r="O8" t="s">
        <v>46</v>
      </c>
      <c r="P8" s="85"/>
      <c r="Q8" s="85"/>
      <c r="R8" s="85"/>
      <c r="S8" s="85"/>
    </row>
    <row r="9" spans="1:19" x14ac:dyDescent="0.15">
      <c r="K9" s="108"/>
      <c r="L9" s="110" t="s">
        <v>54</v>
      </c>
      <c r="M9" s="110" t="s">
        <v>63</v>
      </c>
      <c r="N9" s="111" t="s">
        <v>64</v>
      </c>
      <c r="P9" s="108"/>
      <c r="Q9" s="110" t="s">
        <v>53</v>
      </c>
      <c r="R9" s="110" t="s">
        <v>65</v>
      </c>
      <c r="S9" s="111" t="s">
        <v>66</v>
      </c>
    </row>
    <row r="10" spans="1:19" ht="18.75" x14ac:dyDescent="0.25">
      <c r="A10" s="29" t="s">
        <v>16</v>
      </c>
      <c r="B10" s="21"/>
      <c r="C10" s="22"/>
      <c r="D10" s="23"/>
      <c r="E10" s="132" t="s">
        <v>14</v>
      </c>
      <c r="F10" s="133"/>
      <c r="G10" s="134" t="s">
        <v>13</v>
      </c>
      <c r="H10" s="135"/>
      <c r="I10" s="134" t="s">
        <v>15</v>
      </c>
      <c r="J10" s="136"/>
      <c r="K10" s="89" t="s">
        <v>0</v>
      </c>
      <c r="L10" s="107">
        <v>9.2269533333333342</v>
      </c>
      <c r="M10" s="110">
        <v>7.711786666666665</v>
      </c>
      <c r="N10" s="111">
        <v>3.062233333333332</v>
      </c>
      <c r="P10" s="89" t="s">
        <v>0</v>
      </c>
      <c r="Q10" s="107">
        <v>4.9075533333333334</v>
      </c>
      <c r="R10" s="110">
        <v>4.9524000000000008</v>
      </c>
      <c r="S10" s="111">
        <v>21.07553333333334</v>
      </c>
    </row>
    <row r="11" spans="1:19" x14ac:dyDescent="0.15">
      <c r="A11" s="35" t="s">
        <v>1</v>
      </c>
      <c r="B11" s="36" t="s">
        <v>2</v>
      </c>
      <c r="C11" s="36" t="s">
        <v>3</v>
      </c>
      <c r="D11" s="37" t="s">
        <v>4</v>
      </c>
      <c r="E11" s="32" t="s">
        <v>5</v>
      </c>
      <c r="F11" s="38" t="s">
        <v>6</v>
      </c>
      <c r="G11" s="32" t="s">
        <v>5</v>
      </c>
      <c r="H11" s="38" t="s">
        <v>6</v>
      </c>
      <c r="I11" s="39" t="s">
        <v>5</v>
      </c>
      <c r="J11" s="112" t="s">
        <v>6</v>
      </c>
      <c r="K11" s="89" t="s">
        <v>16</v>
      </c>
      <c r="L11" s="89">
        <v>21.365433333333332</v>
      </c>
      <c r="M11" s="85">
        <v>20.312200000000001</v>
      </c>
      <c r="N11" s="105">
        <v>7.6555366666666664</v>
      </c>
      <c r="P11" s="89" t="s">
        <v>16</v>
      </c>
      <c r="Q11" s="89">
        <v>4.9075533333333325</v>
      </c>
      <c r="R11" s="85">
        <v>4.9687499999999991</v>
      </c>
      <c r="S11" s="105">
        <v>15.511719999999999</v>
      </c>
    </row>
    <row r="12" spans="1:19" x14ac:dyDescent="0.15">
      <c r="A12" s="33" t="s">
        <v>17</v>
      </c>
      <c r="B12" s="24">
        <v>28</v>
      </c>
      <c r="C12" s="24">
        <v>0.13029299999999999</v>
      </c>
      <c r="D12" s="25">
        <v>0.13029299999999999</v>
      </c>
      <c r="E12" s="28">
        <v>4.9101600000000003</v>
      </c>
      <c r="F12" s="83">
        <v>12.769299999999999</v>
      </c>
      <c r="G12" s="85">
        <v>4.9843799999999998</v>
      </c>
      <c r="H12" s="86">
        <v>13.255000000000001</v>
      </c>
      <c r="I12" s="125">
        <v>20.796900000000001</v>
      </c>
      <c r="J12" s="125">
        <v>7.0067700000000004</v>
      </c>
      <c r="K12" s="89" t="s">
        <v>22</v>
      </c>
      <c r="L12" s="89">
        <v>82.016133333333315</v>
      </c>
      <c r="M12" s="85">
        <v>69.808333333333351</v>
      </c>
      <c r="N12" s="105">
        <v>26.039000000000001</v>
      </c>
      <c r="P12" s="89" t="s">
        <v>22</v>
      </c>
      <c r="Q12" s="89">
        <v>4.8984366666666661</v>
      </c>
      <c r="R12" s="85">
        <v>4.9153633333333344</v>
      </c>
      <c r="S12" s="105">
        <v>15.2656266666666</v>
      </c>
    </row>
    <row r="13" spans="1:19" x14ac:dyDescent="0.15">
      <c r="A13" s="33" t="s">
        <v>18</v>
      </c>
      <c r="B13" s="24">
        <v>8</v>
      </c>
      <c r="C13" s="24">
        <v>0.53025500000000003</v>
      </c>
      <c r="D13" s="25">
        <v>0.70925099999999996</v>
      </c>
      <c r="E13" s="28">
        <v>4.8828100000000001</v>
      </c>
      <c r="F13" s="86">
        <v>23.937999999999999</v>
      </c>
      <c r="G13" s="85">
        <v>4.9726600000000003</v>
      </c>
      <c r="H13" s="86">
        <v>24.740600000000001</v>
      </c>
      <c r="I13" s="125">
        <v>20.789100000000001</v>
      </c>
      <c r="J13" s="125">
        <v>5.5796400000000004</v>
      </c>
      <c r="K13" s="89" t="s">
        <v>28</v>
      </c>
      <c r="L13" s="89">
        <v>186.05066666666661</v>
      </c>
      <c r="M13" s="85">
        <v>161.48366666666669</v>
      </c>
      <c r="N13" s="105">
        <v>45.64173333333337</v>
      </c>
      <c r="P13" s="89" t="s">
        <v>28</v>
      </c>
      <c r="Q13" s="89">
        <v>4.9661466666666669</v>
      </c>
      <c r="R13" s="85">
        <v>4.9908833333333336</v>
      </c>
      <c r="S13" s="105">
        <v>20.811200000000003</v>
      </c>
    </row>
    <row r="14" spans="1:19" x14ac:dyDescent="0.15">
      <c r="A14" s="33" t="s">
        <v>19</v>
      </c>
      <c r="B14" s="24">
        <v>57</v>
      </c>
      <c r="C14" s="24">
        <v>7.4866600000000005E-2</v>
      </c>
      <c r="D14" s="25">
        <v>7.4866600000000005E-2</v>
      </c>
      <c r="E14" s="89">
        <v>4.9218799999999998</v>
      </c>
      <c r="F14" s="86">
        <v>19.5702</v>
      </c>
      <c r="G14" s="85">
        <v>4.9765600000000001</v>
      </c>
      <c r="H14" s="86">
        <v>19.918600000000001</v>
      </c>
      <c r="I14" s="125">
        <v>20.769500000000001</v>
      </c>
      <c r="J14" s="125">
        <v>10.3431</v>
      </c>
      <c r="K14" s="90" t="s">
        <v>34</v>
      </c>
      <c r="L14" s="90">
        <v>101.35536666666667</v>
      </c>
      <c r="M14" s="109">
        <v>91.742033333333325</v>
      </c>
      <c r="N14" s="106">
        <v>29.851433333333336</v>
      </c>
      <c r="P14" s="90" t="s">
        <v>34</v>
      </c>
      <c r="Q14" s="90">
        <v>4.9515133333333319</v>
      </c>
      <c r="R14" s="109">
        <v>4.9664566666666685</v>
      </c>
      <c r="S14" s="106">
        <v>20.781266666666671</v>
      </c>
    </row>
    <row r="15" spans="1:19" x14ac:dyDescent="0.15">
      <c r="A15" s="33" t="s">
        <v>20</v>
      </c>
      <c r="B15" s="24">
        <v>30</v>
      </c>
      <c r="C15" s="24">
        <v>0.50131599999999998</v>
      </c>
      <c r="D15" s="25">
        <v>0.538107</v>
      </c>
      <c r="E15" s="89">
        <v>4.8984399999999999</v>
      </c>
      <c r="F15" s="86">
        <v>40.113</v>
      </c>
      <c r="G15" s="85">
        <v>4.9570299999999996</v>
      </c>
      <c r="H15" s="86">
        <v>36.557000000000002</v>
      </c>
      <c r="I15" s="125">
        <v>4.9765600000000001</v>
      </c>
      <c r="J15" s="125">
        <v>9.3886400000000005</v>
      </c>
    </row>
    <row r="16" spans="1:19" x14ac:dyDescent="0.15">
      <c r="A16" s="34" t="s">
        <v>21</v>
      </c>
      <c r="B16" s="26">
        <v>56</v>
      </c>
      <c r="C16" s="26">
        <v>7.9228300000000002E-2</v>
      </c>
      <c r="D16" s="27">
        <v>7.9228300000000002E-2</v>
      </c>
      <c r="E16" s="90">
        <v>4.9140600000000001</v>
      </c>
      <c r="F16" s="88">
        <v>20.588100000000001</v>
      </c>
      <c r="G16" s="109">
        <v>4.9492200000000004</v>
      </c>
      <c r="H16" s="88">
        <v>16.2774</v>
      </c>
      <c r="I16" s="125">
        <v>4.9218799999999998</v>
      </c>
      <c r="J16" s="125">
        <v>6.5712000000000002</v>
      </c>
    </row>
    <row r="17" spans="1:10" ht="14.25" x14ac:dyDescent="0.15">
      <c r="A17" s="31" t="s">
        <v>12</v>
      </c>
      <c r="B17" s="30"/>
      <c r="C17" s="30"/>
      <c r="D17" s="30"/>
      <c r="E17" s="95">
        <f t="shared" ref="E17:J17" si="1">(SUM(E12:E16)-MAX(E12:E16)-MIN(E12:E16))/3</f>
        <v>4.9075533333333325</v>
      </c>
      <c r="F17" s="95">
        <f t="shared" si="1"/>
        <v>21.365433333333332</v>
      </c>
      <c r="G17" s="95">
        <f t="shared" si="1"/>
        <v>4.9687499999999991</v>
      </c>
      <c r="H17" s="95">
        <f t="shared" si="1"/>
        <v>20.312200000000001</v>
      </c>
      <c r="I17" s="95">
        <f t="shared" si="1"/>
        <v>15.511719999999999</v>
      </c>
      <c r="J17" s="95">
        <f t="shared" si="1"/>
        <v>7.6555366666666664</v>
      </c>
    </row>
    <row r="19" spans="1:10" ht="18.75" x14ac:dyDescent="0.25">
      <c r="A19" s="47" t="s">
        <v>22</v>
      </c>
      <c r="B19" s="40"/>
      <c r="C19" s="41"/>
      <c r="D19" s="42"/>
      <c r="E19" s="132" t="s">
        <v>14</v>
      </c>
      <c r="F19" s="133"/>
      <c r="G19" s="134" t="s">
        <v>13</v>
      </c>
      <c r="H19" s="135"/>
      <c r="I19" s="134" t="s">
        <v>15</v>
      </c>
      <c r="J19" s="135"/>
    </row>
    <row r="20" spans="1:10" x14ac:dyDescent="0.15">
      <c r="A20" s="53" t="s">
        <v>1</v>
      </c>
      <c r="B20" s="54" t="s">
        <v>2</v>
      </c>
      <c r="C20" s="54" t="s">
        <v>3</v>
      </c>
      <c r="D20" s="55" t="s">
        <v>4</v>
      </c>
      <c r="E20" s="50" t="s">
        <v>5</v>
      </c>
      <c r="F20" s="56" t="s">
        <v>6</v>
      </c>
      <c r="G20" s="50" t="s">
        <v>5</v>
      </c>
      <c r="H20" s="56" t="s">
        <v>6</v>
      </c>
      <c r="I20" s="57" t="s">
        <v>5</v>
      </c>
      <c r="J20" s="58" t="s">
        <v>6</v>
      </c>
    </row>
    <row r="21" spans="1:10" x14ac:dyDescent="0.15">
      <c r="A21" s="51" t="s">
        <v>23</v>
      </c>
      <c r="B21" s="43">
        <v>55</v>
      </c>
      <c r="C21" s="43">
        <v>5.97624E-2</v>
      </c>
      <c r="D21" s="44">
        <v>9.2986600000000003E-2</v>
      </c>
      <c r="E21" s="89">
        <v>4.9570299999999996</v>
      </c>
      <c r="F21" s="86">
        <v>120.73099999999999</v>
      </c>
      <c r="G21" s="89">
        <v>4.9742199999999999</v>
      </c>
      <c r="H21" s="86">
        <v>109.161</v>
      </c>
      <c r="I21" s="126">
        <v>4.9843799999999998</v>
      </c>
      <c r="J21" s="126">
        <v>20.695499999999999</v>
      </c>
    </row>
    <row r="22" spans="1:10" x14ac:dyDescent="0.15">
      <c r="A22" s="51" t="s">
        <v>24</v>
      </c>
      <c r="B22" s="43">
        <v>47</v>
      </c>
      <c r="C22" s="43">
        <v>3.5574799999999997E-2</v>
      </c>
      <c r="D22" s="44">
        <v>4.3901900000000001E-2</v>
      </c>
      <c r="E22" s="89">
        <v>4.9453100000000001</v>
      </c>
      <c r="F22" s="86">
        <v>123.646</v>
      </c>
      <c r="G22" s="89">
        <v>4.9140600000000001</v>
      </c>
      <c r="H22" s="86">
        <v>88.173100000000005</v>
      </c>
      <c r="I22" s="126">
        <v>4.9804700000000004</v>
      </c>
      <c r="J22" s="126">
        <v>49.690600000000003</v>
      </c>
    </row>
    <row r="23" spans="1:10" x14ac:dyDescent="0.15">
      <c r="A23" s="51" t="s">
        <v>25</v>
      </c>
      <c r="B23" s="43">
        <v>30</v>
      </c>
      <c r="C23" s="43">
        <v>1.2557E-2</v>
      </c>
      <c r="D23" s="44">
        <v>1.2557E-2</v>
      </c>
      <c r="E23" s="89">
        <v>4.875</v>
      </c>
      <c r="F23" s="86">
        <v>48.333799999999997</v>
      </c>
      <c r="G23" s="89">
        <v>4.9140600000000001</v>
      </c>
      <c r="H23" s="86">
        <v>50.744399999999999</v>
      </c>
      <c r="I23" s="126">
        <v>5.8515600000000001</v>
      </c>
      <c r="J23" s="126">
        <v>33.819800000000001</v>
      </c>
    </row>
    <row r="24" spans="1:10" x14ac:dyDescent="0.15">
      <c r="A24" s="51" t="s">
        <v>26</v>
      </c>
      <c r="B24" s="43">
        <v>52</v>
      </c>
      <c r="C24" s="43">
        <v>2.8080999999999998E-2</v>
      </c>
      <c r="D24" s="44">
        <v>4.0843699999999997E-2</v>
      </c>
      <c r="E24" s="89">
        <v>4.875</v>
      </c>
      <c r="F24" s="86">
        <v>76.983599999999996</v>
      </c>
      <c r="G24" s="89">
        <v>4.9140600000000001</v>
      </c>
      <c r="H24" s="86">
        <v>70.507499999999993</v>
      </c>
      <c r="I24" s="126">
        <v>4.9726600000000003</v>
      </c>
      <c r="J24" s="126">
        <v>23.601700000000001</v>
      </c>
    </row>
    <row r="25" spans="1:10" x14ac:dyDescent="0.15">
      <c r="A25" s="52" t="s">
        <v>27</v>
      </c>
      <c r="B25" s="45">
        <v>63</v>
      </c>
      <c r="C25" s="45">
        <v>6.5232899999999996E-2</v>
      </c>
      <c r="D25" s="46">
        <v>7.6480199999999998E-2</v>
      </c>
      <c r="E25" s="90">
        <v>4.8554700000000004</v>
      </c>
      <c r="F25" s="88">
        <v>34.648400000000002</v>
      </c>
      <c r="G25" s="90">
        <v>4.9179700000000004</v>
      </c>
      <c r="H25" s="88">
        <v>28.764199999999999</v>
      </c>
      <c r="I25" s="126">
        <v>5.8320299999999996</v>
      </c>
      <c r="J25" s="126">
        <v>7.3846800000000004</v>
      </c>
    </row>
    <row r="26" spans="1:10" ht="14.25" x14ac:dyDescent="0.15">
      <c r="A26" s="49" t="s">
        <v>12</v>
      </c>
      <c r="B26" s="48"/>
      <c r="C26" s="48"/>
      <c r="D26" s="48"/>
      <c r="E26" s="95">
        <f t="shared" ref="E26:J26" si="2">(SUM(E21:E25)-MAX(E21:E25)-MIN(E21:E25))/3</f>
        <v>4.8984366666666661</v>
      </c>
      <c r="F26" s="95">
        <f t="shared" si="2"/>
        <v>82.016133333333315</v>
      </c>
      <c r="G26" s="95">
        <f t="shared" si="2"/>
        <v>4.9153633333333344</v>
      </c>
      <c r="H26" s="95">
        <f t="shared" si="2"/>
        <v>69.808333333333351</v>
      </c>
      <c r="I26" s="95">
        <f t="shared" si="2"/>
        <v>5.2656266666666669</v>
      </c>
      <c r="J26" s="95">
        <f t="shared" si="2"/>
        <v>26.039000000000001</v>
      </c>
    </row>
    <row r="28" spans="1:10" ht="18.75" x14ac:dyDescent="0.25">
      <c r="A28" s="68" t="s">
        <v>28</v>
      </c>
      <c r="B28" s="59"/>
      <c r="C28" s="60"/>
      <c r="D28" s="61"/>
      <c r="E28" s="132" t="s">
        <v>14</v>
      </c>
      <c r="F28" s="133"/>
      <c r="G28" s="134" t="s">
        <v>13</v>
      </c>
      <c r="H28" s="135"/>
      <c r="I28" s="134" t="s">
        <v>15</v>
      </c>
      <c r="J28" s="135"/>
    </row>
    <row r="29" spans="1:10" x14ac:dyDescent="0.15">
      <c r="A29" s="75" t="s">
        <v>1</v>
      </c>
      <c r="B29" s="76" t="s">
        <v>2</v>
      </c>
      <c r="C29" s="76" t="s">
        <v>3</v>
      </c>
      <c r="D29" s="77" t="s">
        <v>4</v>
      </c>
      <c r="E29" s="71" t="s">
        <v>5</v>
      </c>
      <c r="F29" s="78" t="s">
        <v>6</v>
      </c>
      <c r="G29" s="71" t="s">
        <v>5</v>
      </c>
      <c r="H29" s="78" t="s">
        <v>6</v>
      </c>
      <c r="I29" s="79" t="s">
        <v>5</v>
      </c>
      <c r="J29" s="80" t="s">
        <v>6</v>
      </c>
    </row>
    <row r="30" spans="1:10" x14ac:dyDescent="0.15">
      <c r="A30" s="72" t="s">
        <v>29</v>
      </c>
      <c r="B30" s="62">
        <v>26</v>
      </c>
      <c r="C30" s="62">
        <v>0.13227700000000001</v>
      </c>
      <c r="D30" s="63">
        <v>0.21963299999999999</v>
      </c>
      <c r="E30" s="89">
        <v>4.96875</v>
      </c>
      <c r="F30" s="86">
        <v>1273.05</v>
      </c>
      <c r="G30" s="89">
        <v>5.0273399999999997</v>
      </c>
      <c r="H30" s="86">
        <v>1284.58</v>
      </c>
      <c r="I30" s="127">
        <v>20.855499999999999</v>
      </c>
      <c r="J30" s="127">
        <v>362.90800000000002</v>
      </c>
    </row>
    <row r="31" spans="1:10" x14ac:dyDescent="0.15">
      <c r="A31" s="73" t="s">
        <v>30</v>
      </c>
      <c r="B31" s="62">
        <v>61</v>
      </c>
      <c r="C31" s="62">
        <v>0.111716</v>
      </c>
      <c r="D31" s="63">
        <v>0.12133099999999999</v>
      </c>
      <c r="E31" s="89">
        <v>5</v>
      </c>
      <c r="F31" s="86">
        <v>118.955</v>
      </c>
      <c r="G31" s="89">
        <v>4.9960899999999997</v>
      </c>
      <c r="H31" s="86">
        <v>107.176</v>
      </c>
      <c r="I31" s="127">
        <v>20.75</v>
      </c>
      <c r="J31" s="127">
        <v>19.130400000000002</v>
      </c>
    </row>
    <row r="32" spans="1:10" x14ac:dyDescent="0.15">
      <c r="A32" s="73" t="s">
        <v>31</v>
      </c>
      <c r="B32" s="62">
        <v>32</v>
      </c>
      <c r="C32" s="62">
        <v>0.107603</v>
      </c>
      <c r="D32" s="63">
        <v>0.107603</v>
      </c>
      <c r="E32" s="66">
        <v>4.9726600000000003</v>
      </c>
      <c r="F32" s="63">
        <v>59.498199999999997</v>
      </c>
      <c r="G32" s="66">
        <v>4.9492200000000004</v>
      </c>
      <c r="H32" s="86">
        <v>56.036999999999999</v>
      </c>
      <c r="I32" s="127">
        <v>21.718800000000002</v>
      </c>
      <c r="J32" s="127">
        <v>14.382400000000001</v>
      </c>
    </row>
    <row r="33" spans="1:10" x14ac:dyDescent="0.15">
      <c r="A33" s="73" t="s">
        <v>32</v>
      </c>
      <c r="B33" s="62">
        <v>62</v>
      </c>
      <c r="C33" s="62">
        <v>3.3087600000000002E-2</v>
      </c>
      <c r="D33" s="63">
        <v>3.3087600000000002E-2</v>
      </c>
      <c r="E33" s="66">
        <v>4.9492200000000004</v>
      </c>
      <c r="F33" s="63">
        <v>333.39600000000002</v>
      </c>
      <c r="G33" s="66">
        <v>5</v>
      </c>
      <c r="H33" s="63">
        <v>274.553</v>
      </c>
      <c r="I33" s="127">
        <v>20.816400000000002</v>
      </c>
      <c r="J33" s="127">
        <v>97.799000000000007</v>
      </c>
    </row>
    <row r="34" spans="1:10" x14ac:dyDescent="0.15">
      <c r="A34" s="74" t="s">
        <v>33</v>
      </c>
      <c r="B34" s="64">
        <v>27</v>
      </c>
      <c r="C34" s="64">
        <v>6.9347400000000003E-2</v>
      </c>
      <c r="D34" s="65">
        <v>0.122031</v>
      </c>
      <c r="E34" s="67">
        <v>4.9570299999999996</v>
      </c>
      <c r="F34" s="65">
        <v>105.801</v>
      </c>
      <c r="G34" s="67">
        <v>4.9765600000000001</v>
      </c>
      <c r="H34" s="65">
        <v>102.72199999999999</v>
      </c>
      <c r="I34" s="127">
        <v>20.761700000000001</v>
      </c>
      <c r="J34" s="127">
        <v>19.995799999999999</v>
      </c>
    </row>
    <row r="35" spans="1:10" ht="14.25" x14ac:dyDescent="0.15">
      <c r="A35" s="70" t="s">
        <v>12</v>
      </c>
      <c r="B35" s="69"/>
      <c r="C35" s="69"/>
      <c r="D35" s="69"/>
      <c r="E35" s="95">
        <f t="shared" ref="E35:J35" si="3">(SUM(E30:E34)-MAX(E30:E34)-MIN(E30:E34))/3</f>
        <v>4.9661466666666669</v>
      </c>
      <c r="F35" s="95">
        <f t="shared" si="3"/>
        <v>186.05066666666661</v>
      </c>
      <c r="G35" s="95">
        <f t="shared" si="3"/>
        <v>4.9908833333333336</v>
      </c>
      <c r="H35" s="95">
        <f t="shared" si="3"/>
        <v>161.48366666666669</v>
      </c>
      <c r="I35" s="95">
        <f t="shared" si="3"/>
        <v>20.811200000000003</v>
      </c>
      <c r="J35" s="95">
        <f t="shared" si="3"/>
        <v>45.64173333333337</v>
      </c>
    </row>
    <row r="37" spans="1:10" ht="18.75" x14ac:dyDescent="0.25">
      <c r="A37" s="91" t="s">
        <v>34</v>
      </c>
      <c r="B37" s="81"/>
      <c r="C37" s="82"/>
      <c r="D37" s="83"/>
      <c r="E37" s="132" t="s">
        <v>14</v>
      </c>
      <c r="F37" s="133"/>
      <c r="G37" s="134" t="s">
        <v>13</v>
      </c>
      <c r="H37" s="135"/>
      <c r="I37" s="134" t="s">
        <v>15</v>
      </c>
      <c r="J37" s="135"/>
    </row>
    <row r="38" spans="1:10" x14ac:dyDescent="0.15">
      <c r="A38" s="99" t="s">
        <v>1</v>
      </c>
      <c r="B38" s="100" t="s">
        <v>2</v>
      </c>
      <c r="C38" s="100" t="s">
        <v>3</v>
      </c>
      <c r="D38" s="101" t="s">
        <v>4</v>
      </c>
      <c r="E38" s="94" t="s">
        <v>5</v>
      </c>
      <c r="F38" s="102" t="s">
        <v>6</v>
      </c>
      <c r="G38" s="94" t="s">
        <v>5</v>
      </c>
      <c r="H38" s="102" t="s">
        <v>6</v>
      </c>
      <c r="I38" s="103" t="s">
        <v>5</v>
      </c>
      <c r="J38" s="104" t="s">
        <v>6</v>
      </c>
    </row>
    <row r="39" spans="1:10" x14ac:dyDescent="0.15">
      <c r="A39" s="96" t="s">
        <v>35</v>
      </c>
      <c r="B39" s="84">
        <v>38</v>
      </c>
      <c r="C39" s="84">
        <v>6.2850400000000001E-2</v>
      </c>
      <c r="D39" s="86">
        <v>7.23805E-2</v>
      </c>
      <c r="E39" s="89">
        <v>4.8789100000000003</v>
      </c>
      <c r="F39" s="86">
        <v>81</v>
      </c>
      <c r="G39" s="89">
        <v>4.9453100000000001</v>
      </c>
      <c r="H39" s="86">
        <v>75.610799999999998</v>
      </c>
      <c r="I39" s="128">
        <v>4.9648399999999997</v>
      </c>
      <c r="J39" s="128">
        <v>20.111699999999999</v>
      </c>
    </row>
    <row r="40" spans="1:10" x14ac:dyDescent="0.15">
      <c r="A40" s="97" t="s">
        <v>36</v>
      </c>
      <c r="B40" s="84">
        <v>38</v>
      </c>
      <c r="C40" s="84">
        <v>0.107265</v>
      </c>
      <c r="D40" s="86">
        <v>0.12765499999999999</v>
      </c>
      <c r="E40" s="89">
        <v>4.9978100000000003</v>
      </c>
      <c r="F40" s="86">
        <v>133.286</v>
      </c>
      <c r="G40" s="89">
        <v>5.0078100000000001</v>
      </c>
      <c r="H40" s="86">
        <v>117.666</v>
      </c>
      <c r="I40" s="128">
        <v>20.796900000000001</v>
      </c>
      <c r="J40" s="128">
        <v>32.670999999999999</v>
      </c>
    </row>
    <row r="41" spans="1:10" x14ac:dyDescent="0.15">
      <c r="A41" s="97" t="s">
        <v>37</v>
      </c>
      <c r="B41" s="84">
        <v>81</v>
      </c>
      <c r="C41" s="84">
        <v>2.3356999999999999E-2</v>
      </c>
      <c r="D41" s="86">
        <v>2.3356999999999999E-2</v>
      </c>
      <c r="E41" s="89">
        <v>4.9626599999999996</v>
      </c>
      <c r="F41" s="86">
        <v>89.780100000000004</v>
      </c>
      <c r="G41" s="89">
        <v>4.9748400000000004</v>
      </c>
      <c r="H41" s="86">
        <v>81.949299999999994</v>
      </c>
      <c r="I41" s="128">
        <v>20.800799999999999</v>
      </c>
      <c r="J41" s="128">
        <v>36.771599999999999</v>
      </c>
    </row>
    <row r="42" spans="1:10" x14ac:dyDescent="0.15">
      <c r="A42" s="97" t="s">
        <v>38</v>
      </c>
      <c r="B42" s="84">
        <v>32</v>
      </c>
      <c r="C42" s="84">
        <v>3.5573800000000003E-2</v>
      </c>
      <c r="D42" s="86">
        <v>6.8818699999999997E-2</v>
      </c>
      <c r="E42" s="89">
        <v>4.9331300000000002</v>
      </c>
      <c r="F42" s="86">
        <v>195.32499999999999</v>
      </c>
      <c r="G42" s="89">
        <v>4.9574999999999996</v>
      </c>
      <c r="H42" s="86">
        <v>194.78100000000001</v>
      </c>
      <c r="I42" s="128">
        <v>20.7578</v>
      </c>
      <c r="J42" s="128">
        <v>73.750200000000007</v>
      </c>
    </row>
    <row r="43" spans="1:10" x14ac:dyDescent="0.15">
      <c r="A43" s="98" t="s">
        <v>39</v>
      </c>
      <c r="B43" s="87">
        <v>29</v>
      </c>
      <c r="C43" s="87">
        <v>0.17837</v>
      </c>
      <c r="D43" s="88">
        <v>0.20672499999999999</v>
      </c>
      <c r="E43" s="90">
        <v>4.9587500000000002</v>
      </c>
      <c r="F43" s="88">
        <v>71.137100000000004</v>
      </c>
      <c r="G43" s="90">
        <v>4.9670300000000003</v>
      </c>
      <c r="H43" s="88">
        <v>69.493300000000005</v>
      </c>
      <c r="I43" s="128">
        <v>20.789100000000001</v>
      </c>
      <c r="J43" s="128">
        <v>19.651700000000002</v>
      </c>
    </row>
    <row r="44" spans="1:10" ht="14.25" x14ac:dyDescent="0.15">
      <c r="A44" s="93" t="s">
        <v>12</v>
      </c>
      <c r="B44" s="92"/>
      <c r="C44" s="92"/>
      <c r="D44" s="92"/>
      <c r="E44" s="95">
        <f t="shared" ref="E44:J44" si="4">(SUM(E39:E43)-MAX(E39:E43)-MIN(E39:E43))/3</f>
        <v>4.9515133333333319</v>
      </c>
      <c r="F44" s="95">
        <f t="shared" si="4"/>
        <v>101.35536666666667</v>
      </c>
      <c r="G44" s="95">
        <f t="shared" si="4"/>
        <v>4.9664566666666685</v>
      </c>
      <c r="H44" s="95">
        <f t="shared" si="4"/>
        <v>91.742033333333325</v>
      </c>
      <c r="I44" s="95">
        <f t="shared" si="4"/>
        <v>20.781266666666671</v>
      </c>
      <c r="J44" s="113">
        <f t="shared" si="4"/>
        <v>29.851433333333336</v>
      </c>
    </row>
    <row r="60" spans="11:19" x14ac:dyDescent="0.15">
      <c r="K60" s="108"/>
      <c r="L60" s="110" t="s">
        <v>54</v>
      </c>
      <c r="M60" s="110" t="s">
        <v>63</v>
      </c>
      <c r="N60" s="111" t="s">
        <v>64</v>
      </c>
      <c r="P60" s="108"/>
      <c r="Q60" s="110" t="s">
        <v>53</v>
      </c>
      <c r="R60" s="110" t="s">
        <v>63</v>
      </c>
      <c r="S60" s="111" t="s">
        <v>64</v>
      </c>
    </row>
    <row r="61" spans="11:19" x14ac:dyDescent="0.15">
      <c r="K61" s="89" t="s">
        <v>57</v>
      </c>
      <c r="L61">
        <v>92.269533333333342</v>
      </c>
      <c r="M61">
        <v>91.1178666666667</v>
      </c>
      <c r="N61">
        <v>30.622333333333319</v>
      </c>
      <c r="P61" s="89" t="s">
        <v>57</v>
      </c>
      <c r="Q61" s="107">
        <v>4.9075533333333334</v>
      </c>
      <c r="R61" s="110">
        <v>4.9524000000000008</v>
      </c>
      <c r="S61" s="111">
        <v>21.07553333333334</v>
      </c>
    </row>
    <row r="62" spans="11:19" x14ac:dyDescent="0.15">
      <c r="K62" s="89" t="s">
        <v>58</v>
      </c>
      <c r="L62">
        <v>213.65433333333331</v>
      </c>
      <c r="M62">
        <v>213.12200000000001</v>
      </c>
      <c r="N62">
        <v>76.555366666666657</v>
      </c>
      <c r="P62" s="89" t="s">
        <v>58</v>
      </c>
      <c r="Q62" s="89">
        <v>4.9075533333333325</v>
      </c>
      <c r="R62" s="85">
        <v>4.9687499999999991</v>
      </c>
      <c r="S62" s="105">
        <v>22.51172</v>
      </c>
    </row>
    <row r="63" spans="11:19" x14ac:dyDescent="0.15">
      <c r="K63" s="89" t="s">
        <v>59</v>
      </c>
      <c r="L63">
        <v>820.16133333333312</v>
      </c>
      <c r="M63">
        <v>718.08333333333348</v>
      </c>
      <c r="N63">
        <v>260.39</v>
      </c>
      <c r="P63" s="89" t="s">
        <v>59</v>
      </c>
      <c r="Q63" s="89">
        <v>4.8984366666666661</v>
      </c>
      <c r="R63" s="85">
        <v>4.9153633333333344</v>
      </c>
      <c r="S63" s="105">
        <v>18.265626666666599</v>
      </c>
    </row>
    <row r="64" spans="11:19" x14ac:dyDescent="0.15">
      <c r="K64" s="89" t="s">
        <v>60</v>
      </c>
      <c r="L64">
        <v>1860.5066666666662</v>
      </c>
      <c r="M64">
        <v>1634.836666666667</v>
      </c>
      <c r="N64">
        <v>456.41733333333372</v>
      </c>
      <c r="P64" s="89" t="s">
        <v>60</v>
      </c>
      <c r="Q64" s="90">
        <v>4.9661466666666669</v>
      </c>
      <c r="R64" s="109">
        <v>4.9908833333333336</v>
      </c>
      <c r="S64" s="106">
        <v>20.811200000000003</v>
      </c>
    </row>
  </sheetData>
  <mergeCells count="15">
    <mergeCell ref="E1:F1"/>
    <mergeCell ref="G1:H1"/>
    <mergeCell ref="I1:J1"/>
    <mergeCell ref="E10:F10"/>
    <mergeCell ref="G10:H10"/>
    <mergeCell ref="I10:J10"/>
    <mergeCell ref="E37:F37"/>
    <mergeCell ref="G37:H37"/>
    <mergeCell ref="I37:J37"/>
    <mergeCell ref="E19:F19"/>
    <mergeCell ref="G19:H19"/>
    <mergeCell ref="I19:J19"/>
    <mergeCell ref="E28:F28"/>
    <mergeCell ref="G28:H28"/>
    <mergeCell ref="I28:J28"/>
  </mergeCells>
  <phoneticPr fontId="4" type="noConversion"/>
  <pageMargins left="0.7" right="0.7" top="0.75" bottom="0.75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Normal="100" workbookViewId="0">
      <selection activeCell="B7" sqref="B7"/>
    </sheetView>
  </sheetViews>
  <sheetFormatPr defaultRowHeight="13.5" x14ac:dyDescent="0.15"/>
  <cols>
    <col min="2" max="2" width="27.375" customWidth="1"/>
    <col min="3" max="3" width="18.375" customWidth="1"/>
    <col min="4" max="4" width="24" customWidth="1"/>
  </cols>
  <sheetData>
    <row r="1" spans="1:5" ht="18.75" x14ac:dyDescent="0.25">
      <c r="A1" s="91" t="s">
        <v>0</v>
      </c>
      <c r="B1" s="137" t="s">
        <v>41</v>
      </c>
      <c r="C1" s="138"/>
      <c r="D1" s="139"/>
    </row>
    <row r="2" spans="1:5" x14ac:dyDescent="0.15">
      <c r="A2" s="20" t="s">
        <v>1</v>
      </c>
      <c r="B2" s="94" t="s">
        <v>42</v>
      </c>
      <c r="C2" s="102" t="s">
        <v>44</v>
      </c>
      <c r="D2" s="119" t="s">
        <v>43</v>
      </c>
    </row>
    <row r="3" spans="1:5" x14ac:dyDescent="0.15">
      <c r="A3" s="4" t="s">
        <v>7</v>
      </c>
      <c r="B3" s="114">
        <v>1.01753</v>
      </c>
      <c r="C3" s="116">
        <v>6</v>
      </c>
      <c r="D3" s="117">
        <v>1.05646</v>
      </c>
    </row>
    <row r="4" spans="1:5" x14ac:dyDescent="0.15">
      <c r="A4" s="4" t="s">
        <v>8</v>
      </c>
      <c r="B4" s="114">
        <v>1.0579700000000001</v>
      </c>
      <c r="C4" s="116">
        <v>5</v>
      </c>
      <c r="D4" s="117">
        <v>1.3642300000000001</v>
      </c>
    </row>
    <row r="5" spans="1:5" x14ac:dyDescent="0.15">
      <c r="A5" s="4" t="s">
        <v>9</v>
      </c>
      <c r="B5" s="114">
        <v>0.64776299999999998</v>
      </c>
      <c r="C5" s="116">
        <v>2</v>
      </c>
      <c r="D5" s="117">
        <v>0.51457299999999995</v>
      </c>
    </row>
    <row r="6" spans="1:5" x14ac:dyDescent="0.15">
      <c r="A6" s="4" t="s">
        <v>10</v>
      </c>
      <c r="B6" s="114">
        <v>1.0748800000000001</v>
      </c>
      <c r="C6" s="116">
        <v>2</v>
      </c>
      <c r="D6" s="117">
        <v>0.98937799999999998</v>
      </c>
    </row>
    <row r="7" spans="1:5" x14ac:dyDescent="0.15">
      <c r="A7" s="7" t="s">
        <v>11</v>
      </c>
      <c r="B7" s="114">
        <v>0.69394599999999995</v>
      </c>
      <c r="C7" s="116">
        <v>0</v>
      </c>
      <c r="D7" s="117">
        <v>0.53665300000000005</v>
      </c>
    </row>
    <row r="8" spans="1:5" ht="14.25" x14ac:dyDescent="0.15">
      <c r="A8" s="115" t="s">
        <v>12</v>
      </c>
      <c r="B8" s="95">
        <f>(SUM(B3:B7)-MAX(B3:B7)-MIN(B3:B7))/3</f>
        <v>0.92314866666666662</v>
      </c>
      <c r="C8" s="113">
        <f>(SUM(C3:C7)-MAX(C3:C7)-MIN(C3:C7))/3</f>
        <v>3</v>
      </c>
      <c r="D8" s="113">
        <f>(SUM(D3:D7)-MAX(D3:D7)-MIN(D3:D7))/3</f>
        <v>0.86083033333333325</v>
      </c>
      <c r="E8">
        <f>C8*D8</f>
        <v>2.5824909999999996</v>
      </c>
    </row>
    <row r="10" spans="1:5" ht="18.75" x14ac:dyDescent="0.25">
      <c r="A10" s="91" t="s">
        <v>16</v>
      </c>
      <c r="B10" s="137" t="s">
        <v>13</v>
      </c>
      <c r="C10" s="138"/>
      <c r="D10" s="139"/>
    </row>
    <row r="11" spans="1:5" x14ac:dyDescent="0.15">
      <c r="A11" s="99" t="s">
        <v>1</v>
      </c>
      <c r="B11" s="94" t="s">
        <v>42</v>
      </c>
      <c r="C11" s="102" t="s">
        <v>44</v>
      </c>
      <c r="D11" s="119" t="s">
        <v>43</v>
      </c>
      <c r="E11" s="118" t="s">
        <v>45</v>
      </c>
    </row>
    <row r="12" spans="1:5" x14ac:dyDescent="0.15">
      <c r="A12" s="97" t="s">
        <v>17</v>
      </c>
      <c r="B12" s="120">
        <v>1.4192800000000001</v>
      </c>
      <c r="C12" s="120">
        <v>1</v>
      </c>
      <c r="D12" s="120">
        <v>0.83298099999999997</v>
      </c>
    </row>
    <row r="13" spans="1:5" x14ac:dyDescent="0.15">
      <c r="A13" s="97" t="s">
        <v>18</v>
      </c>
      <c r="B13" s="120">
        <v>1.3562000000000001</v>
      </c>
      <c r="C13" s="120">
        <v>2</v>
      </c>
      <c r="D13" s="120">
        <v>1.76847</v>
      </c>
    </row>
    <row r="14" spans="1:5" x14ac:dyDescent="0.15">
      <c r="A14" s="97" t="s">
        <v>19</v>
      </c>
      <c r="B14" s="120">
        <v>1.6945699999999999</v>
      </c>
      <c r="C14" s="120">
        <v>2</v>
      </c>
      <c r="D14" s="120">
        <v>1.3341099999999999</v>
      </c>
    </row>
    <row r="15" spans="1:5" x14ac:dyDescent="0.15">
      <c r="A15" s="97" t="s">
        <v>20</v>
      </c>
      <c r="B15" s="120">
        <v>1.2722800000000001</v>
      </c>
      <c r="C15" s="120">
        <v>2</v>
      </c>
      <c r="D15" s="120">
        <v>2.5082</v>
      </c>
    </row>
    <row r="16" spans="1:5" x14ac:dyDescent="0.15">
      <c r="A16" s="98" t="s">
        <v>21</v>
      </c>
      <c r="B16" s="120">
        <v>1.89741</v>
      </c>
      <c r="C16" s="120">
        <v>5</v>
      </c>
      <c r="D16" s="120">
        <v>1.37595</v>
      </c>
    </row>
    <row r="17" spans="1:5" ht="14.25" x14ac:dyDescent="0.15">
      <c r="A17" s="93" t="s">
        <v>12</v>
      </c>
      <c r="B17" s="95">
        <f t="shared" ref="B17:D17" si="0">(SUM(B12:B16)-MAX(B12:B16)-MIN(B12:B16))/3</f>
        <v>1.4900166666666665</v>
      </c>
      <c r="C17" s="113">
        <f t="shared" si="0"/>
        <v>2</v>
      </c>
      <c r="D17" s="113">
        <f t="shared" si="0"/>
        <v>1.4928433333333331</v>
      </c>
      <c r="E17">
        <f t="shared" ref="E17:E44" si="1">C17*D17</f>
        <v>2.9856866666666662</v>
      </c>
    </row>
    <row r="19" spans="1:5" ht="18.75" x14ac:dyDescent="0.25">
      <c r="A19" s="91" t="s">
        <v>22</v>
      </c>
      <c r="B19" s="137" t="s">
        <v>13</v>
      </c>
      <c r="C19" s="138"/>
      <c r="D19" s="139"/>
    </row>
    <row r="20" spans="1:5" x14ac:dyDescent="0.15">
      <c r="A20" s="99" t="s">
        <v>1</v>
      </c>
      <c r="B20" s="94" t="s">
        <v>42</v>
      </c>
      <c r="C20" s="102" t="s">
        <v>44</v>
      </c>
      <c r="D20" s="119" t="s">
        <v>43</v>
      </c>
    </row>
    <row r="21" spans="1:5" x14ac:dyDescent="0.15">
      <c r="A21" s="97" t="s">
        <v>23</v>
      </c>
      <c r="B21" s="121">
        <v>2.19503</v>
      </c>
      <c r="C21" s="121">
        <v>4</v>
      </c>
      <c r="D21" s="121">
        <v>6.9191700000000003</v>
      </c>
    </row>
    <row r="22" spans="1:5" x14ac:dyDescent="0.15">
      <c r="A22" s="97" t="s">
        <v>24</v>
      </c>
      <c r="B22" s="121">
        <v>3.0646499999999999</v>
      </c>
      <c r="C22" s="121">
        <v>6</v>
      </c>
      <c r="D22" s="121">
        <v>6.69733</v>
      </c>
    </row>
    <row r="23" spans="1:5" x14ac:dyDescent="0.15">
      <c r="A23" s="97" t="s">
        <v>25</v>
      </c>
      <c r="B23" s="121">
        <v>3.2029000000000001</v>
      </c>
      <c r="C23" s="121">
        <v>1</v>
      </c>
      <c r="D23" s="121">
        <v>2.6538499999999998</v>
      </c>
    </row>
    <row r="24" spans="1:5" x14ac:dyDescent="0.15">
      <c r="A24" s="97" t="s">
        <v>26</v>
      </c>
      <c r="B24" s="121">
        <v>2.9185599999999998</v>
      </c>
      <c r="C24" s="121">
        <v>3</v>
      </c>
      <c r="D24" s="121">
        <v>4.1510600000000002</v>
      </c>
    </row>
    <row r="25" spans="1:5" x14ac:dyDescent="0.15">
      <c r="A25" s="98" t="s">
        <v>27</v>
      </c>
      <c r="B25" s="121">
        <v>1.9088799999999999</v>
      </c>
      <c r="C25" s="121">
        <v>2</v>
      </c>
      <c r="D25" s="121">
        <v>1.5601499999999999</v>
      </c>
    </row>
    <row r="26" spans="1:5" ht="14.25" x14ac:dyDescent="0.15">
      <c r="A26" s="93" t="s">
        <v>12</v>
      </c>
      <c r="B26" s="95">
        <f t="shared" ref="B26:C26" si="2">(SUM(B21:B25)-MAX(B21:B25)-MIN(B21:B25))/3</f>
        <v>2.7260799999999996</v>
      </c>
      <c r="C26" s="113">
        <f t="shared" si="2"/>
        <v>3</v>
      </c>
      <c r="D26" s="113">
        <f>(SUM(D21:D25)-MAX(D21:D25)-MIN(D21:D25))/3</f>
        <v>4.5007466666666671</v>
      </c>
      <c r="E26">
        <f>C26*D26</f>
        <v>13.50224</v>
      </c>
    </row>
    <row r="28" spans="1:5" ht="18.75" x14ac:dyDescent="0.25">
      <c r="A28" s="91" t="s">
        <v>28</v>
      </c>
      <c r="B28" s="137" t="s">
        <v>13</v>
      </c>
      <c r="C28" s="138"/>
      <c r="D28" s="139"/>
    </row>
    <row r="29" spans="1:5" x14ac:dyDescent="0.15">
      <c r="A29" s="99" t="s">
        <v>1</v>
      </c>
      <c r="B29" s="94" t="s">
        <v>42</v>
      </c>
      <c r="C29" s="102" t="s">
        <v>44</v>
      </c>
      <c r="D29" s="119" t="s">
        <v>43</v>
      </c>
    </row>
    <row r="30" spans="1:5" x14ac:dyDescent="0.15">
      <c r="A30" s="96" t="s">
        <v>29</v>
      </c>
      <c r="B30" s="122">
        <v>2.84883</v>
      </c>
      <c r="C30" s="122">
        <v>0</v>
      </c>
      <c r="D30" s="122">
        <v>52.787700000000001</v>
      </c>
    </row>
    <row r="31" spans="1:5" x14ac:dyDescent="0.15">
      <c r="A31" s="97" t="s">
        <v>30</v>
      </c>
      <c r="B31" s="122">
        <v>4.3728499999999997</v>
      </c>
      <c r="C31" s="122">
        <v>5</v>
      </c>
      <c r="D31" s="122">
        <v>5.6545699999999997</v>
      </c>
    </row>
    <row r="32" spans="1:5" x14ac:dyDescent="0.15">
      <c r="A32" s="97" t="s">
        <v>31</v>
      </c>
      <c r="B32" s="122">
        <v>4.4344299999999999</v>
      </c>
      <c r="C32" s="122">
        <v>4</v>
      </c>
      <c r="D32" s="122">
        <v>2.66858</v>
      </c>
    </row>
    <row r="33" spans="1:5" x14ac:dyDescent="0.15">
      <c r="A33" s="97" t="s">
        <v>32</v>
      </c>
      <c r="B33" s="122">
        <v>5.3031499999999996</v>
      </c>
      <c r="C33" s="122">
        <v>4</v>
      </c>
      <c r="D33" s="122">
        <v>13.9733</v>
      </c>
    </row>
    <row r="34" spans="1:5" x14ac:dyDescent="0.15">
      <c r="A34" s="98" t="s">
        <v>33</v>
      </c>
      <c r="B34" s="122">
        <v>3.0972499999999998</v>
      </c>
      <c r="C34" s="122">
        <v>3</v>
      </c>
      <c r="D34" s="122">
        <v>4.9415800000000001</v>
      </c>
    </row>
    <row r="35" spans="1:5" ht="14.25" x14ac:dyDescent="0.15">
      <c r="A35" s="93" t="s">
        <v>12</v>
      </c>
      <c r="B35" s="95">
        <f t="shared" ref="B35:D35" si="3">(SUM(B30:B34)-MAX(B30:B34)-MIN(B30:B34))/3</f>
        <v>3.968176666666666</v>
      </c>
      <c r="C35" s="113">
        <f t="shared" si="3"/>
        <v>3.6666666666666665</v>
      </c>
      <c r="D35" s="113">
        <f t="shared" si="3"/>
        <v>8.1898166666666654</v>
      </c>
      <c r="E35">
        <f t="shared" si="1"/>
        <v>30.029327777777773</v>
      </c>
    </row>
    <row r="37" spans="1:5" ht="18.75" x14ac:dyDescent="0.25">
      <c r="A37" s="91" t="s">
        <v>34</v>
      </c>
      <c r="B37" s="137" t="s">
        <v>13</v>
      </c>
      <c r="C37" s="138"/>
      <c r="D37" s="139"/>
    </row>
    <row r="38" spans="1:5" x14ac:dyDescent="0.15">
      <c r="A38" s="99" t="s">
        <v>1</v>
      </c>
      <c r="B38" s="94" t="s">
        <v>42</v>
      </c>
      <c r="C38" s="102" t="s">
        <v>44</v>
      </c>
      <c r="D38" s="119" t="s">
        <v>43</v>
      </c>
    </row>
    <row r="39" spans="1:5" x14ac:dyDescent="0.15">
      <c r="A39" s="96" t="s">
        <v>35</v>
      </c>
      <c r="B39" s="123">
        <v>3.1703000000000001</v>
      </c>
      <c r="C39" s="123">
        <v>2</v>
      </c>
      <c r="D39" s="123">
        <v>2.88415</v>
      </c>
    </row>
    <row r="40" spans="1:5" x14ac:dyDescent="0.15">
      <c r="A40" s="97" t="s">
        <v>36</v>
      </c>
      <c r="B40" s="123">
        <v>4.8032899999999996</v>
      </c>
      <c r="C40" s="123">
        <v>4</v>
      </c>
      <c r="D40" s="123">
        <v>4.8911499999999997</v>
      </c>
    </row>
    <row r="41" spans="1:5" x14ac:dyDescent="0.15">
      <c r="A41" s="97" t="s">
        <v>37</v>
      </c>
      <c r="B41" s="123">
        <v>5.1872400000000001</v>
      </c>
      <c r="C41" s="123">
        <v>4</v>
      </c>
      <c r="D41" s="123">
        <v>3.3304399999999998</v>
      </c>
    </row>
    <row r="42" spans="1:5" x14ac:dyDescent="0.15">
      <c r="A42" s="97" t="s">
        <v>38</v>
      </c>
      <c r="B42" s="123">
        <v>3.93729</v>
      </c>
      <c r="C42" s="123">
        <v>1</v>
      </c>
      <c r="D42" s="123">
        <v>7.3256399999999999</v>
      </c>
    </row>
    <row r="43" spans="1:5" x14ac:dyDescent="0.15">
      <c r="A43" s="98" t="s">
        <v>39</v>
      </c>
      <c r="B43" s="123">
        <v>3.29949</v>
      </c>
      <c r="C43" s="123">
        <v>2</v>
      </c>
      <c r="D43" s="123">
        <v>2.6798500000000001</v>
      </c>
    </row>
    <row r="44" spans="1:5" ht="14.25" x14ac:dyDescent="0.15">
      <c r="A44" s="93" t="s">
        <v>12</v>
      </c>
      <c r="B44" s="95">
        <f t="shared" ref="B44:D44" si="4">(SUM(B39:B43)-MAX(B39:B43)-MIN(B39:B43))/3</f>
        <v>4.0133566666666667</v>
      </c>
      <c r="C44" s="113">
        <f t="shared" si="4"/>
        <v>2.6666666666666665</v>
      </c>
      <c r="D44" s="113">
        <f t="shared" si="4"/>
        <v>3.7019133333333332</v>
      </c>
      <c r="E44">
        <f t="shared" si="1"/>
        <v>9.8717688888888873</v>
      </c>
    </row>
  </sheetData>
  <mergeCells count="5">
    <mergeCell ref="B1:D1"/>
    <mergeCell ref="B10:D10"/>
    <mergeCell ref="B19:D19"/>
    <mergeCell ref="B28:D28"/>
    <mergeCell ref="B37:D37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31" workbookViewId="0">
      <selection activeCell="B7" sqref="B7"/>
    </sheetView>
  </sheetViews>
  <sheetFormatPr defaultRowHeight="13.5" x14ac:dyDescent="0.15"/>
  <cols>
    <col min="2" max="2" width="10.375" customWidth="1"/>
    <col min="3" max="3" width="21.625" customWidth="1"/>
    <col min="4" max="4" width="20.5" customWidth="1"/>
    <col min="5" max="5" width="8.375" customWidth="1"/>
    <col min="6" max="6" width="11.625" customWidth="1"/>
  </cols>
  <sheetData>
    <row r="1" spans="1:6" ht="18.75" x14ac:dyDescent="0.25">
      <c r="A1" s="91" t="s">
        <v>0</v>
      </c>
      <c r="B1" s="137" t="s">
        <v>47</v>
      </c>
      <c r="C1" s="138"/>
      <c r="D1" s="138"/>
      <c r="E1" s="138"/>
      <c r="F1" s="139"/>
    </row>
    <row r="2" spans="1:6" x14ac:dyDescent="0.15">
      <c r="A2" s="20" t="s">
        <v>1</v>
      </c>
      <c r="B2" s="94" t="s">
        <v>48</v>
      </c>
      <c r="C2" s="131" t="s">
        <v>51</v>
      </c>
      <c r="D2" s="131" t="s">
        <v>52</v>
      </c>
      <c r="E2" s="102" t="s">
        <v>49</v>
      </c>
      <c r="F2" s="119" t="s">
        <v>50</v>
      </c>
    </row>
    <row r="3" spans="1:6" ht="14.25" x14ac:dyDescent="0.15">
      <c r="A3" s="4" t="s">
        <v>7</v>
      </c>
      <c r="B3" s="129">
        <v>6</v>
      </c>
      <c r="C3" s="129">
        <v>6</v>
      </c>
      <c r="D3" s="95">
        <f t="shared" ref="D3:D7" si="0">B3-C3</f>
        <v>0</v>
      </c>
      <c r="E3" s="129">
        <v>0</v>
      </c>
      <c r="F3" s="130">
        <v>4</v>
      </c>
    </row>
    <row r="4" spans="1:6" ht="14.25" x14ac:dyDescent="0.15">
      <c r="A4" s="4" t="s">
        <v>8</v>
      </c>
      <c r="B4" s="129">
        <v>5</v>
      </c>
      <c r="C4" s="129">
        <v>5</v>
      </c>
      <c r="D4" s="95">
        <f t="shared" si="0"/>
        <v>0</v>
      </c>
      <c r="E4" s="129">
        <v>3</v>
      </c>
      <c r="F4" s="130">
        <v>2</v>
      </c>
    </row>
    <row r="5" spans="1:6" ht="14.25" x14ac:dyDescent="0.15">
      <c r="A5" s="4" t="s">
        <v>9</v>
      </c>
      <c r="B5" s="129">
        <v>6</v>
      </c>
      <c r="C5" s="129">
        <v>2</v>
      </c>
      <c r="D5" s="95">
        <f t="shared" si="0"/>
        <v>4</v>
      </c>
      <c r="E5" s="129">
        <v>0</v>
      </c>
      <c r="F5" s="130">
        <v>4</v>
      </c>
    </row>
    <row r="6" spans="1:6" ht="14.25" x14ac:dyDescent="0.15">
      <c r="A6" s="4" t="s">
        <v>10</v>
      </c>
      <c r="B6" s="129">
        <v>8</v>
      </c>
      <c r="C6" s="129">
        <v>2</v>
      </c>
      <c r="D6" s="95">
        <f t="shared" si="0"/>
        <v>6</v>
      </c>
      <c r="E6" s="129">
        <v>0</v>
      </c>
      <c r="F6" s="130">
        <v>2</v>
      </c>
    </row>
    <row r="7" spans="1:6" ht="14.25" x14ac:dyDescent="0.15">
      <c r="A7" s="7" t="s">
        <v>11</v>
      </c>
      <c r="B7" s="129">
        <v>5</v>
      </c>
      <c r="C7" s="129">
        <v>0</v>
      </c>
      <c r="D7" s="95">
        <f t="shared" si="0"/>
        <v>5</v>
      </c>
      <c r="E7" s="129">
        <v>0</v>
      </c>
      <c r="F7" s="130">
        <v>5</v>
      </c>
    </row>
    <row r="8" spans="1:6" ht="14.25" x14ac:dyDescent="0.15">
      <c r="A8" s="115" t="s">
        <v>12</v>
      </c>
      <c r="B8" s="95">
        <f>(SUM(B3:B7)-MAX(B3:B7)-MIN(B3:B7))/3</f>
        <v>5.666666666666667</v>
      </c>
      <c r="C8" s="95">
        <v>3</v>
      </c>
      <c r="D8" s="95">
        <f>B8-C8</f>
        <v>2.666666666666667</v>
      </c>
      <c r="E8" s="113">
        <f>(SUM(E3:E7)-MAX(E3:E7)-MIN(E3:E7))/3</f>
        <v>0</v>
      </c>
      <c r="F8" s="113">
        <f>(SUM(F3:F7)-MAX(F3:F7)-MIN(F3:F7))/3</f>
        <v>3.3333333333333335</v>
      </c>
    </row>
    <row r="9" spans="1:6" x14ac:dyDescent="0.15">
      <c r="B9">
        <f>B8/10</f>
        <v>0.56666666666666665</v>
      </c>
      <c r="C9">
        <f t="shared" ref="C9:D9" si="1">C8/10</f>
        <v>0.3</v>
      </c>
      <c r="D9">
        <f t="shared" si="1"/>
        <v>0.26666666666666672</v>
      </c>
      <c r="E9">
        <f t="shared" ref="E9:F9" si="2">E8/10</f>
        <v>0</v>
      </c>
      <c r="F9">
        <f t="shared" si="2"/>
        <v>0.33333333333333337</v>
      </c>
    </row>
    <row r="11" spans="1:6" ht="18.75" x14ac:dyDescent="0.25">
      <c r="A11" s="91" t="s">
        <v>16</v>
      </c>
      <c r="B11" s="137" t="s">
        <v>47</v>
      </c>
      <c r="C11" s="138"/>
      <c r="D11" s="138"/>
      <c r="E11" s="138"/>
      <c r="F11" s="139"/>
    </row>
    <row r="12" spans="1:6" x14ac:dyDescent="0.15">
      <c r="A12" s="99" t="s">
        <v>1</v>
      </c>
      <c r="B12" s="94" t="s">
        <v>48</v>
      </c>
      <c r="C12" s="131" t="s">
        <v>51</v>
      </c>
      <c r="D12" s="131" t="s">
        <v>52</v>
      </c>
      <c r="E12" s="102" t="s">
        <v>49</v>
      </c>
      <c r="F12" s="119" t="s">
        <v>50</v>
      </c>
    </row>
    <row r="13" spans="1:6" ht="14.25" x14ac:dyDescent="0.15">
      <c r="A13" s="97" t="s">
        <v>17</v>
      </c>
      <c r="B13" s="129">
        <v>7</v>
      </c>
      <c r="C13" s="129">
        <v>1</v>
      </c>
      <c r="D13" s="95">
        <f t="shared" ref="D13:D17" si="3">B13-C13</f>
        <v>6</v>
      </c>
      <c r="E13" s="129">
        <v>0</v>
      </c>
      <c r="F13" s="130">
        <v>7</v>
      </c>
    </row>
    <row r="14" spans="1:6" ht="14.25" x14ac:dyDescent="0.15">
      <c r="A14" s="97" t="s">
        <v>18</v>
      </c>
      <c r="B14" s="129">
        <v>2</v>
      </c>
      <c r="C14" s="129">
        <v>2</v>
      </c>
      <c r="D14" s="95">
        <f t="shared" si="3"/>
        <v>0</v>
      </c>
      <c r="E14" s="129">
        <v>7</v>
      </c>
      <c r="F14" s="130">
        <v>5</v>
      </c>
    </row>
    <row r="15" spans="1:6" ht="14.25" x14ac:dyDescent="0.15">
      <c r="A15" s="97" t="s">
        <v>19</v>
      </c>
      <c r="B15" s="129">
        <v>8</v>
      </c>
      <c r="C15" s="129">
        <v>2</v>
      </c>
      <c r="D15" s="95">
        <f t="shared" si="3"/>
        <v>6</v>
      </c>
      <c r="E15" s="129">
        <v>0</v>
      </c>
      <c r="F15" s="130">
        <v>6</v>
      </c>
    </row>
    <row r="16" spans="1:6" ht="14.25" x14ac:dyDescent="0.15">
      <c r="A16" s="97" t="s">
        <v>20</v>
      </c>
      <c r="B16" s="129">
        <v>2</v>
      </c>
      <c r="C16" s="129">
        <v>2</v>
      </c>
      <c r="D16" s="95">
        <f t="shared" si="3"/>
        <v>0</v>
      </c>
      <c r="E16" s="129">
        <v>9</v>
      </c>
      <c r="F16" s="130">
        <v>3</v>
      </c>
    </row>
    <row r="17" spans="1:6" ht="14.25" x14ac:dyDescent="0.15">
      <c r="A17" s="98" t="s">
        <v>21</v>
      </c>
      <c r="B17" s="129">
        <v>9</v>
      </c>
      <c r="C17" s="129">
        <v>5</v>
      </c>
      <c r="D17" s="95">
        <f t="shared" si="3"/>
        <v>4</v>
      </c>
      <c r="E17" s="129">
        <v>0</v>
      </c>
      <c r="F17" s="130">
        <v>5</v>
      </c>
    </row>
    <row r="18" spans="1:6" ht="14.25" x14ac:dyDescent="0.15">
      <c r="A18" s="93" t="s">
        <v>12</v>
      </c>
      <c r="B18" s="95">
        <f t="shared" ref="B18:F18" si="4">(SUM(B13:B17)-MAX(B13:B17)-MIN(B13:B17))/3</f>
        <v>5.666666666666667</v>
      </c>
      <c r="C18" s="95">
        <v>2</v>
      </c>
      <c r="D18" s="95">
        <f>B18-C18</f>
        <v>3.666666666666667</v>
      </c>
      <c r="E18" s="113">
        <f t="shared" si="4"/>
        <v>2.3333333333333335</v>
      </c>
      <c r="F18" s="113">
        <f t="shared" si="4"/>
        <v>5.333333333333333</v>
      </c>
    </row>
    <row r="19" spans="1:6" x14ac:dyDescent="0.15">
      <c r="B19">
        <f>B18/14</f>
        <v>0.40476190476190477</v>
      </c>
      <c r="C19">
        <f t="shared" ref="C19:D19" si="5">C18/14</f>
        <v>0.14285714285714285</v>
      </c>
      <c r="D19">
        <f t="shared" si="5"/>
        <v>0.26190476190476192</v>
      </c>
      <c r="E19">
        <f t="shared" ref="E19:F19" si="6">E18/14</f>
        <v>0.16666666666666669</v>
      </c>
      <c r="F19">
        <f t="shared" si="6"/>
        <v>0.38095238095238093</v>
      </c>
    </row>
    <row r="21" spans="1:6" ht="18.75" x14ac:dyDescent="0.25">
      <c r="A21" s="91" t="s">
        <v>22</v>
      </c>
      <c r="B21" s="137" t="s">
        <v>47</v>
      </c>
      <c r="C21" s="138"/>
      <c r="D21" s="138"/>
      <c r="E21" s="138"/>
      <c r="F21" s="139"/>
    </row>
    <row r="22" spans="1:6" x14ac:dyDescent="0.15">
      <c r="A22" s="99" t="s">
        <v>1</v>
      </c>
      <c r="B22" s="94" t="s">
        <v>48</v>
      </c>
      <c r="C22" s="131" t="s">
        <v>51</v>
      </c>
      <c r="D22" s="131" t="s">
        <v>52</v>
      </c>
      <c r="E22" s="102" t="s">
        <v>49</v>
      </c>
      <c r="F22" s="119" t="s">
        <v>50</v>
      </c>
    </row>
    <row r="23" spans="1:6" ht="14.25" x14ac:dyDescent="0.15">
      <c r="A23" s="97" t="s">
        <v>23</v>
      </c>
      <c r="B23" s="129">
        <v>4</v>
      </c>
      <c r="C23" s="129">
        <v>4</v>
      </c>
      <c r="D23" s="95">
        <f t="shared" ref="D23:D27" si="7">B23-C23</f>
        <v>0</v>
      </c>
      <c r="E23" s="129">
        <v>11</v>
      </c>
      <c r="F23" s="130">
        <v>3</v>
      </c>
    </row>
    <row r="24" spans="1:6" ht="14.25" x14ac:dyDescent="0.15">
      <c r="A24" s="97" t="s">
        <v>24</v>
      </c>
      <c r="B24" s="129">
        <v>8</v>
      </c>
      <c r="C24" s="129">
        <v>6</v>
      </c>
      <c r="D24" s="95">
        <f t="shared" si="7"/>
        <v>2</v>
      </c>
      <c r="E24" s="129">
        <v>3</v>
      </c>
      <c r="F24" s="130">
        <v>7</v>
      </c>
    </row>
    <row r="25" spans="1:6" ht="14.25" x14ac:dyDescent="0.15">
      <c r="A25" s="97" t="s">
        <v>25</v>
      </c>
      <c r="B25" s="129">
        <v>11</v>
      </c>
      <c r="C25" s="129">
        <v>1</v>
      </c>
      <c r="D25" s="95">
        <f t="shared" si="7"/>
        <v>10</v>
      </c>
      <c r="E25" s="129">
        <v>0</v>
      </c>
      <c r="F25" s="130">
        <v>7</v>
      </c>
    </row>
    <row r="26" spans="1:6" ht="14.25" x14ac:dyDescent="0.15">
      <c r="A26" s="97" t="s">
        <v>26</v>
      </c>
      <c r="B26" s="129">
        <v>8</v>
      </c>
      <c r="C26" s="129">
        <v>3</v>
      </c>
      <c r="D26" s="95">
        <f t="shared" si="7"/>
        <v>5</v>
      </c>
      <c r="E26" s="129">
        <v>4</v>
      </c>
      <c r="F26" s="130">
        <v>6</v>
      </c>
    </row>
    <row r="27" spans="1:6" ht="14.25" x14ac:dyDescent="0.15">
      <c r="A27" s="98" t="s">
        <v>27</v>
      </c>
      <c r="B27" s="129">
        <v>6</v>
      </c>
      <c r="C27" s="129">
        <v>2</v>
      </c>
      <c r="D27" s="95">
        <f t="shared" si="7"/>
        <v>4</v>
      </c>
      <c r="E27" s="129">
        <v>2</v>
      </c>
      <c r="F27" s="130">
        <v>10</v>
      </c>
    </row>
    <row r="28" spans="1:6" ht="14.25" x14ac:dyDescent="0.15">
      <c r="A28" s="93" t="s">
        <v>12</v>
      </c>
      <c r="B28" s="95">
        <f t="shared" ref="B28:E28" si="8">(SUM(B23:B27)-MAX(B23:B27)-MIN(B23:B27))/3</f>
        <v>7.333333333333333</v>
      </c>
      <c r="C28" s="95">
        <v>3</v>
      </c>
      <c r="D28" s="95">
        <f>B28-C28</f>
        <v>4.333333333333333</v>
      </c>
      <c r="E28" s="113">
        <f t="shared" si="8"/>
        <v>3</v>
      </c>
      <c r="F28" s="113">
        <f>(SUM(F23:F27)-MAX(F23:F27)-MIN(F23:F27))/3</f>
        <v>6.666666666666667</v>
      </c>
    </row>
    <row r="29" spans="1:6" x14ac:dyDescent="0.15">
      <c r="B29">
        <f>B28/18</f>
        <v>0.40740740740740738</v>
      </c>
      <c r="C29">
        <f t="shared" ref="C29:D29" si="9">C28/18</f>
        <v>0.16666666666666666</v>
      </c>
      <c r="D29">
        <f t="shared" si="9"/>
        <v>0.24074074074074073</v>
      </c>
      <c r="E29">
        <f t="shared" ref="E29:F29" si="10">E28/18</f>
        <v>0.16666666666666666</v>
      </c>
      <c r="F29">
        <f t="shared" si="10"/>
        <v>0.37037037037037041</v>
      </c>
    </row>
    <row r="31" spans="1:6" ht="18.75" x14ac:dyDescent="0.25">
      <c r="A31" s="91" t="s">
        <v>28</v>
      </c>
      <c r="B31" s="137" t="s">
        <v>47</v>
      </c>
      <c r="C31" s="138"/>
      <c r="D31" s="138"/>
      <c r="E31" s="138"/>
      <c r="F31" s="139"/>
    </row>
    <row r="32" spans="1:6" x14ac:dyDescent="0.15">
      <c r="A32" s="99" t="s">
        <v>1</v>
      </c>
      <c r="B32" s="94" t="s">
        <v>48</v>
      </c>
      <c r="C32" s="131" t="s">
        <v>51</v>
      </c>
      <c r="D32" s="131" t="s">
        <v>52</v>
      </c>
      <c r="E32" s="102" t="s">
        <v>49</v>
      </c>
      <c r="F32" s="119" t="s">
        <v>50</v>
      </c>
    </row>
    <row r="33" spans="1:6" ht="14.25" x14ac:dyDescent="0.15">
      <c r="A33" s="96" t="s">
        <v>29</v>
      </c>
      <c r="B33" s="129">
        <v>3</v>
      </c>
      <c r="C33" s="129">
        <v>0</v>
      </c>
      <c r="D33" s="95">
        <f t="shared" ref="D33:D37" si="11">B33-C33</f>
        <v>3</v>
      </c>
      <c r="E33" s="129">
        <v>17</v>
      </c>
      <c r="F33" s="130">
        <v>2</v>
      </c>
    </row>
    <row r="34" spans="1:6" ht="14.25" x14ac:dyDescent="0.15">
      <c r="A34" s="97" t="s">
        <v>30</v>
      </c>
      <c r="B34" s="129">
        <v>7</v>
      </c>
      <c r="C34" s="129">
        <v>5</v>
      </c>
      <c r="D34" s="95">
        <f t="shared" si="11"/>
        <v>2</v>
      </c>
      <c r="E34" s="129">
        <v>5</v>
      </c>
      <c r="F34" s="130">
        <v>10</v>
      </c>
    </row>
    <row r="35" spans="1:6" ht="14.25" x14ac:dyDescent="0.15">
      <c r="A35" s="97" t="s">
        <v>31</v>
      </c>
      <c r="B35" s="129">
        <v>8</v>
      </c>
      <c r="C35" s="129">
        <v>4</v>
      </c>
      <c r="D35" s="95">
        <f t="shared" si="11"/>
        <v>4</v>
      </c>
      <c r="E35" s="129">
        <v>1</v>
      </c>
      <c r="F35" s="130">
        <v>13</v>
      </c>
    </row>
    <row r="36" spans="1:6" ht="14.25" x14ac:dyDescent="0.15">
      <c r="A36" s="97" t="s">
        <v>32</v>
      </c>
      <c r="B36" s="129">
        <v>10</v>
      </c>
      <c r="C36" s="129">
        <v>4</v>
      </c>
      <c r="D36" s="95">
        <f t="shared" si="11"/>
        <v>6</v>
      </c>
      <c r="E36" s="129">
        <v>4</v>
      </c>
      <c r="F36" s="130">
        <v>8</v>
      </c>
    </row>
    <row r="37" spans="1:6" ht="14.25" x14ac:dyDescent="0.15">
      <c r="A37" s="98" t="s">
        <v>33</v>
      </c>
      <c r="B37" s="129">
        <v>5</v>
      </c>
      <c r="C37" s="129">
        <v>3</v>
      </c>
      <c r="D37" s="95">
        <f t="shared" si="11"/>
        <v>2</v>
      </c>
      <c r="E37" s="129">
        <v>8</v>
      </c>
      <c r="F37" s="130">
        <v>9</v>
      </c>
    </row>
    <row r="38" spans="1:6" ht="14.25" x14ac:dyDescent="0.15">
      <c r="A38" s="93" t="s">
        <v>12</v>
      </c>
      <c r="B38" s="95">
        <f t="shared" ref="B38:F38" si="12">(SUM(B33:B37)-MAX(B33:B37)-MIN(B33:B37))/3</f>
        <v>6.666666666666667</v>
      </c>
      <c r="C38" s="95">
        <v>3.6666666666666665</v>
      </c>
      <c r="D38" s="95">
        <f>B38-C38</f>
        <v>3.0000000000000004</v>
      </c>
      <c r="E38" s="113">
        <f t="shared" si="12"/>
        <v>5.666666666666667</v>
      </c>
      <c r="F38" s="113">
        <f t="shared" si="12"/>
        <v>9</v>
      </c>
    </row>
    <row r="39" spans="1:6" x14ac:dyDescent="0.15">
      <c r="B39">
        <f>B38/22</f>
        <v>0.30303030303030304</v>
      </c>
      <c r="C39">
        <f t="shared" ref="C39:D39" si="13">C38/22</f>
        <v>0.16666666666666666</v>
      </c>
      <c r="D39">
        <f t="shared" si="13"/>
        <v>0.13636363636363638</v>
      </c>
      <c r="E39">
        <f t="shared" ref="E39:F39" si="14">E38/22</f>
        <v>0.25757575757575757</v>
      </c>
      <c r="F39">
        <f t="shared" si="14"/>
        <v>0.40909090909090912</v>
      </c>
    </row>
    <row r="41" spans="1:6" ht="18.75" x14ac:dyDescent="0.25">
      <c r="A41" s="91" t="s">
        <v>34</v>
      </c>
      <c r="B41" s="137" t="s">
        <v>47</v>
      </c>
      <c r="C41" s="138"/>
      <c r="D41" s="138"/>
      <c r="E41" s="138"/>
      <c r="F41" s="139"/>
    </row>
    <row r="42" spans="1:6" x14ac:dyDescent="0.15">
      <c r="A42" s="99" t="s">
        <v>1</v>
      </c>
      <c r="B42" s="94" t="s">
        <v>48</v>
      </c>
      <c r="C42" s="131" t="s">
        <v>51</v>
      </c>
      <c r="D42" s="131" t="s">
        <v>52</v>
      </c>
      <c r="E42" s="102" t="s">
        <v>49</v>
      </c>
      <c r="F42" s="119" t="s">
        <v>50</v>
      </c>
    </row>
    <row r="43" spans="1:6" ht="14.25" x14ac:dyDescent="0.15">
      <c r="A43" s="96" t="s">
        <v>35</v>
      </c>
      <c r="B43" s="129">
        <v>6</v>
      </c>
      <c r="C43" s="129">
        <v>2</v>
      </c>
      <c r="D43" s="95">
        <f t="shared" ref="D43:D47" si="15">B43-C43</f>
        <v>4</v>
      </c>
      <c r="E43" s="129">
        <v>7</v>
      </c>
      <c r="F43" s="130">
        <v>13</v>
      </c>
    </row>
    <row r="44" spans="1:6" ht="14.25" x14ac:dyDescent="0.15">
      <c r="A44" s="97" t="s">
        <v>36</v>
      </c>
      <c r="B44" s="129">
        <v>7</v>
      </c>
      <c r="C44" s="129">
        <v>4</v>
      </c>
      <c r="D44" s="95">
        <f t="shared" si="15"/>
        <v>3</v>
      </c>
      <c r="E44" s="129">
        <v>5</v>
      </c>
      <c r="F44" s="130">
        <v>14</v>
      </c>
    </row>
    <row r="45" spans="1:6" ht="14.25" x14ac:dyDescent="0.15">
      <c r="A45" s="97" t="s">
        <v>37</v>
      </c>
      <c r="B45" s="129">
        <v>11</v>
      </c>
      <c r="C45" s="129">
        <v>4</v>
      </c>
      <c r="D45" s="95">
        <f t="shared" si="15"/>
        <v>7</v>
      </c>
      <c r="E45" s="129">
        <v>0</v>
      </c>
      <c r="F45" s="130">
        <v>15</v>
      </c>
    </row>
    <row r="46" spans="1:6" ht="14.25" x14ac:dyDescent="0.15">
      <c r="A46" s="97" t="s">
        <v>38</v>
      </c>
      <c r="B46" s="129">
        <v>6</v>
      </c>
      <c r="C46" s="129">
        <v>1</v>
      </c>
      <c r="D46" s="95">
        <f t="shared" si="15"/>
        <v>5</v>
      </c>
      <c r="E46" s="129">
        <v>10</v>
      </c>
      <c r="F46" s="130">
        <v>10</v>
      </c>
    </row>
    <row r="47" spans="1:6" ht="14.25" x14ac:dyDescent="0.15">
      <c r="A47" s="98" t="s">
        <v>39</v>
      </c>
      <c r="B47" s="129">
        <v>5</v>
      </c>
      <c r="C47" s="129">
        <v>2</v>
      </c>
      <c r="D47" s="95">
        <f t="shared" si="15"/>
        <v>3</v>
      </c>
      <c r="E47" s="129">
        <v>6</v>
      </c>
      <c r="F47" s="130">
        <v>15</v>
      </c>
    </row>
    <row r="48" spans="1:6" ht="14.25" x14ac:dyDescent="0.15">
      <c r="A48" s="93" t="s">
        <v>12</v>
      </c>
      <c r="B48" s="95">
        <f t="shared" ref="B48:F48" si="16">(SUM(B43:B47)-MAX(B43:B47)-MIN(B43:B47))/3</f>
        <v>6.333333333333333</v>
      </c>
      <c r="C48" s="95">
        <v>2.6666666666666665</v>
      </c>
      <c r="D48" s="95">
        <f>B48-C48</f>
        <v>3.6666666666666665</v>
      </c>
      <c r="E48" s="113">
        <f t="shared" si="16"/>
        <v>6</v>
      </c>
      <c r="F48" s="113">
        <f t="shared" si="16"/>
        <v>14</v>
      </c>
    </row>
    <row r="49" spans="2:6" x14ac:dyDescent="0.15">
      <c r="B49">
        <f>B48/26</f>
        <v>0.24358974358974358</v>
      </c>
      <c r="C49">
        <f t="shared" ref="C49:D49" si="17">C48/26</f>
        <v>0.10256410256410256</v>
      </c>
      <c r="D49">
        <f t="shared" si="17"/>
        <v>0.14102564102564102</v>
      </c>
      <c r="E49">
        <f t="shared" ref="E49:F49" si="18">E48/26</f>
        <v>0.23076923076923078</v>
      </c>
      <c r="F49">
        <f t="shared" si="18"/>
        <v>0.53846153846153844</v>
      </c>
    </row>
  </sheetData>
  <mergeCells count="5">
    <mergeCell ref="B1:F1"/>
    <mergeCell ref="B11:F11"/>
    <mergeCell ref="B21:F21"/>
    <mergeCell ref="B31:F31"/>
    <mergeCell ref="B41:F41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topLeftCell="A46" workbookViewId="0">
      <selection activeCell="P87" sqref="P87"/>
    </sheetView>
  </sheetViews>
  <sheetFormatPr defaultRowHeight="13.5" x14ac:dyDescent="0.15"/>
  <cols>
    <col min="2" max="2" width="6.5" customWidth="1"/>
    <col min="3" max="3" width="11.75" customWidth="1"/>
    <col min="4" max="4" width="8.75" customWidth="1"/>
  </cols>
  <sheetData>
    <row r="1" spans="1:19" ht="18.75" x14ac:dyDescent="0.25">
      <c r="A1" s="91" t="s">
        <v>0</v>
      </c>
      <c r="B1" s="81"/>
      <c r="C1" s="82"/>
      <c r="D1" s="83"/>
      <c r="E1" s="132" t="s">
        <v>14</v>
      </c>
      <c r="F1" s="133"/>
      <c r="G1" s="134" t="s">
        <v>13</v>
      </c>
      <c r="H1" s="135"/>
      <c r="I1" s="134" t="s">
        <v>15</v>
      </c>
      <c r="J1" s="135"/>
    </row>
    <row r="2" spans="1:19" x14ac:dyDescent="0.15">
      <c r="A2" s="20" t="s">
        <v>1</v>
      </c>
      <c r="B2" s="20" t="s">
        <v>2</v>
      </c>
      <c r="C2" s="100" t="s">
        <v>3</v>
      </c>
      <c r="D2" s="101" t="s">
        <v>4</v>
      </c>
      <c r="E2" s="94" t="s">
        <v>5</v>
      </c>
      <c r="F2" s="102" t="s">
        <v>6</v>
      </c>
      <c r="G2" s="94" t="s">
        <v>5</v>
      </c>
      <c r="H2" s="102" t="s">
        <v>6</v>
      </c>
      <c r="I2" s="103" t="s">
        <v>5</v>
      </c>
      <c r="J2" s="104" t="s">
        <v>6</v>
      </c>
    </row>
    <row r="3" spans="1:19" x14ac:dyDescent="0.15">
      <c r="A3" s="4" t="s">
        <v>7</v>
      </c>
      <c r="B3" s="4">
        <v>72</v>
      </c>
      <c r="C3" s="84">
        <v>0.35488500000000001</v>
      </c>
      <c r="D3" s="86">
        <v>0.35488500000000001</v>
      </c>
      <c r="E3" s="89">
        <v>4.9452999999999996</v>
      </c>
      <c r="F3" s="86">
        <v>9.3995099999999994</v>
      </c>
      <c r="G3" s="89">
        <v>4.9531299999999998</v>
      </c>
      <c r="H3" s="86">
        <v>6.3638399999999997</v>
      </c>
      <c r="I3" s="128">
        <v>21.6797</v>
      </c>
      <c r="J3" s="128">
        <v>2.2107299999999999</v>
      </c>
    </row>
    <row r="4" spans="1:19" x14ac:dyDescent="0.15">
      <c r="A4" s="4" t="s">
        <v>8</v>
      </c>
      <c r="B4" s="4">
        <v>80</v>
      </c>
      <c r="C4" s="84">
        <v>0.27254</v>
      </c>
      <c r="D4" s="86">
        <v>0.30803000000000003</v>
      </c>
      <c r="E4" s="89">
        <v>4.90625</v>
      </c>
      <c r="F4" s="86">
        <v>13.5267</v>
      </c>
      <c r="G4" s="89">
        <v>4.9782799999999998</v>
      </c>
      <c r="H4" s="86">
        <v>9.6358599999999992</v>
      </c>
      <c r="I4" s="128">
        <v>4.9804700000000004</v>
      </c>
      <c r="J4" s="128">
        <v>3.0160499999999999</v>
      </c>
    </row>
    <row r="5" spans="1:19" x14ac:dyDescent="0.15">
      <c r="A5" s="4" t="s">
        <v>9</v>
      </c>
      <c r="B5" s="4">
        <v>35</v>
      </c>
      <c r="C5" s="84">
        <v>0.25268600000000002</v>
      </c>
      <c r="D5" s="86">
        <v>0.25268600000000002</v>
      </c>
      <c r="E5" s="89">
        <v>4.90625</v>
      </c>
      <c r="F5" s="86">
        <v>5.67713</v>
      </c>
      <c r="G5" s="89">
        <v>4.9531299999999998</v>
      </c>
      <c r="H5" s="86">
        <v>5.2883599999999999</v>
      </c>
      <c r="I5" s="128">
        <v>21.710899999999999</v>
      </c>
      <c r="J5" s="128">
        <v>2.5071400000000001</v>
      </c>
    </row>
    <row r="6" spans="1:19" x14ac:dyDescent="0.15">
      <c r="A6" s="4" t="s">
        <v>10</v>
      </c>
      <c r="B6" s="4">
        <v>45</v>
      </c>
      <c r="C6" s="84">
        <v>0.127364</v>
      </c>
      <c r="D6" s="86">
        <v>0.127364</v>
      </c>
      <c r="E6" s="89">
        <v>4.9101600000000003</v>
      </c>
      <c r="F6" s="86">
        <v>11.6869</v>
      </c>
      <c r="G6" s="89">
        <v>4.9509400000000001</v>
      </c>
      <c r="H6" s="86">
        <v>10.8988</v>
      </c>
      <c r="I6" s="128">
        <v>20.7852</v>
      </c>
      <c r="J6" s="128">
        <v>7.8108899999999997</v>
      </c>
    </row>
    <row r="7" spans="1:19" x14ac:dyDescent="0.15">
      <c r="A7" s="7" t="s">
        <v>11</v>
      </c>
      <c r="B7" s="7">
        <v>76</v>
      </c>
      <c r="C7" s="87">
        <v>0.115151</v>
      </c>
      <c r="D7" s="88">
        <v>0.115151</v>
      </c>
      <c r="E7" s="90">
        <v>4.90625</v>
      </c>
      <c r="F7" s="88">
        <v>6.5944500000000001</v>
      </c>
      <c r="G7" s="90">
        <v>4.8632799999999996</v>
      </c>
      <c r="H7" s="88">
        <v>7.1356599999999997</v>
      </c>
      <c r="I7" s="128">
        <v>20.761700000000001</v>
      </c>
      <c r="J7" s="128">
        <v>3.66351</v>
      </c>
    </row>
    <row r="8" spans="1:19" ht="14.25" x14ac:dyDescent="0.15">
      <c r="A8" s="93" t="s">
        <v>12</v>
      </c>
      <c r="B8" s="92"/>
      <c r="C8" s="92"/>
      <c r="D8" s="92"/>
      <c r="E8" s="95">
        <f>(SUM(E3:E7)-MAX(E3:E7)-MIN(E3:E7))/3</f>
        <v>4.9075533333333334</v>
      </c>
      <c r="F8" s="95">
        <f>(SUM(F3:F7)-MAX(F3:F7)-MIN(F3:F7))/3</f>
        <v>9.2269533333333342</v>
      </c>
      <c r="G8" s="95">
        <f>(SUM(G3:G7)-MAX(G3:G7)-MIN(G3:G7))/3</f>
        <v>4.9524000000000008</v>
      </c>
      <c r="H8" s="95">
        <f t="shared" ref="H8:I8" si="0">(SUM(H3:H7)-MAX(H3:H7)-MIN(H3:H7))/3</f>
        <v>7.711786666666665</v>
      </c>
      <c r="I8" s="95">
        <f t="shared" si="0"/>
        <v>21.07553333333334</v>
      </c>
      <c r="J8" s="95">
        <f>(SUM(J3:J7)-MAX(J3:J7)-MIN(J3:J7))/3</f>
        <v>3.062233333333332</v>
      </c>
      <c r="K8" t="s">
        <v>40</v>
      </c>
      <c r="O8" t="s">
        <v>46</v>
      </c>
      <c r="P8" s="85"/>
      <c r="Q8" s="85"/>
      <c r="R8" s="85"/>
      <c r="S8" s="85"/>
    </row>
    <row r="9" spans="1:19" x14ac:dyDescent="0.15">
      <c r="K9" s="108"/>
      <c r="L9" s="110" t="s">
        <v>61</v>
      </c>
      <c r="M9" s="111" t="s">
        <v>56</v>
      </c>
      <c r="P9" s="108"/>
      <c r="Q9" s="110" t="s">
        <v>62</v>
      </c>
      <c r="R9" s="111" t="s">
        <v>55</v>
      </c>
    </row>
    <row r="10" spans="1:19" ht="18.75" x14ac:dyDescent="0.25">
      <c r="A10" s="91" t="s">
        <v>16</v>
      </c>
      <c r="B10" s="81"/>
      <c r="C10" s="82"/>
      <c r="D10" s="83"/>
      <c r="E10" s="132" t="s">
        <v>14</v>
      </c>
      <c r="F10" s="133"/>
      <c r="G10" s="134" t="s">
        <v>13</v>
      </c>
      <c r="H10" s="135"/>
      <c r="I10" s="134" t="s">
        <v>15</v>
      </c>
      <c r="J10" s="136"/>
      <c r="K10" s="89" t="s">
        <v>0</v>
      </c>
      <c r="L10" s="107">
        <v>9.2269533333333342</v>
      </c>
      <c r="M10" s="111">
        <v>3.062233333333332</v>
      </c>
      <c r="P10" s="89" t="s">
        <v>0</v>
      </c>
      <c r="Q10" s="107">
        <v>4.9075533333333334</v>
      </c>
      <c r="R10" s="111">
        <v>21.07553333333334</v>
      </c>
    </row>
    <row r="11" spans="1:19" x14ac:dyDescent="0.15">
      <c r="A11" s="99" t="s">
        <v>1</v>
      </c>
      <c r="B11" s="100" t="s">
        <v>2</v>
      </c>
      <c r="C11" s="100" t="s">
        <v>3</v>
      </c>
      <c r="D11" s="101" t="s">
        <v>4</v>
      </c>
      <c r="E11" s="94" t="s">
        <v>5</v>
      </c>
      <c r="F11" s="102" t="s">
        <v>6</v>
      </c>
      <c r="G11" s="94" t="s">
        <v>5</v>
      </c>
      <c r="H11" s="102" t="s">
        <v>6</v>
      </c>
      <c r="I11" s="103" t="s">
        <v>5</v>
      </c>
      <c r="J11" s="112" t="s">
        <v>6</v>
      </c>
      <c r="K11" s="89" t="s">
        <v>16</v>
      </c>
      <c r="L11" s="89">
        <v>21.365433333333332</v>
      </c>
      <c r="M11" s="105">
        <v>7.6555366666666664</v>
      </c>
      <c r="P11" s="89" t="s">
        <v>16</v>
      </c>
      <c r="Q11" s="89">
        <v>4.9075533333333325</v>
      </c>
      <c r="R11" s="105">
        <v>15.511719999999999</v>
      </c>
    </row>
    <row r="12" spans="1:19" x14ac:dyDescent="0.15">
      <c r="A12" s="97" t="s">
        <v>17</v>
      </c>
      <c r="B12" s="84">
        <v>28</v>
      </c>
      <c r="C12" s="84">
        <v>0.13029299999999999</v>
      </c>
      <c r="D12" s="86">
        <v>0.13029299999999999</v>
      </c>
      <c r="E12" s="89">
        <v>4.9101600000000003</v>
      </c>
      <c r="F12" s="83">
        <v>12.769299999999999</v>
      </c>
      <c r="G12" s="85">
        <v>4.9843799999999998</v>
      </c>
      <c r="H12" s="86">
        <v>13.255000000000001</v>
      </c>
      <c r="I12" s="128">
        <v>20.796900000000001</v>
      </c>
      <c r="J12" s="128">
        <v>7.0067700000000004</v>
      </c>
      <c r="K12" s="89" t="s">
        <v>22</v>
      </c>
      <c r="L12" s="89">
        <v>82.016133333333315</v>
      </c>
      <c r="M12" s="105">
        <v>26.039000000000001</v>
      </c>
      <c r="P12" s="89" t="s">
        <v>22</v>
      </c>
      <c r="Q12" s="89">
        <v>4.8984366666666661</v>
      </c>
      <c r="R12" s="105">
        <v>5.2656266666666669</v>
      </c>
    </row>
    <row r="13" spans="1:19" x14ac:dyDescent="0.15">
      <c r="A13" s="97" t="s">
        <v>18</v>
      </c>
      <c r="B13" s="84">
        <v>8</v>
      </c>
      <c r="C13" s="84">
        <v>0.53025500000000003</v>
      </c>
      <c r="D13" s="86">
        <v>0.70925099999999996</v>
      </c>
      <c r="E13" s="89">
        <v>4.8828100000000001</v>
      </c>
      <c r="F13" s="86">
        <v>23.937999999999999</v>
      </c>
      <c r="G13" s="85">
        <v>4.9726600000000003</v>
      </c>
      <c r="H13" s="86">
        <v>24.740600000000001</v>
      </c>
      <c r="I13" s="128">
        <v>20.789100000000001</v>
      </c>
      <c r="J13" s="128">
        <v>5.5796400000000004</v>
      </c>
      <c r="K13" s="89" t="s">
        <v>28</v>
      </c>
      <c r="L13" s="89">
        <v>186.05066666666661</v>
      </c>
      <c r="M13" s="105">
        <v>45.64173333333337</v>
      </c>
      <c r="P13" s="89" t="s">
        <v>28</v>
      </c>
      <c r="Q13" s="89">
        <v>4.9661466666666669</v>
      </c>
      <c r="R13" s="105">
        <v>20.811200000000003</v>
      </c>
    </row>
    <row r="14" spans="1:19" x14ac:dyDescent="0.15">
      <c r="A14" s="97" t="s">
        <v>19</v>
      </c>
      <c r="B14" s="84">
        <v>57</v>
      </c>
      <c r="C14" s="84">
        <v>7.4866600000000005E-2</v>
      </c>
      <c r="D14" s="86">
        <v>7.4866600000000005E-2</v>
      </c>
      <c r="E14" s="89">
        <v>4.9218799999999998</v>
      </c>
      <c r="F14" s="86">
        <v>19.5702</v>
      </c>
      <c r="G14" s="85">
        <v>4.9765600000000001</v>
      </c>
      <c r="H14" s="86">
        <v>19.918600000000001</v>
      </c>
      <c r="I14" s="128">
        <v>20.769500000000001</v>
      </c>
      <c r="J14" s="128">
        <v>10.3431</v>
      </c>
      <c r="K14" s="90" t="s">
        <v>34</v>
      </c>
      <c r="L14" s="90">
        <v>101.35536666666667</v>
      </c>
      <c r="M14" s="106">
        <v>29.851433333333336</v>
      </c>
      <c r="P14" s="90" t="s">
        <v>34</v>
      </c>
      <c r="Q14" s="90">
        <v>4.9515133333333319</v>
      </c>
      <c r="R14" s="106">
        <v>20.781266666666671</v>
      </c>
    </row>
    <row r="15" spans="1:19" x14ac:dyDescent="0.15">
      <c r="A15" s="97" t="s">
        <v>20</v>
      </c>
      <c r="B15" s="84">
        <v>30</v>
      </c>
      <c r="C15" s="84">
        <v>0.50131599999999998</v>
      </c>
      <c r="D15" s="86">
        <v>0.538107</v>
      </c>
      <c r="E15" s="89">
        <v>4.8984399999999999</v>
      </c>
      <c r="F15" s="86">
        <v>40.113</v>
      </c>
      <c r="G15" s="85">
        <v>4.9570299999999996</v>
      </c>
      <c r="H15" s="86">
        <v>36.557000000000002</v>
      </c>
      <c r="I15" s="128">
        <v>4.9765600000000001</v>
      </c>
      <c r="J15" s="128">
        <v>9.3886400000000005</v>
      </c>
    </row>
    <row r="16" spans="1:19" x14ac:dyDescent="0.15">
      <c r="A16" s="98" t="s">
        <v>21</v>
      </c>
      <c r="B16" s="87">
        <v>56</v>
      </c>
      <c r="C16" s="87">
        <v>7.9228300000000002E-2</v>
      </c>
      <c r="D16" s="88">
        <v>7.9228300000000002E-2</v>
      </c>
      <c r="E16" s="90">
        <v>4.9140600000000001</v>
      </c>
      <c r="F16" s="88">
        <v>20.588100000000001</v>
      </c>
      <c r="G16" s="109">
        <v>4.9492200000000004</v>
      </c>
      <c r="H16" s="88">
        <v>16.2774</v>
      </c>
      <c r="I16" s="128">
        <v>4.9218799999999998</v>
      </c>
      <c r="J16" s="128">
        <v>6.5712000000000002</v>
      </c>
    </row>
    <row r="17" spans="1:10" ht="14.25" x14ac:dyDescent="0.15">
      <c r="A17" s="93" t="s">
        <v>12</v>
      </c>
      <c r="B17" s="92"/>
      <c r="C17" s="92"/>
      <c r="D17" s="92"/>
      <c r="E17" s="95">
        <f t="shared" ref="E17:J17" si="1">(SUM(E12:E16)-MAX(E12:E16)-MIN(E12:E16))/3</f>
        <v>4.9075533333333325</v>
      </c>
      <c r="F17" s="95">
        <f t="shared" si="1"/>
        <v>21.365433333333332</v>
      </c>
      <c r="G17" s="95">
        <f t="shared" si="1"/>
        <v>4.9687499999999991</v>
      </c>
      <c r="H17" s="95">
        <f t="shared" si="1"/>
        <v>20.312200000000001</v>
      </c>
      <c r="I17" s="95">
        <f t="shared" si="1"/>
        <v>15.511719999999999</v>
      </c>
      <c r="J17" s="95">
        <f t="shared" si="1"/>
        <v>7.6555366666666664</v>
      </c>
    </row>
    <row r="19" spans="1:10" ht="18.75" x14ac:dyDescent="0.25">
      <c r="A19" s="91" t="s">
        <v>22</v>
      </c>
      <c r="B19" s="81"/>
      <c r="C19" s="82"/>
      <c r="D19" s="83"/>
      <c r="E19" s="132" t="s">
        <v>14</v>
      </c>
      <c r="F19" s="133"/>
      <c r="G19" s="134" t="s">
        <v>13</v>
      </c>
      <c r="H19" s="135"/>
      <c r="I19" s="134" t="s">
        <v>15</v>
      </c>
      <c r="J19" s="135"/>
    </row>
    <row r="20" spans="1:10" x14ac:dyDescent="0.15">
      <c r="A20" s="99" t="s">
        <v>1</v>
      </c>
      <c r="B20" s="100" t="s">
        <v>2</v>
      </c>
      <c r="C20" s="100" t="s">
        <v>3</v>
      </c>
      <c r="D20" s="101" t="s">
        <v>4</v>
      </c>
      <c r="E20" s="94" t="s">
        <v>5</v>
      </c>
      <c r="F20" s="102" t="s">
        <v>6</v>
      </c>
      <c r="G20" s="94" t="s">
        <v>5</v>
      </c>
      <c r="H20" s="102" t="s">
        <v>6</v>
      </c>
      <c r="I20" s="103" t="s">
        <v>5</v>
      </c>
      <c r="J20" s="104" t="s">
        <v>6</v>
      </c>
    </row>
    <row r="21" spans="1:10" x14ac:dyDescent="0.15">
      <c r="A21" s="97" t="s">
        <v>23</v>
      </c>
      <c r="B21" s="84">
        <v>55</v>
      </c>
      <c r="C21" s="84">
        <v>5.97624E-2</v>
      </c>
      <c r="D21" s="86">
        <v>9.2986600000000003E-2</v>
      </c>
      <c r="E21" s="89">
        <v>4.9570299999999996</v>
      </c>
      <c r="F21" s="86">
        <v>120.73099999999999</v>
      </c>
      <c r="G21" s="89">
        <v>4.9742199999999999</v>
      </c>
      <c r="H21" s="86">
        <v>109.161</v>
      </c>
      <c r="I21" s="128">
        <v>4.9843799999999998</v>
      </c>
      <c r="J21" s="128">
        <v>20.695499999999999</v>
      </c>
    </row>
    <row r="22" spans="1:10" x14ac:dyDescent="0.15">
      <c r="A22" s="97" t="s">
        <v>24</v>
      </c>
      <c r="B22" s="84">
        <v>47</v>
      </c>
      <c r="C22" s="84">
        <v>3.5574799999999997E-2</v>
      </c>
      <c r="D22" s="86">
        <v>4.3901900000000001E-2</v>
      </c>
      <c r="E22" s="89">
        <v>4.9453100000000001</v>
      </c>
      <c r="F22" s="86">
        <v>123.646</v>
      </c>
      <c r="G22" s="89">
        <v>4.9140600000000001</v>
      </c>
      <c r="H22" s="86">
        <v>88.173100000000005</v>
      </c>
      <c r="I22" s="128">
        <v>4.9804700000000004</v>
      </c>
      <c r="J22" s="128">
        <v>49.690600000000003</v>
      </c>
    </row>
    <row r="23" spans="1:10" x14ac:dyDescent="0.15">
      <c r="A23" s="97" t="s">
        <v>25</v>
      </c>
      <c r="B23" s="84">
        <v>30</v>
      </c>
      <c r="C23" s="84">
        <v>1.2557E-2</v>
      </c>
      <c r="D23" s="86">
        <v>1.2557E-2</v>
      </c>
      <c r="E23" s="89">
        <v>4.875</v>
      </c>
      <c r="F23" s="86">
        <v>48.333799999999997</v>
      </c>
      <c r="G23" s="89">
        <v>4.9140600000000001</v>
      </c>
      <c r="H23" s="86">
        <v>50.744399999999999</v>
      </c>
      <c r="I23" s="128">
        <v>5.8515600000000001</v>
      </c>
      <c r="J23" s="128">
        <v>33.819800000000001</v>
      </c>
    </row>
    <row r="24" spans="1:10" x14ac:dyDescent="0.15">
      <c r="A24" s="97" t="s">
        <v>26</v>
      </c>
      <c r="B24" s="84">
        <v>52</v>
      </c>
      <c r="C24" s="84">
        <v>2.8080999999999998E-2</v>
      </c>
      <c r="D24" s="86">
        <v>4.0843699999999997E-2</v>
      </c>
      <c r="E24" s="89">
        <v>4.875</v>
      </c>
      <c r="F24" s="86">
        <v>76.983599999999996</v>
      </c>
      <c r="G24" s="89">
        <v>4.9140600000000001</v>
      </c>
      <c r="H24" s="86">
        <v>70.507499999999993</v>
      </c>
      <c r="I24" s="128">
        <v>4.9726600000000003</v>
      </c>
      <c r="J24" s="128">
        <v>23.601700000000001</v>
      </c>
    </row>
    <row r="25" spans="1:10" x14ac:dyDescent="0.15">
      <c r="A25" s="98" t="s">
        <v>27</v>
      </c>
      <c r="B25" s="87">
        <v>63</v>
      </c>
      <c r="C25" s="87">
        <v>6.5232899999999996E-2</v>
      </c>
      <c r="D25" s="88">
        <v>7.6480199999999998E-2</v>
      </c>
      <c r="E25" s="90">
        <v>4.8554700000000004</v>
      </c>
      <c r="F25" s="88">
        <v>34.648400000000002</v>
      </c>
      <c r="G25" s="90">
        <v>4.9179700000000004</v>
      </c>
      <c r="H25" s="88">
        <v>28.764199999999999</v>
      </c>
      <c r="I25" s="128">
        <v>5.8320299999999996</v>
      </c>
      <c r="J25" s="128">
        <v>7.3846800000000004</v>
      </c>
    </row>
    <row r="26" spans="1:10" ht="14.25" x14ac:dyDescent="0.15">
      <c r="A26" s="93" t="s">
        <v>12</v>
      </c>
      <c r="B26" s="92"/>
      <c r="C26" s="92"/>
      <c r="D26" s="92"/>
      <c r="E26" s="95">
        <f t="shared" ref="E26:J26" si="2">(SUM(E21:E25)-MAX(E21:E25)-MIN(E21:E25))/3</f>
        <v>4.8984366666666661</v>
      </c>
      <c r="F26" s="95">
        <f t="shared" si="2"/>
        <v>82.016133333333315</v>
      </c>
      <c r="G26" s="95">
        <f t="shared" si="2"/>
        <v>4.9153633333333344</v>
      </c>
      <c r="H26" s="95">
        <f t="shared" si="2"/>
        <v>69.808333333333351</v>
      </c>
      <c r="I26" s="95">
        <f t="shared" si="2"/>
        <v>5.2656266666666669</v>
      </c>
      <c r="J26" s="95">
        <f t="shared" si="2"/>
        <v>26.039000000000001</v>
      </c>
    </row>
    <row r="28" spans="1:10" ht="18.75" x14ac:dyDescent="0.25">
      <c r="A28" s="91" t="s">
        <v>28</v>
      </c>
      <c r="B28" s="81"/>
      <c r="C28" s="82"/>
      <c r="D28" s="83"/>
      <c r="E28" s="132" t="s">
        <v>14</v>
      </c>
      <c r="F28" s="133"/>
      <c r="G28" s="134" t="s">
        <v>13</v>
      </c>
      <c r="H28" s="135"/>
      <c r="I28" s="134" t="s">
        <v>15</v>
      </c>
      <c r="J28" s="135"/>
    </row>
    <row r="29" spans="1:10" x14ac:dyDescent="0.15">
      <c r="A29" s="99" t="s">
        <v>1</v>
      </c>
      <c r="B29" s="100" t="s">
        <v>2</v>
      </c>
      <c r="C29" s="100" t="s">
        <v>3</v>
      </c>
      <c r="D29" s="101" t="s">
        <v>4</v>
      </c>
      <c r="E29" s="94" t="s">
        <v>5</v>
      </c>
      <c r="F29" s="102" t="s">
        <v>6</v>
      </c>
      <c r="G29" s="94" t="s">
        <v>5</v>
      </c>
      <c r="H29" s="102" t="s">
        <v>6</v>
      </c>
      <c r="I29" s="103" t="s">
        <v>5</v>
      </c>
      <c r="J29" s="104" t="s">
        <v>6</v>
      </c>
    </row>
    <row r="30" spans="1:10" x14ac:dyDescent="0.15">
      <c r="A30" s="96" t="s">
        <v>29</v>
      </c>
      <c r="B30" s="84">
        <v>26</v>
      </c>
      <c r="C30" s="84">
        <v>0.13227700000000001</v>
      </c>
      <c r="D30" s="86">
        <v>0.21963299999999999</v>
      </c>
      <c r="E30" s="89">
        <v>4.96875</v>
      </c>
      <c r="F30" s="86">
        <v>1273.05</v>
      </c>
      <c r="G30" s="89">
        <v>5.0273399999999997</v>
      </c>
      <c r="H30" s="86">
        <v>1284.58</v>
      </c>
      <c r="I30" s="128">
        <v>20.855499999999999</v>
      </c>
      <c r="J30" s="128">
        <v>362.90800000000002</v>
      </c>
    </row>
    <row r="31" spans="1:10" x14ac:dyDescent="0.15">
      <c r="A31" s="97" t="s">
        <v>30</v>
      </c>
      <c r="B31" s="84">
        <v>61</v>
      </c>
      <c r="C31" s="84">
        <v>0.111716</v>
      </c>
      <c r="D31" s="86">
        <v>0.12133099999999999</v>
      </c>
      <c r="E31" s="89">
        <v>5</v>
      </c>
      <c r="F31" s="86">
        <v>118.955</v>
      </c>
      <c r="G31" s="89">
        <v>4.9960899999999997</v>
      </c>
      <c r="H31" s="86">
        <v>107.176</v>
      </c>
      <c r="I31" s="128">
        <v>20.75</v>
      </c>
      <c r="J31" s="128">
        <v>19.130400000000002</v>
      </c>
    </row>
    <row r="32" spans="1:10" x14ac:dyDescent="0.15">
      <c r="A32" s="97" t="s">
        <v>31</v>
      </c>
      <c r="B32" s="84">
        <v>32</v>
      </c>
      <c r="C32" s="84">
        <v>0.107603</v>
      </c>
      <c r="D32" s="86">
        <v>0.107603</v>
      </c>
      <c r="E32" s="89">
        <v>4.9726600000000003</v>
      </c>
      <c r="F32" s="86">
        <v>59.498199999999997</v>
      </c>
      <c r="G32" s="89">
        <v>4.9492200000000004</v>
      </c>
      <c r="H32" s="86">
        <v>56.036999999999999</v>
      </c>
      <c r="I32" s="128">
        <v>21.718800000000002</v>
      </c>
      <c r="J32" s="128">
        <v>14.382400000000001</v>
      </c>
    </row>
    <row r="33" spans="1:10" x14ac:dyDescent="0.15">
      <c r="A33" s="97" t="s">
        <v>32</v>
      </c>
      <c r="B33" s="84">
        <v>62</v>
      </c>
      <c r="C33" s="84">
        <v>3.3087600000000002E-2</v>
      </c>
      <c r="D33" s="86">
        <v>3.3087600000000002E-2</v>
      </c>
      <c r="E33" s="89">
        <v>4.9492200000000004</v>
      </c>
      <c r="F33" s="86">
        <v>333.39600000000002</v>
      </c>
      <c r="G33" s="89">
        <v>5</v>
      </c>
      <c r="H33" s="86">
        <v>274.553</v>
      </c>
      <c r="I33" s="128">
        <v>20.816400000000002</v>
      </c>
      <c r="J33" s="128">
        <v>97.799000000000007</v>
      </c>
    </row>
    <row r="34" spans="1:10" x14ac:dyDescent="0.15">
      <c r="A34" s="98" t="s">
        <v>33</v>
      </c>
      <c r="B34" s="87">
        <v>27</v>
      </c>
      <c r="C34" s="87">
        <v>6.9347400000000003E-2</v>
      </c>
      <c r="D34" s="88">
        <v>0.122031</v>
      </c>
      <c r="E34" s="90">
        <v>4.9570299999999996</v>
      </c>
      <c r="F34" s="88">
        <v>105.801</v>
      </c>
      <c r="G34" s="90">
        <v>4.9765600000000001</v>
      </c>
      <c r="H34" s="88">
        <v>102.72199999999999</v>
      </c>
      <c r="I34" s="128">
        <v>20.761700000000001</v>
      </c>
      <c r="J34" s="128">
        <v>19.995799999999999</v>
      </c>
    </row>
    <row r="35" spans="1:10" ht="14.25" x14ac:dyDescent="0.15">
      <c r="A35" s="93" t="s">
        <v>12</v>
      </c>
      <c r="B35" s="92"/>
      <c r="C35" s="92"/>
      <c r="D35" s="92"/>
      <c r="E35" s="95">
        <f t="shared" ref="E35:J35" si="3">(SUM(E30:E34)-MAX(E30:E34)-MIN(E30:E34))/3</f>
        <v>4.9661466666666669</v>
      </c>
      <c r="F35" s="95">
        <f t="shared" si="3"/>
        <v>186.05066666666661</v>
      </c>
      <c r="G35" s="95">
        <f t="shared" si="3"/>
        <v>4.9908833333333336</v>
      </c>
      <c r="H35" s="95">
        <f t="shared" si="3"/>
        <v>161.48366666666669</v>
      </c>
      <c r="I35" s="95">
        <f t="shared" si="3"/>
        <v>20.811200000000003</v>
      </c>
      <c r="J35" s="95">
        <f t="shared" si="3"/>
        <v>45.64173333333337</v>
      </c>
    </row>
    <row r="37" spans="1:10" ht="18.75" x14ac:dyDescent="0.25">
      <c r="A37" s="91" t="s">
        <v>34</v>
      </c>
      <c r="B37" s="81"/>
      <c r="C37" s="82"/>
      <c r="D37" s="83"/>
      <c r="E37" s="132" t="s">
        <v>14</v>
      </c>
      <c r="F37" s="133"/>
      <c r="G37" s="134" t="s">
        <v>13</v>
      </c>
      <c r="H37" s="135"/>
      <c r="I37" s="134" t="s">
        <v>15</v>
      </c>
      <c r="J37" s="135"/>
    </row>
    <row r="38" spans="1:10" x14ac:dyDescent="0.15">
      <c r="A38" s="99" t="s">
        <v>1</v>
      </c>
      <c r="B38" s="100" t="s">
        <v>2</v>
      </c>
      <c r="C38" s="100" t="s">
        <v>3</v>
      </c>
      <c r="D38" s="101" t="s">
        <v>4</v>
      </c>
      <c r="E38" s="94" t="s">
        <v>5</v>
      </c>
      <c r="F38" s="102" t="s">
        <v>6</v>
      </c>
      <c r="G38" s="94" t="s">
        <v>5</v>
      </c>
      <c r="H38" s="102" t="s">
        <v>6</v>
      </c>
      <c r="I38" s="103" t="s">
        <v>5</v>
      </c>
      <c r="J38" s="104" t="s">
        <v>6</v>
      </c>
    </row>
    <row r="39" spans="1:10" x14ac:dyDescent="0.15">
      <c r="A39" s="96" t="s">
        <v>35</v>
      </c>
      <c r="B39" s="84">
        <v>38</v>
      </c>
      <c r="C39" s="84">
        <v>6.2850400000000001E-2</v>
      </c>
      <c r="D39" s="86">
        <v>7.23805E-2</v>
      </c>
      <c r="E39" s="89">
        <v>4.8789100000000003</v>
      </c>
      <c r="F39" s="86">
        <v>81</v>
      </c>
      <c r="G39" s="89">
        <v>4.9453100000000001</v>
      </c>
      <c r="H39" s="86">
        <v>75.610799999999998</v>
      </c>
      <c r="I39" s="128">
        <v>4.9648399999999997</v>
      </c>
      <c r="J39" s="128">
        <v>20.111699999999999</v>
      </c>
    </row>
    <row r="40" spans="1:10" x14ac:dyDescent="0.15">
      <c r="A40" s="97" t="s">
        <v>36</v>
      </c>
      <c r="B40" s="84">
        <v>38</v>
      </c>
      <c r="C40" s="84">
        <v>0.107265</v>
      </c>
      <c r="D40" s="86">
        <v>0.12765499999999999</v>
      </c>
      <c r="E40" s="89">
        <v>4.9978100000000003</v>
      </c>
      <c r="F40" s="86">
        <v>133.286</v>
      </c>
      <c r="G40" s="89">
        <v>5.0078100000000001</v>
      </c>
      <c r="H40" s="86">
        <v>117.666</v>
      </c>
      <c r="I40" s="128">
        <v>20.796900000000001</v>
      </c>
      <c r="J40" s="128">
        <v>32.670999999999999</v>
      </c>
    </row>
    <row r="41" spans="1:10" x14ac:dyDescent="0.15">
      <c r="A41" s="97" t="s">
        <v>37</v>
      </c>
      <c r="B41" s="84">
        <v>81</v>
      </c>
      <c r="C41" s="84">
        <v>2.3356999999999999E-2</v>
      </c>
      <c r="D41" s="86">
        <v>2.3356999999999999E-2</v>
      </c>
      <c r="E41" s="89">
        <v>4.9626599999999996</v>
      </c>
      <c r="F41" s="86">
        <v>89.780100000000004</v>
      </c>
      <c r="G41" s="89">
        <v>4.9748400000000004</v>
      </c>
      <c r="H41" s="86">
        <v>81.949299999999994</v>
      </c>
      <c r="I41" s="128">
        <v>20.800799999999999</v>
      </c>
      <c r="J41" s="128">
        <v>36.771599999999999</v>
      </c>
    </row>
    <row r="42" spans="1:10" x14ac:dyDescent="0.15">
      <c r="A42" s="97" t="s">
        <v>38</v>
      </c>
      <c r="B42" s="84">
        <v>32</v>
      </c>
      <c r="C42" s="84">
        <v>3.5573800000000003E-2</v>
      </c>
      <c r="D42" s="86">
        <v>6.8818699999999997E-2</v>
      </c>
      <c r="E42" s="89">
        <v>4.9331300000000002</v>
      </c>
      <c r="F42" s="86">
        <v>195.32499999999999</v>
      </c>
      <c r="G42" s="89">
        <v>4.9574999999999996</v>
      </c>
      <c r="H42" s="86">
        <v>194.78100000000001</v>
      </c>
      <c r="I42" s="128">
        <v>20.7578</v>
      </c>
      <c r="J42" s="128">
        <v>73.750200000000007</v>
      </c>
    </row>
    <row r="43" spans="1:10" x14ac:dyDescent="0.15">
      <c r="A43" s="98" t="s">
        <v>39</v>
      </c>
      <c r="B43" s="87">
        <v>29</v>
      </c>
      <c r="C43" s="87">
        <v>0.17837</v>
      </c>
      <c r="D43" s="88">
        <v>0.20672499999999999</v>
      </c>
      <c r="E43" s="90">
        <v>4.9587500000000002</v>
      </c>
      <c r="F43" s="88">
        <v>71.137100000000004</v>
      </c>
      <c r="G43" s="90">
        <v>4.9670300000000003</v>
      </c>
      <c r="H43" s="88">
        <v>69.493300000000005</v>
      </c>
      <c r="I43" s="128">
        <v>20.789100000000001</v>
      </c>
      <c r="J43" s="128">
        <v>19.651700000000002</v>
      </c>
    </row>
    <row r="44" spans="1:10" ht="14.25" x14ac:dyDescent="0.15">
      <c r="A44" s="93" t="s">
        <v>12</v>
      </c>
      <c r="B44" s="92"/>
      <c r="C44" s="92"/>
      <c r="D44" s="92"/>
      <c r="E44" s="95">
        <f t="shared" ref="E44:J44" si="4">(SUM(E39:E43)-MAX(E39:E43)-MIN(E39:E43))/3</f>
        <v>4.9515133333333319</v>
      </c>
      <c r="F44" s="95">
        <f t="shared" si="4"/>
        <v>101.35536666666667</v>
      </c>
      <c r="G44" s="95">
        <f t="shared" si="4"/>
        <v>4.9664566666666685</v>
      </c>
      <c r="H44" s="95">
        <f t="shared" si="4"/>
        <v>91.742033333333325</v>
      </c>
      <c r="I44" s="95">
        <f t="shared" si="4"/>
        <v>20.781266666666671</v>
      </c>
      <c r="J44" s="113">
        <f t="shared" si="4"/>
        <v>29.851433333333336</v>
      </c>
    </row>
    <row r="60" spans="11:18" x14ac:dyDescent="0.15">
      <c r="K60" s="108"/>
      <c r="L60" s="110" t="s">
        <v>61</v>
      </c>
      <c r="M60" s="111" t="s">
        <v>56</v>
      </c>
      <c r="P60" s="108"/>
      <c r="Q60" s="110" t="s">
        <v>62</v>
      </c>
      <c r="R60" s="111" t="s">
        <v>55</v>
      </c>
    </row>
    <row r="61" spans="11:18" x14ac:dyDescent="0.15">
      <c r="K61" s="89" t="s">
        <v>57</v>
      </c>
      <c r="L61">
        <v>92.269533333333342</v>
      </c>
      <c r="M61">
        <v>30.622333333333319</v>
      </c>
      <c r="P61" s="89" t="s">
        <v>57</v>
      </c>
      <c r="Q61" s="107">
        <v>4.9075533333333334</v>
      </c>
      <c r="R61" s="111">
        <v>21.07553333333334</v>
      </c>
    </row>
    <row r="62" spans="11:18" x14ac:dyDescent="0.15">
      <c r="K62" s="89" t="s">
        <v>58</v>
      </c>
      <c r="L62">
        <v>213.65433333333331</v>
      </c>
      <c r="M62">
        <v>76.555366666666657</v>
      </c>
      <c r="P62" s="89" t="s">
        <v>58</v>
      </c>
      <c r="Q62" s="89">
        <v>4.9075533333333325</v>
      </c>
      <c r="R62" s="105">
        <v>22.51172</v>
      </c>
    </row>
    <row r="63" spans="11:18" x14ac:dyDescent="0.15">
      <c r="K63" s="89" t="s">
        <v>59</v>
      </c>
      <c r="L63">
        <v>820.16133333333312</v>
      </c>
      <c r="M63">
        <v>260.39</v>
      </c>
      <c r="P63" s="89" t="s">
        <v>59</v>
      </c>
      <c r="Q63" s="89">
        <v>4.8984366666666661</v>
      </c>
      <c r="R63" s="105">
        <v>18.265626666666599</v>
      </c>
    </row>
    <row r="64" spans="11:18" x14ac:dyDescent="0.15">
      <c r="K64" s="89" t="s">
        <v>60</v>
      </c>
      <c r="L64">
        <v>1860.5066666666662</v>
      </c>
      <c r="M64">
        <v>456.41733333333372</v>
      </c>
      <c r="P64" s="89" t="s">
        <v>60</v>
      </c>
      <c r="Q64" s="90">
        <v>4.9661466666666669</v>
      </c>
      <c r="R64" s="106">
        <v>20.811200000000003</v>
      </c>
    </row>
  </sheetData>
  <mergeCells count="15">
    <mergeCell ref="E37:F37"/>
    <mergeCell ref="G37:H37"/>
    <mergeCell ref="I37:J37"/>
    <mergeCell ref="E19:F19"/>
    <mergeCell ref="G19:H19"/>
    <mergeCell ref="I19:J19"/>
    <mergeCell ref="E28:F28"/>
    <mergeCell ref="G28:H28"/>
    <mergeCell ref="I28:J28"/>
    <mergeCell ref="E1:F1"/>
    <mergeCell ref="G1:H1"/>
    <mergeCell ref="I1:J1"/>
    <mergeCell ref="E10:F10"/>
    <mergeCell ref="G10:H10"/>
    <mergeCell ref="I10:J10"/>
  </mergeCells>
  <phoneticPr fontId="4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21"/>
  <sheetViews>
    <sheetView topLeftCell="E40" workbookViewId="0">
      <selection activeCell="L127" sqref="L127"/>
    </sheetView>
  </sheetViews>
  <sheetFormatPr defaultRowHeight="13.5" x14ac:dyDescent="0.15"/>
  <cols>
    <col min="11" max="11" width="13" bestFit="1" customWidth="1"/>
    <col min="19" max="19" width="11.875" customWidth="1"/>
  </cols>
  <sheetData>
    <row r="2" spans="1:31" x14ac:dyDescent="0.15">
      <c r="A2" t="s">
        <v>77</v>
      </c>
      <c r="D2" s="144" t="s">
        <v>72</v>
      </c>
      <c r="E2" s="144"/>
      <c r="F2" s="144" t="s">
        <v>73</v>
      </c>
      <c r="G2" s="144"/>
      <c r="H2" s="144" t="s">
        <v>74</v>
      </c>
      <c r="I2" s="144"/>
    </row>
    <row r="3" spans="1:31" x14ac:dyDescent="0.15">
      <c r="A3" s="107" t="s">
        <v>67</v>
      </c>
      <c r="B3" s="110" t="s">
        <v>69</v>
      </c>
      <c r="C3" s="111" t="s">
        <v>68</v>
      </c>
      <c r="D3" s="107" t="s">
        <v>70</v>
      </c>
      <c r="E3" s="111" t="s">
        <v>71</v>
      </c>
      <c r="F3" s="107" t="s">
        <v>70</v>
      </c>
      <c r="G3" s="111" t="s">
        <v>71</v>
      </c>
      <c r="H3" s="107" t="s">
        <v>70</v>
      </c>
      <c r="I3" s="111" t="s">
        <v>71</v>
      </c>
      <c r="J3" s="151" t="s">
        <v>75</v>
      </c>
      <c r="K3" s="149" t="s">
        <v>76</v>
      </c>
    </row>
    <row r="4" spans="1:31" x14ac:dyDescent="0.15">
      <c r="A4" s="143" t="s">
        <v>0</v>
      </c>
      <c r="B4" s="140">
        <v>6</v>
      </c>
      <c r="C4" s="154">
        <v>1</v>
      </c>
      <c r="D4" s="143">
        <v>5.6617199999999999</v>
      </c>
      <c r="E4" s="154">
        <v>5.1171899999999999</v>
      </c>
      <c r="F4" s="143">
        <v>5.6716800000000003</v>
      </c>
      <c r="G4" s="154">
        <v>5.0039100000000003</v>
      </c>
      <c r="H4" s="143">
        <v>5.36259</v>
      </c>
      <c r="I4" s="154">
        <v>5.1015600000000001</v>
      </c>
      <c r="J4" s="143">
        <f>(D4+F4+H4)/3</f>
        <v>5.5653300000000003</v>
      </c>
      <c r="K4" s="154">
        <f>(E4+G4+I4)/3</f>
        <v>5.0742200000000004</v>
      </c>
      <c r="L4" s="161">
        <f>(J4+J5+J6+J7+J8)/5</f>
        <v>6.9176433333333334</v>
      </c>
      <c r="M4" s="161">
        <f>(K4+K5+K6+K7+K8)/5</f>
        <v>5.0916680000000003</v>
      </c>
    </row>
    <row r="5" spans="1:31" x14ac:dyDescent="0.15">
      <c r="A5" s="143" t="s">
        <v>0</v>
      </c>
      <c r="B5" s="140">
        <v>3</v>
      </c>
      <c r="C5" s="154">
        <v>1</v>
      </c>
      <c r="D5" s="143">
        <v>8.5422399999999996</v>
      </c>
      <c r="E5" s="154">
        <v>5.1093799999999998</v>
      </c>
      <c r="F5" s="143">
        <v>7.9946900000000003</v>
      </c>
      <c r="G5" s="154">
        <v>5.1132799999999996</v>
      </c>
      <c r="H5" s="143">
        <v>8.7176100000000005</v>
      </c>
      <c r="I5" s="154">
        <v>5.1093799999999998</v>
      </c>
      <c r="J5" s="143">
        <f t="shared" ref="J5:J28" si="0">(D5+F5+H5)/3</f>
        <v>8.4181799999999996</v>
      </c>
      <c r="K5" s="154">
        <f t="shared" ref="K5:K28" si="1">(E5+G5+I5)/3</f>
        <v>5.1106799999999994</v>
      </c>
      <c r="L5" s="157"/>
      <c r="M5" s="157"/>
    </row>
    <row r="6" spans="1:31" x14ac:dyDescent="0.15">
      <c r="A6" s="143" t="s">
        <v>0</v>
      </c>
      <c r="B6" s="140">
        <v>5</v>
      </c>
      <c r="C6" s="154">
        <v>2</v>
      </c>
      <c r="D6" s="143">
        <v>4.5738700000000003</v>
      </c>
      <c r="E6" s="154">
        <v>4.9960899999999997</v>
      </c>
      <c r="F6" s="143">
        <v>4.8727</v>
      </c>
      <c r="G6" s="154">
        <v>5.1015600000000001</v>
      </c>
      <c r="H6" s="143">
        <v>4.5216500000000002</v>
      </c>
      <c r="I6" s="154">
        <v>5.0859399999999999</v>
      </c>
      <c r="J6" s="143">
        <f t="shared" si="0"/>
        <v>4.6560733333333344</v>
      </c>
      <c r="K6" s="154">
        <f t="shared" si="1"/>
        <v>5.0611966666666666</v>
      </c>
      <c r="L6" s="157"/>
      <c r="M6" s="157"/>
    </row>
    <row r="7" spans="1:31" x14ac:dyDescent="0.15">
      <c r="A7" s="143" t="s">
        <v>0</v>
      </c>
      <c r="B7" s="140">
        <v>1</v>
      </c>
      <c r="C7" s="154">
        <v>5</v>
      </c>
      <c r="D7" s="143">
        <v>9.3484700000000007</v>
      </c>
      <c r="E7" s="154">
        <v>5.1015600000000001</v>
      </c>
      <c r="F7" s="143">
        <v>9.3874099999999991</v>
      </c>
      <c r="G7" s="154">
        <v>5.1054700000000004</v>
      </c>
      <c r="H7" s="143">
        <v>9.3831799999999994</v>
      </c>
      <c r="I7" s="154">
        <v>5.1093799999999998</v>
      </c>
      <c r="J7" s="143">
        <f t="shared" si="0"/>
        <v>9.3730200000000004</v>
      </c>
      <c r="K7" s="154">
        <f t="shared" si="1"/>
        <v>5.1054699999999995</v>
      </c>
      <c r="L7" s="157"/>
      <c r="M7" s="157"/>
      <c r="P7" t="s">
        <v>70</v>
      </c>
    </row>
    <row r="8" spans="1:31" x14ac:dyDescent="0.15">
      <c r="A8" s="143" t="s">
        <v>0</v>
      </c>
      <c r="B8" s="140">
        <v>5</v>
      </c>
      <c r="C8" s="154">
        <v>1</v>
      </c>
      <c r="D8" s="143">
        <v>6.5615300000000003</v>
      </c>
      <c r="E8" s="154">
        <v>5.1093799999999998</v>
      </c>
      <c r="F8" s="143">
        <v>6.5678599999999996</v>
      </c>
      <c r="G8" s="154">
        <v>5.1054700000000004</v>
      </c>
      <c r="H8" s="143">
        <v>6.5974500000000003</v>
      </c>
      <c r="I8" s="154">
        <v>5.1054700000000004</v>
      </c>
      <c r="J8" s="143">
        <f t="shared" si="0"/>
        <v>6.575613333333334</v>
      </c>
      <c r="K8" s="154">
        <f t="shared" si="1"/>
        <v>5.1067733333333338</v>
      </c>
      <c r="L8" s="157"/>
      <c r="M8" s="157"/>
      <c r="P8" s="107"/>
      <c r="Q8" s="110" t="s">
        <v>77</v>
      </c>
      <c r="R8" s="110" t="s">
        <v>78</v>
      </c>
      <c r="S8" s="111" t="s">
        <v>79</v>
      </c>
    </row>
    <row r="9" spans="1:31" x14ac:dyDescent="0.15">
      <c r="A9" s="143" t="s">
        <v>16</v>
      </c>
      <c r="B9" s="140">
        <v>5</v>
      </c>
      <c r="C9" s="154">
        <v>6</v>
      </c>
      <c r="D9" s="143">
        <v>12.233499999999999</v>
      </c>
      <c r="E9" s="154">
        <v>5.0039100000000003</v>
      </c>
      <c r="F9" s="143">
        <v>12.189399999999999</v>
      </c>
      <c r="G9" s="154">
        <v>4.9726600000000003</v>
      </c>
      <c r="H9" s="143">
        <v>12.054500000000001</v>
      </c>
      <c r="I9" s="154">
        <v>5.0781299999999998</v>
      </c>
      <c r="J9" s="143">
        <f t="shared" si="0"/>
        <v>12.159133333333335</v>
      </c>
      <c r="K9" s="154">
        <f t="shared" si="1"/>
        <v>5.0182333333333338</v>
      </c>
      <c r="L9" s="161">
        <f t="shared" ref="L9" si="2">(J9+J10+J11+J12+J13)/5</f>
        <v>20.139433333333333</v>
      </c>
      <c r="M9" s="161">
        <f>(K9+K10+K11+K12+K13)/5</f>
        <v>5.0893246666666672</v>
      </c>
      <c r="P9" s="143" t="s">
        <v>0</v>
      </c>
      <c r="Q9" s="85">
        <v>6.9176433333333334</v>
      </c>
      <c r="R9" s="85">
        <v>3.5021360000000001</v>
      </c>
      <c r="S9" s="105">
        <v>1.1300508666666667</v>
      </c>
      <c r="X9" t="s">
        <v>81</v>
      </c>
      <c r="AC9" t="s">
        <v>80</v>
      </c>
    </row>
    <row r="10" spans="1:31" x14ac:dyDescent="0.15">
      <c r="A10" s="143" t="s">
        <v>16</v>
      </c>
      <c r="B10" s="140">
        <v>3</v>
      </c>
      <c r="C10" s="154">
        <v>2</v>
      </c>
      <c r="D10" s="143">
        <v>22.850899999999999</v>
      </c>
      <c r="E10" s="154">
        <v>5.1093799999999998</v>
      </c>
      <c r="F10" s="143">
        <v>22.502300000000002</v>
      </c>
      <c r="G10" s="154">
        <v>5.1171899999999999</v>
      </c>
      <c r="H10" s="143">
        <v>23.4254</v>
      </c>
      <c r="I10" s="154">
        <v>5.09375</v>
      </c>
      <c r="J10" s="143">
        <f t="shared" si="0"/>
        <v>22.926199999999998</v>
      </c>
      <c r="K10" s="154">
        <f t="shared" si="1"/>
        <v>5.1067733333333329</v>
      </c>
      <c r="L10" s="157"/>
      <c r="M10" s="157"/>
      <c r="P10" s="143" t="s">
        <v>16</v>
      </c>
      <c r="Q10" s="85">
        <v>20.139433333333333</v>
      </c>
      <c r="R10" s="85">
        <v>7.7157520000000002</v>
      </c>
      <c r="S10" s="105">
        <v>1.8303726666666666</v>
      </c>
      <c r="W10" s="85"/>
      <c r="X10" s="85"/>
      <c r="Y10" s="85"/>
      <c r="Z10" s="85"/>
      <c r="AA10" s="85"/>
      <c r="AB10" s="85"/>
      <c r="AC10" s="85"/>
      <c r="AD10" s="85"/>
      <c r="AE10" s="85"/>
    </row>
    <row r="11" spans="1:31" x14ac:dyDescent="0.15">
      <c r="A11" s="143" t="s">
        <v>16</v>
      </c>
      <c r="B11" s="140">
        <v>8</v>
      </c>
      <c r="C11" s="154">
        <v>3</v>
      </c>
      <c r="D11" s="143">
        <v>18.336200000000002</v>
      </c>
      <c r="E11" s="154">
        <v>5.0703100000000001</v>
      </c>
      <c r="F11" s="143">
        <v>18.488700000000001</v>
      </c>
      <c r="G11" s="154">
        <v>5.1093799999999998</v>
      </c>
      <c r="H11" s="143">
        <v>18.330200000000001</v>
      </c>
      <c r="I11" s="154">
        <v>5.1015600000000001</v>
      </c>
      <c r="J11" s="143">
        <f t="shared" si="0"/>
        <v>18.385033333333336</v>
      </c>
      <c r="K11" s="154">
        <f t="shared" si="1"/>
        <v>5.09375</v>
      </c>
      <c r="L11" s="157"/>
      <c r="M11" s="157"/>
      <c r="P11" s="143" t="s">
        <v>22</v>
      </c>
      <c r="Q11" s="85">
        <v>67.460940000000008</v>
      </c>
      <c r="R11" s="85">
        <v>15.964618000000002</v>
      </c>
      <c r="S11" s="105">
        <v>3.2919506666666662</v>
      </c>
      <c r="W11" s="85"/>
      <c r="X11" s="108"/>
      <c r="Y11" s="111" t="s">
        <v>64</v>
      </c>
      <c r="Z11" s="110" t="s">
        <v>78</v>
      </c>
      <c r="AC11" s="108"/>
      <c r="AD11" s="111" t="s">
        <v>64</v>
      </c>
      <c r="AE11" s="110" t="s">
        <v>78</v>
      </c>
    </row>
    <row r="12" spans="1:31" x14ac:dyDescent="0.15">
      <c r="A12" s="143" t="s">
        <v>16</v>
      </c>
      <c r="B12" s="140">
        <v>4</v>
      </c>
      <c r="C12" s="154">
        <v>8</v>
      </c>
      <c r="D12" s="143">
        <v>32.938600000000001</v>
      </c>
      <c r="E12" s="154">
        <v>5.1171899999999999</v>
      </c>
      <c r="F12" s="143">
        <v>32.050899999999999</v>
      </c>
      <c r="G12" s="154">
        <v>5.1171899999999999</v>
      </c>
      <c r="H12" s="143">
        <v>32.184899999999999</v>
      </c>
      <c r="I12" s="154">
        <v>5.125</v>
      </c>
      <c r="J12" s="143">
        <f t="shared" si="0"/>
        <v>32.391466666666666</v>
      </c>
      <c r="K12" s="154">
        <f t="shared" si="1"/>
        <v>5.119793333333333</v>
      </c>
      <c r="L12" s="157"/>
      <c r="M12" s="157"/>
      <c r="P12" s="143" t="s">
        <v>28</v>
      </c>
      <c r="Q12" s="85">
        <v>346.6375666666666</v>
      </c>
      <c r="R12" s="85">
        <v>23.522805999999999</v>
      </c>
      <c r="S12" s="105">
        <v>4.428239333333333</v>
      </c>
      <c r="W12" s="85"/>
      <c r="X12" s="89" t="s">
        <v>0</v>
      </c>
      <c r="Y12" s="111">
        <v>3.062233333333332</v>
      </c>
      <c r="Z12" s="85">
        <v>3.5021360000000001</v>
      </c>
      <c r="AC12" s="89" t="s">
        <v>0</v>
      </c>
      <c r="AD12" s="111">
        <v>21.07553333333334</v>
      </c>
      <c r="AE12" s="85">
        <v>10.845320000000001</v>
      </c>
    </row>
    <row r="13" spans="1:31" x14ac:dyDescent="0.15">
      <c r="A13" s="143" t="s">
        <v>16</v>
      </c>
      <c r="B13" s="140">
        <v>6</v>
      </c>
      <c r="C13" s="154">
        <v>2</v>
      </c>
      <c r="D13" s="143">
        <v>15.1853</v>
      </c>
      <c r="E13" s="154">
        <v>5.1132799999999996</v>
      </c>
      <c r="F13" s="143">
        <v>14.782299999999999</v>
      </c>
      <c r="G13" s="154">
        <v>5.1015600000000001</v>
      </c>
      <c r="H13" s="143">
        <v>14.538399999999999</v>
      </c>
      <c r="I13" s="154">
        <v>5.1093799999999998</v>
      </c>
      <c r="J13" s="143">
        <f t="shared" si="0"/>
        <v>14.835333333333333</v>
      </c>
      <c r="K13" s="154">
        <f t="shared" si="1"/>
        <v>5.1080733333333326</v>
      </c>
      <c r="L13" s="157"/>
      <c r="M13" s="157"/>
      <c r="P13" s="153" t="s">
        <v>34</v>
      </c>
      <c r="Q13" s="109">
        <v>106.03247333333334</v>
      </c>
      <c r="R13" s="109">
        <v>26.129814666666668</v>
      </c>
      <c r="S13" s="106">
        <v>4.6149006666666663</v>
      </c>
      <c r="W13" s="85"/>
      <c r="X13" s="89" t="s">
        <v>16</v>
      </c>
      <c r="Y13" s="105">
        <v>7.6555366666666664</v>
      </c>
      <c r="Z13" s="85">
        <v>7.7157520000000002</v>
      </c>
      <c r="AC13" s="89" t="s">
        <v>16</v>
      </c>
      <c r="AD13" s="105">
        <v>15.511719999999999</v>
      </c>
      <c r="AE13" s="85">
        <v>11.715633333333333</v>
      </c>
    </row>
    <row r="14" spans="1:31" x14ac:dyDescent="0.15">
      <c r="A14" s="143" t="s">
        <v>22</v>
      </c>
      <c r="B14" s="140">
        <v>3</v>
      </c>
      <c r="C14" s="154">
        <v>4</v>
      </c>
      <c r="D14" s="143">
        <v>104.131</v>
      </c>
      <c r="E14" s="154">
        <v>5.1093799999999998</v>
      </c>
      <c r="F14" s="143">
        <v>102.08499999999999</v>
      </c>
      <c r="G14" s="154">
        <v>5.1132799999999996</v>
      </c>
      <c r="H14" s="143">
        <v>101.127</v>
      </c>
      <c r="I14" s="154">
        <v>4.9882799999999996</v>
      </c>
      <c r="J14" s="143">
        <f t="shared" si="0"/>
        <v>102.44766666666668</v>
      </c>
      <c r="K14" s="154">
        <f t="shared" si="1"/>
        <v>5.070313333333333</v>
      </c>
      <c r="L14" s="161">
        <f t="shared" ref="L14:M14" si="3">(J14+J15+J16+J17+J18)/5</f>
        <v>67.460940000000008</v>
      </c>
      <c r="M14" s="161">
        <f t="shared" si="3"/>
        <v>5.0895833333333336</v>
      </c>
      <c r="P14" s="85"/>
      <c r="W14" s="85"/>
      <c r="X14" s="89" t="s">
        <v>22</v>
      </c>
      <c r="Y14" s="105">
        <v>26.039000000000001</v>
      </c>
      <c r="Z14" s="85">
        <v>15.964618000000002</v>
      </c>
      <c r="AC14" s="89" t="s">
        <v>22</v>
      </c>
      <c r="AD14" s="105">
        <v>15.2656266666666</v>
      </c>
      <c r="AE14" s="85">
        <v>10.909379333333334</v>
      </c>
    </row>
    <row r="15" spans="1:31" x14ac:dyDescent="0.15">
      <c r="A15" s="143" t="s">
        <v>22</v>
      </c>
      <c r="B15" s="140">
        <v>1</v>
      </c>
      <c r="C15" s="154">
        <v>4</v>
      </c>
      <c r="D15" s="143">
        <v>90.780799999999999</v>
      </c>
      <c r="E15" s="154">
        <v>5.1093799999999998</v>
      </c>
      <c r="F15" s="143">
        <v>88.368399999999994</v>
      </c>
      <c r="G15" s="154">
        <v>5.1093799999999998</v>
      </c>
      <c r="H15" s="143">
        <v>88.054500000000004</v>
      </c>
      <c r="I15" s="154">
        <v>5.1210899999999997</v>
      </c>
      <c r="J15" s="143">
        <f t="shared" si="0"/>
        <v>89.067900000000009</v>
      </c>
      <c r="K15" s="154">
        <f t="shared" si="1"/>
        <v>5.1132833333333325</v>
      </c>
      <c r="L15" s="157"/>
      <c r="M15" s="157"/>
      <c r="P15" s="140" t="s">
        <v>80</v>
      </c>
      <c r="W15" s="85"/>
      <c r="X15" s="89" t="s">
        <v>28</v>
      </c>
      <c r="Y15" s="105">
        <v>45.64173333333337</v>
      </c>
      <c r="Z15" s="85">
        <v>23.522805999999999</v>
      </c>
      <c r="AC15" s="89" t="s">
        <v>28</v>
      </c>
      <c r="AD15" s="105">
        <v>20.811200000000003</v>
      </c>
      <c r="AE15" s="85">
        <v>16.016151999999998</v>
      </c>
    </row>
    <row r="16" spans="1:31" x14ac:dyDescent="0.15">
      <c r="A16" s="143" t="s">
        <v>22</v>
      </c>
      <c r="B16" s="140">
        <v>1</v>
      </c>
      <c r="C16" s="154">
        <v>3</v>
      </c>
      <c r="D16" s="143">
        <v>49.054200000000002</v>
      </c>
      <c r="E16" s="154">
        <v>5.0898399999999997</v>
      </c>
      <c r="F16" s="143">
        <v>50.172499999999999</v>
      </c>
      <c r="G16" s="154">
        <v>5.1289100000000003</v>
      </c>
      <c r="H16" s="143">
        <v>48.567599999999999</v>
      </c>
      <c r="I16" s="154">
        <v>5.1132799999999996</v>
      </c>
      <c r="J16" s="143">
        <f>(D16+F16+H16)/3</f>
        <v>49.264766666666667</v>
      </c>
      <c r="K16" s="154">
        <f t="shared" si="1"/>
        <v>5.1106766666666665</v>
      </c>
      <c r="L16" s="157"/>
      <c r="M16" s="157"/>
      <c r="P16" s="107"/>
      <c r="Q16" s="110" t="s">
        <v>77</v>
      </c>
      <c r="R16" s="110" t="s">
        <v>78</v>
      </c>
      <c r="S16" s="111" t="s">
        <v>79</v>
      </c>
      <c r="W16" s="85"/>
      <c r="X16" s="90" t="s">
        <v>34</v>
      </c>
      <c r="Y16" s="106">
        <v>29.851433333333336</v>
      </c>
      <c r="Z16" s="109">
        <v>26.129814666666668</v>
      </c>
      <c r="AC16" s="90" t="s">
        <v>34</v>
      </c>
      <c r="AD16" s="106">
        <v>20.781266666666671</v>
      </c>
      <c r="AE16" s="109">
        <v>14.952871999999999</v>
      </c>
    </row>
    <row r="17" spans="1:19" x14ac:dyDescent="0.15">
      <c r="A17" s="143" t="s">
        <v>22</v>
      </c>
      <c r="B17" s="140">
        <v>2</v>
      </c>
      <c r="C17" s="154">
        <v>8</v>
      </c>
      <c r="D17" s="143">
        <v>74.724100000000007</v>
      </c>
      <c r="E17" s="154">
        <v>5.1171899999999999</v>
      </c>
      <c r="F17" s="143">
        <v>67.141400000000004</v>
      </c>
      <c r="G17" s="154">
        <v>5.0078100000000001</v>
      </c>
      <c r="H17" s="143">
        <v>64.990700000000004</v>
      </c>
      <c r="I17" s="154">
        <v>5.1015600000000001</v>
      </c>
      <c r="J17" s="143">
        <f t="shared" si="0"/>
        <v>68.952066666666667</v>
      </c>
      <c r="K17" s="154">
        <f t="shared" si="1"/>
        <v>5.07552</v>
      </c>
      <c r="L17" s="157"/>
      <c r="M17" s="157"/>
      <c r="P17" s="143" t="s">
        <v>0</v>
      </c>
      <c r="Q17" s="85">
        <v>5.0916680000000003</v>
      </c>
      <c r="R17" s="85">
        <v>10.845320000000001</v>
      </c>
      <c r="S17" s="105">
        <v>21.22448</v>
      </c>
    </row>
    <row r="18" spans="1:19" x14ac:dyDescent="0.15">
      <c r="A18" s="143" t="s">
        <v>22</v>
      </c>
      <c r="B18" s="140">
        <v>8</v>
      </c>
      <c r="C18" s="154">
        <v>1</v>
      </c>
      <c r="D18" s="143">
        <v>27.307099999999998</v>
      </c>
      <c r="E18" s="154">
        <v>5.0078100000000001</v>
      </c>
      <c r="F18" s="143">
        <v>27.625499999999999</v>
      </c>
      <c r="G18" s="154">
        <v>5.1210899999999997</v>
      </c>
      <c r="H18" s="143">
        <v>27.784300000000002</v>
      </c>
      <c r="I18" s="154">
        <v>5.1054700000000004</v>
      </c>
      <c r="J18" s="143">
        <f t="shared" si="0"/>
        <v>27.572299999999998</v>
      </c>
      <c r="K18" s="154">
        <f t="shared" si="1"/>
        <v>5.0781233333333331</v>
      </c>
      <c r="L18" s="157"/>
      <c r="M18" s="157"/>
      <c r="P18" s="143" t="s">
        <v>16</v>
      </c>
      <c r="Q18" s="85">
        <v>5.0893246666666672</v>
      </c>
      <c r="R18" s="85">
        <v>11.715633333333333</v>
      </c>
      <c r="S18" s="105">
        <v>21.355226666666667</v>
      </c>
    </row>
    <row r="19" spans="1:19" x14ac:dyDescent="0.15">
      <c r="A19" s="143" t="s">
        <v>28</v>
      </c>
      <c r="B19" s="140">
        <v>6</v>
      </c>
      <c r="C19" s="154">
        <v>5</v>
      </c>
      <c r="D19" s="143">
        <v>1211.82</v>
      </c>
      <c r="E19" s="154">
        <v>5.1367200000000004</v>
      </c>
      <c r="F19" s="143">
        <v>1213.4100000000001</v>
      </c>
      <c r="G19" s="154">
        <v>5.1171899999999999</v>
      </c>
      <c r="H19" s="143">
        <v>1203.8399999999999</v>
      </c>
      <c r="I19" s="154">
        <v>5.1210899999999997</v>
      </c>
      <c r="J19" s="143">
        <f t="shared" si="0"/>
        <v>1209.6899999999998</v>
      </c>
      <c r="K19" s="154">
        <f t="shared" si="1"/>
        <v>5.125</v>
      </c>
      <c r="L19" s="161">
        <f t="shared" ref="L19:M19" si="4">(J19+J20+J21+J22+J23)/5</f>
        <v>346.6375666666666</v>
      </c>
      <c r="M19" s="161">
        <f t="shared" si="4"/>
        <v>5.0906253333333336</v>
      </c>
      <c r="P19" s="143" t="s">
        <v>22</v>
      </c>
      <c r="Q19" s="85">
        <v>5.0895833333333336</v>
      </c>
      <c r="R19" s="85">
        <v>10.909379333333334</v>
      </c>
      <c r="S19" s="105">
        <v>19.048439333333334</v>
      </c>
    </row>
    <row r="20" spans="1:19" x14ac:dyDescent="0.15">
      <c r="A20" s="143" t="s">
        <v>28</v>
      </c>
      <c r="B20" s="140">
        <v>7</v>
      </c>
      <c r="C20" s="154">
        <v>12</v>
      </c>
      <c r="D20" s="143">
        <v>105.58799999999999</v>
      </c>
      <c r="E20" s="154">
        <v>5.0898399999999997</v>
      </c>
      <c r="F20" s="143">
        <v>105.687</v>
      </c>
      <c r="G20" s="154">
        <v>5.0781299999999998</v>
      </c>
      <c r="H20" s="143">
        <v>103.504</v>
      </c>
      <c r="I20" s="154">
        <v>5.0859399999999999</v>
      </c>
      <c r="J20" s="143">
        <f t="shared" si="0"/>
        <v>104.92633333333333</v>
      </c>
      <c r="K20" s="154">
        <f t="shared" si="1"/>
        <v>5.0846366666666674</v>
      </c>
      <c r="L20" s="157"/>
      <c r="M20" s="157"/>
      <c r="P20" s="143" t="s">
        <v>28</v>
      </c>
      <c r="Q20" s="85">
        <v>5.0906253333333336</v>
      </c>
      <c r="R20" s="85">
        <v>16.016151999999998</v>
      </c>
      <c r="S20" s="105">
        <v>20.233345333333336</v>
      </c>
    </row>
    <row r="21" spans="1:19" x14ac:dyDescent="0.15">
      <c r="A21" s="143" t="s">
        <v>28</v>
      </c>
      <c r="B21" s="140">
        <v>10</v>
      </c>
      <c r="C21" s="154">
        <v>8</v>
      </c>
      <c r="D21" s="143">
        <v>54.164999999999999</v>
      </c>
      <c r="E21" s="154">
        <v>5.0820299999999996</v>
      </c>
      <c r="F21" s="143">
        <v>52.7485</v>
      </c>
      <c r="G21" s="154">
        <v>5.0820299999999996</v>
      </c>
      <c r="H21" s="143">
        <v>54.801600000000001</v>
      </c>
      <c r="I21" s="154">
        <v>5.1054700000000004</v>
      </c>
      <c r="J21" s="143">
        <f t="shared" si="0"/>
        <v>53.905033333333336</v>
      </c>
      <c r="K21" s="154">
        <f t="shared" si="1"/>
        <v>5.0898433333333335</v>
      </c>
      <c r="L21" s="157"/>
      <c r="M21" s="157"/>
      <c r="P21" s="153" t="s">
        <v>34</v>
      </c>
      <c r="Q21" s="109">
        <v>5.0960926666666664</v>
      </c>
      <c r="R21" s="109">
        <v>14.952871999999999</v>
      </c>
      <c r="S21" s="106">
        <v>18.240378</v>
      </c>
    </row>
    <row r="22" spans="1:19" x14ac:dyDescent="0.15">
      <c r="A22" s="143" t="s">
        <v>28</v>
      </c>
      <c r="B22" s="140">
        <v>12</v>
      </c>
      <c r="C22" s="154">
        <v>6</v>
      </c>
      <c r="D22" s="143">
        <v>268.90499999999997</v>
      </c>
      <c r="E22" s="154">
        <v>5.1289100000000003</v>
      </c>
      <c r="F22" s="143">
        <v>265.88099999999997</v>
      </c>
      <c r="G22" s="154">
        <v>5.0195299999999996</v>
      </c>
      <c r="H22" s="143">
        <v>262.928</v>
      </c>
      <c r="I22" s="154">
        <v>5.1054700000000004</v>
      </c>
      <c r="J22" s="143">
        <f t="shared" si="0"/>
        <v>265.90466666666663</v>
      </c>
      <c r="K22" s="154">
        <f t="shared" si="1"/>
        <v>5.0846366666666674</v>
      </c>
      <c r="L22" s="157"/>
      <c r="M22" s="157"/>
      <c r="P22" s="140"/>
    </row>
    <row r="23" spans="1:19" x14ac:dyDescent="0.15">
      <c r="A23" s="143" t="s">
        <v>28</v>
      </c>
      <c r="B23" s="140">
        <v>7</v>
      </c>
      <c r="C23" s="154">
        <v>6</v>
      </c>
      <c r="D23" s="143">
        <v>101.61199999999999</v>
      </c>
      <c r="E23" s="154">
        <v>5.0117200000000004</v>
      </c>
      <c r="F23" s="143">
        <v>97.454300000000003</v>
      </c>
      <c r="G23" s="154">
        <v>5.1132799999999996</v>
      </c>
      <c r="H23" s="143">
        <v>97.219099999999997</v>
      </c>
      <c r="I23" s="154">
        <v>5.0820299999999996</v>
      </c>
      <c r="J23" s="143">
        <f t="shared" si="0"/>
        <v>98.761799999999994</v>
      </c>
      <c r="K23" s="154">
        <f t="shared" si="1"/>
        <v>5.0690099999999996</v>
      </c>
      <c r="L23" s="157"/>
      <c r="M23" s="157"/>
      <c r="P23" s="140"/>
    </row>
    <row r="24" spans="1:19" x14ac:dyDescent="0.15">
      <c r="A24" s="143" t="s">
        <v>34</v>
      </c>
      <c r="B24" s="140">
        <v>12</v>
      </c>
      <c r="C24" s="154">
        <v>8</v>
      </c>
      <c r="D24" s="143">
        <v>72.2607</v>
      </c>
      <c r="E24" s="154">
        <v>5.1132799999999996</v>
      </c>
      <c r="F24" s="143">
        <v>73.676699999999997</v>
      </c>
      <c r="G24" s="154">
        <v>5.1171899999999999</v>
      </c>
      <c r="H24" s="143">
        <v>72.776200000000003</v>
      </c>
      <c r="I24" s="154">
        <v>5.125</v>
      </c>
      <c r="J24" s="143">
        <f t="shared" si="0"/>
        <v>72.904533333333333</v>
      </c>
      <c r="K24" s="154">
        <f t="shared" si="1"/>
        <v>5.1184900000000004</v>
      </c>
      <c r="L24" s="161">
        <f t="shared" ref="L24" si="5">(J24+J25+J26+J27+J28)/5</f>
        <v>106.03247333333334</v>
      </c>
      <c r="M24" s="161">
        <f>(K24+K25+K26+K27+K28)/5</f>
        <v>5.0960926666666664</v>
      </c>
      <c r="P24" s="140"/>
    </row>
    <row r="25" spans="1:19" x14ac:dyDescent="0.15">
      <c r="A25" s="143" t="s">
        <v>34</v>
      </c>
      <c r="B25" s="140">
        <v>7</v>
      </c>
      <c r="C25" s="154">
        <v>8</v>
      </c>
      <c r="D25" s="143">
        <v>113.292</v>
      </c>
      <c r="E25" s="154">
        <v>5.1171899999999999</v>
      </c>
      <c r="F25" s="143">
        <v>117.337</v>
      </c>
      <c r="G25" s="154">
        <v>5.1132799999999996</v>
      </c>
      <c r="H25" s="143">
        <v>114.194</v>
      </c>
      <c r="I25" s="154">
        <v>5.125</v>
      </c>
      <c r="J25" s="143">
        <f t="shared" si="0"/>
        <v>114.94100000000002</v>
      </c>
      <c r="K25" s="154">
        <f t="shared" si="1"/>
        <v>5.1184900000000004</v>
      </c>
      <c r="L25" s="157"/>
      <c r="M25" s="157"/>
      <c r="P25" s="140"/>
    </row>
    <row r="26" spans="1:19" x14ac:dyDescent="0.15">
      <c r="A26" s="143" t="s">
        <v>34</v>
      </c>
      <c r="B26" s="140">
        <v>12</v>
      </c>
      <c r="C26" s="154">
        <v>10</v>
      </c>
      <c r="D26" s="143">
        <v>80.324200000000005</v>
      </c>
      <c r="E26" s="154">
        <v>5.1210899999999997</v>
      </c>
      <c r="F26" s="143">
        <v>80.541200000000003</v>
      </c>
      <c r="G26" s="154">
        <v>5.1015600000000001</v>
      </c>
      <c r="H26" s="143">
        <v>80.526700000000005</v>
      </c>
      <c r="I26" s="154">
        <v>5.1015600000000001</v>
      </c>
      <c r="J26" s="143">
        <f t="shared" si="0"/>
        <v>80.464033333333347</v>
      </c>
      <c r="K26" s="154">
        <f t="shared" si="1"/>
        <v>5.1080700000000006</v>
      </c>
      <c r="L26" s="157"/>
      <c r="M26" s="157"/>
      <c r="P26" s="140"/>
    </row>
    <row r="27" spans="1:19" x14ac:dyDescent="0.15">
      <c r="A27" s="143" t="s">
        <v>34</v>
      </c>
      <c r="B27" s="140">
        <v>7</v>
      </c>
      <c r="C27" s="154">
        <v>3</v>
      </c>
      <c r="D27" s="143">
        <v>191.62200000000001</v>
      </c>
      <c r="E27" s="154">
        <v>5.0820299999999996</v>
      </c>
      <c r="F27" s="143">
        <v>196.67599999999999</v>
      </c>
      <c r="G27" s="154">
        <v>5.1210899999999997</v>
      </c>
      <c r="H27" s="143">
        <v>192.358</v>
      </c>
      <c r="I27" s="154">
        <v>5.0898399999999997</v>
      </c>
      <c r="J27" s="143">
        <f t="shared" si="0"/>
        <v>193.55199999999999</v>
      </c>
      <c r="K27" s="154">
        <f t="shared" si="1"/>
        <v>5.0976533333333327</v>
      </c>
      <c r="L27" s="157"/>
      <c r="M27" s="157"/>
      <c r="P27" s="140"/>
    </row>
    <row r="28" spans="1:19" x14ac:dyDescent="0.15">
      <c r="A28" s="153" t="s">
        <v>34</v>
      </c>
      <c r="B28" s="155">
        <v>12</v>
      </c>
      <c r="C28" s="152">
        <v>2</v>
      </c>
      <c r="D28" s="153">
        <v>69.770799999999994</v>
      </c>
      <c r="E28" s="152">
        <v>5.0117200000000004</v>
      </c>
      <c r="F28" s="153">
        <v>68.0364</v>
      </c>
      <c r="G28" s="152">
        <v>4.9882799999999996</v>
      </c>
      <c r="H28" s="153">
        <v>67.095200000000006</v>
      </c>
      <c r="I28" s="152">
        <v>5.1132799999999996</v>
      </c>
      <c r="J28" s="153">
        <f t="shared" si="0"/>
        <v>68.300799999999995</v>
      </c>
      <c r="K28" s="152">
        <f>(E28+G28+I28)/3</f>
        <v>5.0377599999999996</v>
      </c>
      <c r="L28" s="157"/>
      <c r="M28" s="157"/>
      <c r="P28" s="85"/>
    </row>
    <row r="29" spans="1:19" x14ac:dyDescent="0.15">
      <c r="P29" s="140"/>
    </row>
    <row r="30" spans="1:19" x14ac:dyDescent="0.15">
      <c r="P30" s="140"/>
    </row>
    <row r="31" spans="1:19" x14ac:dyDescent="0.15">
      <c r="A31" s="141" t="s">
        <v>78</v>
      </c>
      <c r="P31" s="140"/>
    </row>
    <row r="32" spans="1:19" x14ac:dyDescent="0.15">
      <c r="A32" s="107" t="s">
        <v>67</v>
      </c>
      <c r="B32" s="110" t="s">
        <v>69</v>
      </c>
      <c r="C32" s="111" t="s">
        <v>68</v>
      </c>
      <c r="D32" s="107" t="s">
        <v>70</v>
      </c>
      <c r="E32" s="111" t="s">
        <v>71</v>
      </c>
      <c r="F32" s="107" t="s">
        <v>70</v>
      </c>
      <c r="G32" s="111" t="s">
        <v>71</v>
      </c>
      <c r="H32" s="107" t="s">
        <v>70</v>
      </c>
      <c r="I32" s="111" t="s">
        <v>71</v>
      </c>
      <c r="J32" s="151" t="s">
        <v>75</v>
      </c>
      <c r="K32" s="149" t="s">
        <v>76</v>
      </c>
      <c r="P32" s="140"/>
    </row>
    <row r="33" spans="1:13" x14ac:dyDescent="0.15">
      <c r="A33" s="143" t="s">
        <v>0</v>
      </c>
      <c r="B33" s="140">
        <v>6</v>
      </c>
      <c r="C33" s="154">
        <v>1</v>
      </c>
      <c r="D33" s="143">
        <v>1.03261</v>
      </c>
      <c r="E33" s="154">
        <v>5.3125</v>
      </c>
      <c r="F33" s="143">
        <v>1.03261</v>
      </c>
      <c r="G33" s="154">
        <v>22.101600000000001</v>
      </c>
      <c r="H33" s="143">
        <v>1.08846</v>
      </c>
      <c r="I33" s="154">
        <v>5.2968799999999998</v>
      </c>
      <c r="J33" s="143">
        <f>(D33+F33+I33)/3</f>
        <v>2.4540333333333333</v>
      </c>
      <c r="K33" s="105">
        <f>(E33+G33+I33)/3</f>
        <v>10.90366</v>
      </c>
      <c r="L33" s="150">
        <f>(J33+J34+J35+J36+J37)/5</f>
        <v>3.5021360000000001</v>
      </c>
      <c r="M33" s="147">
        <f>(K33+K34+K35+K36+K37)/5</f>
        <v>10.845320000000001</v>
      </c>
    </row>
    <row r="34" spans="1:13" x14ac:dyDescent="0.15">
      <c r="A34" s="143" t="s">
        <v>0</v>
      </c>
      <c r="B34" s="140">
        <v>3</v>
      </c>
      <c r="C34" s="154">
        <v>1</v>
      </c>
      <c r="D34" s="143">
        <v>1.0727599999999999</v>
      </c>
      <c r="E34" s="154">
        <v>6.2421899999999999</v>
      </c>
      <c r="F34" s="143">
        <v>1.1775</v>
      </c>
      <c r="G34" s="154">
        <v>22.105499999999999</v>
      </c>
      <c r="H34" s="143">
        <v>1.3039700000000001</v>
      </c>
      <c r="I34" s="154">
        <v>5.3085899999999997</v>
      </c>
      <c r="J34" s="143">
        <f t="shared" ref="J34:J57" si="6">(D34+F34+I34)/3</f>
        <v>2.5196166666666664</v>
      </c>
      <c r="K34" s="105">
        <f t="shared" ref="K34:K57" si="7">(E34+G34+I34)/3</f>
        <v>11.218760000000001</v>
      </c>
      <c r="L34" s="159"/>
      <c r="M34" s="158"/>
    </row>
    <row r="35" spans="1:13" x14ac:dyDescent="0.15">
      <c r="A35" s="143" t="s">
        <v>0</v>
      </c>
      <c r="B35" s="140">
        <v>5</v>
      </c>
      <c r="C35" s="154">
        <v>2</v>
      </c>
      <c r="D35" s="143">
        <v>1.74105</v>
      </c>
      <c r="E35" s="154">
        <v>5.3125</v>
      </c>
      <c r="F35" s="143">
        <v>1.7706299999999999</v>
      </c>
      <c r="G35" s="154">
        <v>21.191400000000002</v>
      </c>
      <c r="H35" s="143">
        <v>1.79236</v>
      </c>
      <c r="I35" s="154">
        <v>5.2773399999999997</v>
      </c>
      <c r="J35" s="143">
        <f t="shared" si="6"/>
        <v>2.9296733333333336</v>
      </c>
      <c r="K35" s="105">
        <f t="shared" si="7"/>
        <v>10.593746666666666</v>
      </c>
      <c r="L35" s="159"/>
      <c r="M35" s="158"/>
    </row>
    <row r="36" spans="1:13" x14ac:dyDescent="0.15">
      <c r="A36" s="143" t="s">
        <v>0</v>
      </c>
      <c r="B36" s="140">
        <v>1</v>
      </c>
      <c r="C36" s="154">
        <v>5</v>
      </c>
      <c r="D36" s="143">
        <v>6.1682199999999998</v>
      </c>
      <c r="E36" s="154">
        <v>6.2382799999999996</v>
      </c>
      <c r="F36" s="143">
        <v>6.0948700000000002</v>
      </c>
      <c r="G36" s="154">
        <v>21.171900000000001</v>
      </c>
      <c r="H36" s="143">
        <v>6.0849099999999998</v>
      </c>
      <c r="I36" s="154">
        <v>5.3242200000000004</v>
      </c>
      <c r="J36" s="143">
        <f t="shared" si="6"/>
        <v>5.8624366666666674</v>
      </c>
      <c r="K36" s="105">
        <f t="shared" si="7"/>
        <v>10.911466666666668</v>
      </c>
      <c r="L36" s="159"/>
      <c r="M36" s="158"/>
    </row>
    <row r="37" spans="1:13" x14ac:dyDescent="0.15">
      <c r="A37" s="143" t="s">
        <v>0</v>
      </c>
      <c r="B37" s="140">
        <v>5</v>
      </c>
      <c r="C37" s="154">
        <v>1</v>
      </c>
      <c r="D37" s="143">
        <v>2.8433899999999999</v>
      </c>
      <c r="E37" s="154">
        <v>5.3203100000000001</v>
      </c>
      <c r="F37" s="143">
        <v>3.0866799999999999</v>
      </c>
      <c r="G37" s="154">
        <v>21.171900000000001</v>
      </c>
      <c r="H37" s="143">
        <v>2.8925900000000002</v>
      </c>
      <c r="I37" s="154">
        <v>5.3046899999999999</v>
      </c>
      <c r="J37" s="143">
        <f t="shared" si="6"/>
        <v>3.74492</v>
      </c>
      <c r="K37" s="105">
        <f t="shared" si="7"/>
        <v>10.598966666666668</v>
      </c>
      <c r="L37" s="159"/>
      <c r="M37" s="158"/>
    </row>
    <row r="38" spans="1:13" x14ac:dyDescent="0.15">
      <c r="A38" s="143" t="s">
        <v>16</v>
      </c>
      <c r="B38" s="140">
        <v>5</v>
      </c>
      <c r="C38" s="154">
        <v>6</v>
      </c>
      <c r="D38" s="143">
        <v>4.6052600000000004</v>
      </c>
      <c r="E38" s="154">
        <v>5.3125</v>
      </c>
      <c r="F38" s="143">
        <v>4.6330299999999998</v>
      </c>
      <c r="G38" s="154">
        <v>21.1602</v>
      </c>
      <c r="H38" s="143">
        <v>4.7984400000000003</v>
      </c>
      <c r="I38" s="154">
        <v>5.3164100000000003</v>
      </c>
      <c r="J38" s="143">
        <f t="shared" si="6"/>
        <v>4.8515666666666668</v>
      </c>
      <c r="K38" s="105">
        <f t="shared" si="7"/>
        <v>10.59637</v>
      </c>
      <c r="L38" s="150">
        <f t="shared" ref="L38:M38" si="8">(J38+J39+J40+J41+J42)/5</f>
        <v>7.7157520000000002</v>
      </c>
      <c r="M38" s="147">
        <f t="shared" si="8"/>
        <v>11.715633333333333</v>
      </c>
    </row>
    <row r="39" spans="1:13" x14ac:dyDescent="0.15">
      <c r="A39" s="143" t="s">
        <v>16</v>
      </c>
      <c r="B39" s="140">
        <v>3</v>
      </c>
      <c r="C39" s="154">
        <v>2</v>
      </c>
      <c r="D39" s="143">
        <v>1.39815</v>
      </c>
      <c r="E39" s="154">
        <v>21.171900000000001</v>
      </c>
      <c r="F39" s="143">
        <v>1.4229000000000001</v>
      </c>
      <c r="G39" s="154">
        <v>5.3203100000000001</v>
      </c>
      <c r="H39" s="143">
        <v>1.39211</v>
      </c>
      <c r="I39" s="154">
        <v>5.3007799999999996</v>
      </c>
      <c r="J39" s="143">
        <f t="shared" si="6"/>
        <v>2.7072766666666666</v>
      </c>
      <c r="K39" s="105">
        <f t="shared" si="7"/>
        <v>10.597663333333333</v>
      </c>
      <c r="L39" s="159"/>
      <c r="M39" s="158"/>
    </row>
    <row r="40" spans="1:13" x14ac:dyDescent="0.15">
      <c r="A40" s="143" t="s">
        <v>16</v>
      </c>
      <c r="B40" s="140">
        <v>8</v>
      </c>
      <c r="C40" s="154">
        <v>3</v>
      </c>
      <c r="D40" s="143">
        <v>9.0348500000000005</v>
      </c>
      <c r="E40" s="154">
        <v>5.3164100000000003</v>
      </c>
      <c r="F40" s="143">
        <v>8.8111800000000002</v>
      </c>
      <c r="G40" s="154">
        <v>6.2382799999999996</v>
      </c>
      <c r="H40" s="143">
        <v>11.4825</v>
      </c>
      <c r="I40" s="154">
        <v>21.183599999999998</v>
      </c>
      <c r="J40" s="143">
        <f t="shared" si="6"/>
        <v>13.009876666666665</v>
      </c>
      <c r="K40" s="105">
        <f t="shared" si="7"/>
        <v>10.912763333333332</v>
      </c>
      <c r="L40" s="159"/>
      <c r="M40" s="158"/>
    </row>
    <row r="41" spans="1:13" x14ac:dyDescent="0.15">
      <c r="A41" s="143" t="s">
        <v>16</v>
      </c>
      <c r="B41" s="140">
        <v>4</v>
      </c>
      <c r="C41" s="154">
        <v>8</v>
      </c>
      <c r="D41" s="143">
        <v>1.7169000000000001</v>
      </c>
      <c r="E41" s="154">
        <v>5.3085899999999997</v>
      </c>
      <c r="F41" s="143">
        <v>1.31907</v>
      </c>
      <c r="G41" s="154">
        <v>5.3242200000000004</v>
      </c>
      <c r="H41" s="143">
        <v>1.3166500000000001</v>
      </c>
      <c r="I41" s="154">
        <v>21.167999999999999</v>
      </c>
      <c r="J41" s="143">
        <f t="shared" si="6"/>
        <v>8.06799</v>
      </c>
      <c r="K41" s="105">
        <f t="shared" si="7"/>
        <v>10.60027</v>
      </c>
      <c r="L41" s="159"/>
      <c r="M41" s="158"/>
    </row>
    <row r="42" spans="1:13" x14ac:dyDescent="0.15">
      <c r="A42" s="143" t="s">
        <v>16</v>
      </c>
      <c r="B42" s="140">
        <v>6</v>
      </c>
      <c r="C42" s="154">
        <v>2</v>
      </c>
      <c r="D42" s="143">
        <v>4.2795699999999997</v>
      </c>
      <c r="E42" s="154">
        <v>5.3125</v>
      </c>
      <c r="F42" s="143">
        <v>4.3785800000000004</v>
      </c>
      <c r="G42" s="154">
        <v>21.1328</v>
      </c>
      <c r="H42" s="143">
        <v>4.4145000000000003</v>
      </c>
      <c r="I42" s="154">
        <v>21.167999999999999</v>
      </c>
      <c r="J42" s="143">
        <f t="shared" si="6"/>
        <v>9.9420500000000001</v>
      </c>
      <c r="K42" s="105">
        <f t="shared" si="7"/>
        <v>15.871099999999998</v>
      </c>
      <c r="L42" s="159"/>
      <c r="M42" s="158"/>
    </row>
    <row r="43" spans="1:13" x14ac:dyDescent="0.15">
      <c r="A43" s="143" t="s">
        <v>22</v>
      </c>
      <c r="B43" s="140">
        <v>3</v>
      </c>
      <c r="C43" s="154">
        <v>4</v>
      </c>
      <c r="D43" s="143">
        <v>2.2439200000000001</v>
      </c>
      <c r="E43" s="154">
        <v>5.3007799999999996</v>
      </c>
      <c r="F43" s="143">
        <v>2.4687999999999999</v>
      </c>
      <c r="G43" s="154">
        <v>21.1797</v>
      </c>
      <c r="H43" s="143">
        <v>2.2907099999999998</v>
      </c>
      <c r="I43" s="154">
        <v>21.183599999999998</v>
      </c>
      <c r="J43" s="143">
        <f t="shared" si="6"/>
        <v>8.632106666666667</v>
      </c>
      <c r="K43" s="105">
        <f t="shared" si="7"/>
        <v>15.888026666666667</v>
      </c>
      <c r="L43" s="150">
        <f t="shared" ref="L43:M43" si="9">(J43+J44+J45+J46+J47)/5</f>
        <v>15.964618000000002</v>
      </c>
      <c r="M43" s="147">
        <f t="shared" si="9"/>
        <v>10.909379333333334</v>
      </c>
    </row>
    <row r="44" spans="1:13" x14ac:dyDescent="0.15">
      <c r="A44" s="143" t="s">
        <v>22</v>
      </c>
      <c r="B44" s="140">
        <v>1</v>
      </c>
      <c r="C44" s="154">
        <v>4</v>
      </c>
      <c r="D44" s="143">
        <v>44.948500000000003</v>
      </c>
      <c r="E44" s="154">
        <v>5.2968799999999998</v>
      </c>
      <c r="F44" s="143">
        <v>44.888100000000001</v>
      </c>
      <c r="G44" s="154">
        <v>21.1953</v>
      </c>
      <c r="H44" s="143">
        <v>45.103000000000002</v>
      </c>
      <c r="I44" s="154">
        <v>5.3125</v>
      </c>
      <c r="J44" s="143">
        <f t="shared" si="6"/>
        <v>31.716366666666669</v>
      </c>
      <c r="K44" s="105">
        <f t="shared" si="7"/>
        <v>10.601559999999999</v>
      </c>
      <c r="L44" s="159"/>
      <c r="M44" s="158"/>
    </row>
    <row r="45" spans="1:13" x14ac:dyDescent="0.15">
      <c r="A45" s="143" t="s">
        <v>22</v>
      </c>
      <c r="B45" s="140">
        <v>1</v>
      </c>
      <c r="C45" s="154">
        <v>3</v>
      </c>
      <c r="D45" s="143">
        <v>28.325800000000001</v>
      </c>
      <c r="E45" s="154">
        <v>6.21875</v>
      </c>
      <c r="F45" s="143">
        <v>28.366</v>
      </c>
      <c r="G45" s="154">
        <v>6.2539100000000003</v>
      </c>
      <c r="H45" s="143">
        <v>28.5839</v>
      </c>
      <c r="I45" s="154">
        <v>5.3281299999999998</v>
      </c>
      <c r="J45" s="143">
        <f t="shared" si="6"/>
        <v>20.673310000000001</v>
      </c>
      <c r="K45" s="105">
        <f t="shared" si="7"/>
        <v>5.9335966666666664</v>
      </c>
      <c r="L45" s="159"/>
      <c r="M45" s="158"/>
    </row>
    <row r="46" spans="1:13" x14ac:dyDescent="0.15">
      <c r="A46" s="143" t="s">
        <v>22</v>
      </c>
      <c r="B46" s="140">
        <v>2</v>
      </c>
      <c r="C46" s="154">
        <v>8</v>
      </c>
      <c r="D46" s="143">
        <v>16.4726</v>
      </c>
      <c r="E46" s="154">
        <v>6.2421899999999999</v>
      </c>
      <c r="F46" s="143">
        <v>16.853300000000001</v>
      </c>
      <c r="G46" s="154">
        <v>21.191400000000002</v>
      </c>
      <c r="H46" s="143">
        <v>19.067299999999999</v>
      </c>
      <c r="I46" s="154">
        <v>6.2382799999999996</v>
      </c>
      <c r="J46" s="143">
        <f t="shared" si="6"/>
        <v>13.188060000000002</v>
      </c>
      <c r="K46" s="105">
        <f t="shared" si="7"/>
        <v>11.223956666666666</v>
      </c>
      <c r="L46" s="159"/>
      <c r="M46" s="158"/>
    </row>
    <row r="47" spans="1:13" x14ac:dyDescent="0.15">
      <c r="A47" s="143" t="s">
        <v>22</v>
      </c>
      <c r="B47" s="140">
        <v>8</v>
      </c>
      <c r="C47" s="154">
        <v>1</v>
      </c>
      <c r="D47" s="143">
        <v>5.29589</v>
      </c>
      <c r="E47" s="154">
        <v>5.3046899999999999</v>
      </c>
      <c r="F47" s="143">
        <v>5.3094700000000001</v>
      </c>
      <c r="G47" s="154">
        <v>21.1602</v>
      </c>
      <c r="H47" s="143">
        <v>5.1953699999999996</v>
      </c>
      <c r="I47" s="154">
        <v>6.2343799999999998</v>
      </c>
      <c r="J47" s="143">
        <f t="shared" si="6"/>
        <v>5.6132466666666661</v>
      </c>
      <c r="K47" s="105">
        <f t="shared" si="7"/>
        <v>10.899756666666667</v>
      </c>
      <c r="L47" s="159"/>
      <c r="M47" s="158"/>
    </row>
    <row r="48" spans="1:13" x14ac:dyDescent="0.15">
      <c r="A48" s="143" t="s">
        <v>28</v>
      </c>
      <c r="B48" s="140">
        <v>6</v>
      </c>
      <c r="C48" s="154">
        <v>5</v>
      </c>
      <c r="D48" s="143">
        <v>37.430399999999999</v>
      </c>
      <c r="E48" s="154">
        <v>22.125</v>
      </c>
      <c r="F48" s="143">
        <v>37.324800000000003</v>
      </c>
      <c r="G48" s="154">
        <v>21.191400000000002</v>
      </c>
      <c r="H48" s="143">
        <v>38.857199999999999</v>
      </c>
      <c r="I48" s="154">
        <v>21.1875</v>
      </c>
      <c r="J48" s="143">
        <f t="shared" si="6"/>
        <v>31.980900000000002</v>
      </c>
      <c r="K48" s="105">
        <f t="shared" si="7"/>
        <v>21.501300000000001</v>
      </c>
      <c r="L48" s="150">
        <f t="shared" ref="L48:M48" si="10">(J48+J49+J50+J51+J52)/5</f>
        <v>23.522805999999999</v>
      </c>
      <c r="M48" s="147">
        <f t="shared" si="10"/>
        <v>16.016151999999998</v>
      </c>
    </row>
    <row r="49" spans="1:13" x14ac:dyDescent="0.15">
      <c r="A49" s="143" t="s">
        <v>28</v>
      </c>
      <c r="B49" s="140">
        <v>7</v>
      </c>
      <c r="C49" s="154">
        <v>12</v>
      </c>
      <c r="D49" s="143">
        <v>10.806100000000001</v>
      </c>
      <c r="E49" s="154">
        <v>5.2890600000000001</v>
      </c>
      <c r="F49" s="143">
        <v>11.227499999999999</v>
      </c>
      <c r="G49" s="154">
        <v>21.183599999999998</v>
      </c>
      <c r="H49" s="143">
        <v>10.755100000000001</v>
      </c>
      <c r="I49" s="154">
        <v>5.3085899999999997</v>
      </c>
      <c r="J49" s="143">
        <f t="shared" si="6"/>
        <v>9.1140633333333323</v>
      </c>
      <c r="K49" s="105">
        <f t="shared" si="7"/>
        <v>10.593749999999998</v>
      </c>
      <c r="L49" s="159"/>
      <c r="M49" s="158"/>
    </row>
    <row r="50" spans="1:13" x14ac:dyDescent="0.15">
      <c r="A50" s="143" t="s">
        <v>28</v>
      </c>
      <c r="B50" s="140">
        <v>10</v>
      </c>
      <c r="C50" s="154">
        <v>8</v>
      </c>
      <c r="D50" s="143">
        <v>11.3316</v>
      </c>
      <c r="E50" s="154">
        <v>21.1602</v>
      </c>
      <c r="F50" s="143">
        <v>11.2072</v>
      </c>
      <c r="G50" s="154">
        <v>5.3046899999999999</v>
      </c>
      <c r="H50" s="143">
        <v>11.369899999999999</v>
      </c>
      <c r="I50" s="154">
        <v>21.1797</v>
      </c>
      <c r="J50" s="143">
        <f t="shared" si="6"/>
        <v>14.572833333333335</v>
      </c>
      <c r="K50" s="105">
        <f t="shared" si="7"/>
        <v>15.88153</v>
      </c>
      <c r="L50" s="159"/>
      <c r="M50" s="158"/>
    </row>
    <row r="51" spans="1:13" x14ac:dyDescent="0.15">
      <c r="A51" s="143" t="s">
        <v>28</v>
      </c>
      <c r="B51" s="140">
        <v>12</v>
      </c>
      <c r="C51" s="154">
        <v>6</v>
      </c>
      <c r="D51" s="143">
        <v>61.4679</v>
      </c>
      <c r="E51" s="154">
        <v>21.1797</v>
      </c>
      <c r="F51" s="143">
        <v>61.223700000000001</v>
      </c>
      <c r="G51" s="154">
        <v>21.175799999999999</v>
      </c>
      <c r="H51" s="143">
        <v>61.990699999999997</v>
      </c>
      <c r="I51" s="154">
        <v>21.199200000000001</v>
      </c>
      <c r="J51" s="143">
        <f t="shared" si="6"/>
        <v>47.963599999999992</v>
      </c>
      <c r="K51" s="105">
        <f t="shared" si="7"/>
        <v>21.184899999999999</v>
      </c>
      <c r="L51" s="159"/>
      <c r="M51" s="158"/>
    </row>
    <row r="52" spans="1:13" x14ac:dyDescent="0.15">
      <c r="A52" s="143" t="s">
        <v>28</v>
      </c>
      <c r="B52" s="140">
        <v>7</v>
      </c>
      <c r="C52" s="154">
        <v>6</v>
      </c>
      <c r="D52" s="143">
        <v>10.5344</v>
      </c>
      <c r="E52" s="154">
        <v>6.2578100000000001</v>
      </c>
      <c r="F52" s="143">
        <v>10.2416</v>
      </c>
      <c r="G52" s="154">
        <v>5.3281299999999998</v>
      </c>
      <c r="H52" s="143">
        <v>10.035500000000001</v>
      </c>
      <c r="I52" s="154">
        <v>21.171900000000001</v>
      </c>
      <c r="J52" s="143">
        <f t="shared" si="6"/>
        <v>13.982633333333334</v>
      </c>
      <c r="K52" s="105">
        <f t="shared" si="7"/>
        <v>10.919280000000001</v>
      </c>
      <c r="L52" s="159"/>
      <c r="M52" s="158"/>
    </row>
    <row r="53" spans="1:13" x14ac:dyDescent="0.15">
      <c r="A53" s="143" t="s">
        <v>34</v>
      </c>
      <c r="B53" s="140">
        <v>12</v>
      </c>
      <c r="C53" s="154">
        <v>8</v>
      </c>
      <c r="D53" s="143">
        <v>15.5671</v>
      </c>
      <c r="E53" s="154">
        <v>21.156300000000002</v>
      </c>
      <c r="F53" s="143">
        <v>15.583399999999999</v>
      </c>
      <c r="G53" s="154">
        <v>5.3125</v>
      </c>
      <c r="H53" s="143">
        <v>16.0168</v>
      </c>
      <c r="I53" s="154">
        <v>5.3203100000000001</v>
      </c>
      <c r="J53" s="143">
        <f t="shared" si="6"/>
        <v>12.156936666666667</v>
      </c>
      <c r="K53" s="105">
        <f t="shared" si="7"/>
        <v>10.59637</v>
      </c>
      <c r="L53" s="150">
        <f t="shared" ref="L53:M53" si="11">(J53+J54+J55+J56+J57)/5</f>
        <v>26.129814666666668</v>
      </c>
      <c r="M53" s="147">
        <f t="shared" si="11"/>
        <v>14.952871999999999</v>
      </c>
    </row>
    <row r="54" spans="1:13" x14ac:dyDescent="0.15">
      <c r="A54" s="143" t="s">
        <v>34</v>
      </c>
      <c r="B54" s="140">
        <v>7</v>
      </c>
      <c r="C54" s="154">
        <v>8</v>
      </c>
      <c r="D54" s="143">
        <v>29.7288</v>
      </c>
      <c r="E54" s="154">
        <v>21.1523</v>
      </c>
      <c r="F54" s="143">
        <v>26.9636</v>
      </c>
      <c r="G54" s="154">
        <v>5.3242200000000004</v>
      </c>
      <c r="H54" s="143">
        <v>26.8993</v>
      </c>
      <c r="I54" s="154">
        <v>21.175799999999999</v>
      </c>
      <c r="J54" s="143">
        <f t="shared" si="6"/>
        <v>25.956066666666668</v>
      </c>
      <c r="K54" s="105">
        <f t="shared" si="7"/>
        <v>15.884106666666668</v>
      </c>
      <c r="L54" s="159"/>
      <c r="M54" s="158"/>
    </row>
    <row r="55" spans="1:13" x14ac:dyDescent="0.15">
      <c r="A55" s="143" t="s">
        <v>34</v>
      </c>
      <c r="B55" s="140">
        <v>12</v>
      </c>
      <c r="C55" s="154">
        <v>10</v>
      </c>
      <c r="D55" s="143">
        <v>33.510599999999997</v>
      </c>
      <c r="E55" s="154">
        <v>21.175799999999999</v>
      </c>
      <c r="F55" s="143">
        <v>33.552599999999998</v>
      </c>
      <c r="G55" s="154">
        <v>6.21875</v>
      </c>
      <c r="H55" s="143">
        <v>33.787700000000001</v>
      </c>
      <c r="I55" s="154">
        <v>21.1797</v>
      </c>
      <c r="J55" s="143">
        <f t="shared" si="6"/>
        <v>29.414299999999997</v>
      </c>
      <c r="K55" s="105">
        <f t="shared" si="7"/>
        <v>16.191416666666665</v>
      </c>
      <c r="L55" s="159"/>
      <c r="M55" s="158"/>
    </row>
    <row r="56" spans="1:13" x14ac:dyDescent="0.15">
      <c r="A56" s="143" t="s">
        <v>34</v>
      </c>
      <c r="B56" s="140">
        <v>7</v>
      </c>
      <c r="C56" s="154">
        <v>3</v>
      </c>
      <c r="D56" s="143">
        <v>64.137699999999995</v>
      </c>
      <c r="E56" s="154">
        <v>21.191400000000002</v>
      </c>
      <c r="F56" s="143">
        <v>65.110299999999995</v>
      </c>
      <c r="G56" s="154">
        <v>21.1797</v>
      </c>
      <c r="H56" s="143">
        <v>62.754100000000001</v>
      </c>
      <c r="I56" s="154">
        <v>6.2578100000000001</v>
      </c>
      <c r="J56" s="143">
        <f t="shared" si="6"/>
        <v>45.16860333333333</v>
      </c>
      <c r="K56" s="105">
        <f t="shared" si="7"/>
        <v>16.209636666666665</v>
      </c>
      <c r="L56" s="159"/>
      <c r="M56" s="158"/>
    </row>
    <row r="57" spans="1:13" x14ac:dyDescent="0.15">
      <c r="A57" s="153" t="s">
        <v>34</v>
      </c>
      <c r="B57" s="155">
        <v>12</v>
      </c>
      <c r="C57" s="152">
        <v>2</v>
      </c>
      <c r="D57" s="153">
        <v>16.216699999999999</v>
      </c>
      <c r="E57" s="152">
        <v>5.3085899999999997</v>
      </c>
      <c r="F57" s="153">
        <v>16.4787</v>
      </c>
      <c r="G57" s="152">
        <v>21.175799999999999</v>
      </c>
      <c r="H57" s="153">
        <v>16.3706</v>
      </c>
      <c r="I57" s="152">
        <v>21.164100000000001</v>
      </c>
      <c r="J57" s="153">
        <f t="shared" si="6"/>
        <v>17.953166666666664</v>
      </c>
      <c r="K57" s="106">
        <f t="shared" si="7"/>
        <v>15.882829999999998</v>
      </c>
      <c r="L57" s="156"/>
      <c r="M57" s="145"/>
    </row>
    <row r="60" spans="1:13" x14ac:dyDescent="0.15">
      <c r="A60" s="141" t="s">
        <v>79</v>
      </c>
    </row>
    <row r="61" spans="1:13" x14ac:dyDescent="0.15">
      <c r="A61" s="107" t="s">
        <v>67</v>
      </c>
      <c r="B61" s="110" t="s">
        <v>69</v>
      </c>
      <c r="C61" s="111" t="s">
        <v>68</v>
      </c>
      <c r="D61" s="107" t="s">
        <v>70</v>
      </c>
      <c r="E61" s="111" t="s">
        <v>71</v>
      </c>
      <c r="F61" s="107" t="s">
        <v>70</v>
      </c>
      <c r="G61" s="111" t="s">
        <v>71</v>
      </c>
      <c r="H61" s="107" t="s">
        <v>70</v>
      </c>
      <c r="I61" s="111" t="s">
        <v>71</v>
      </c>
      <c r="J61" s="151" t="s">
        <v>75</v>
      </c>
      <c r="K61" s="149" t="s">
        <v>76</v>
      </c>
    </row>
    <row r="62" spans="1:13" x14ac:dyDescent="0.15">
      <c r="A62" s="143" t="s">
        <v>0</v>
      </c>
      <c r="B62" s="140">
        <v>6</v>
      </c>
      <c r="C62" s="154">
        <v>1</v>
      </c>
      <c r="D62" s="143">
        <v>1.03261</v>
      </c>
      <c r="E62" s="154">
        <v>21.167999999999999</v>
      </c>
      <c r="F62" s="143">
        <v>1.0513300000000001</v>
      </c>
      <c r="G62" s="154">
        <v>21.1797</v>
      </c>
      <c r="H62" s="143">
        <v>1.0305</v>
      </c>
      <c r="I62" s="154">
        <v>21.167999999999999</v>
      </c>
      <c r="J62" s="143">
        <f>(D62+F62+H62)/3</f>
        <v>1.0381466666666668</v>
      </c>
      <c r="K62" s="105">
        <f>(E62+G62+I62)/3</f>
        <v>21.171900000000001</v>
      </c>
      <c r="L62" s="150">
        <f>(J62+J63+J64+J65+J66)/5</f>
        <v>1.1300508666666667</v>
      </c>
      <c r="M62" s="147">
        <f>(K62+K63+K64+K65+K66)/5</f>
        <v>21.22448</v>
      </c>
    </row>
    <row r="63" spans="1:13" x14ac:dyDescent="0.15">
      <c r="A63" s="143" t="s">
        <v>0</v>
      </c>
      <c r="B63" s="140">
        <v>3</v>
      </c>
      <c r="C63" s="154">
        <v>1</v>
      </c>
      <c r="D63" s="143">
        <v>1.03352</v>
      </c>
      <c r="E63" s="154">
        <v>21.144500000000001</v>
      </c>
      <c r="F63" s="143">
        <v>1.0386500000000001</v>
      </c>
      <c r="G63" s="154">
        <v>21.1797</v>
      </c>
      <c r="H63" s="143">
        <v>1.02477</v>
      </c>
      <c r="I63" s="154">
        <v>21.167999999999999</v>
      </c>
      <c r="J63" s="143">
        <f t="shared" ref="J63:J86" si="12">(D63+F63+H63)/3</f>
        <v>1.0323133333333334</v>
      </c>
      <c r="K63" s="105">
        <f t="shared" ref="K63:K86" si="13">(E63+G63+I63)/3</f>
        <v>21.164066666666667</v>
      </c>
      <c r="L63" s="159"/>
      <c r="M63" s="158"/>
    </row>
    <row r="64" spans="1:13" x14ac:dyDescent="0.15">
      <c r="A64" s="143" t="s">
        <v>0</v>
      </c>
      <c r="B64" s="140">
        <v>5</v>
      </c>
      <c r="C64" s="154">
        <v>2</v>
      </c>
      <c r="D64" s="143">
        <v>0.88833200000000001</v>
      </c>
      <c r="E64" s="154">
        <v>21.171900000000001</v>
      </c>
      <c r="F64" s="143">
        <v>0.81981300000000001</v>
      </c>
      <c r="G64" s="154">
        <v>22.0898</v>
      </c>
      <c r="H64" s="143">
        <v>0.80532499999999996</v>
      </c>
      <c r="I64" s="154">
        <v>21.136700000000001</v>
      </c>
      <c r="J64" s="143">
        <f t="shared" si="12"/>
        <v>0.83782333333333325</v>
      </c>
      <c r="K64" s="105">
        <f t="shared" si="13"/>
        <v>21.466133333333335</v>
      </c>
      <c r="L64" s="159"/>
      <c r="M64" s="158"/>
    </row>
    <row r="65" spans="1:13" x14ac:dyDescent="0.15">
      <c r="A65" s="143" t="s">
        <v>0</v>
      </c>
      <c r="B65" s="140">
        <v>1</v>
      </c>
      <c r="C65" s="154">
        <v>5</v>
      </c>
      <c r="D65" s="143">
        <v>1.6879200000000001</v>
      </c>
      <c r="E65" s="154">
        <v>21.1523</v>
      </c>
      <c r="F65" s="143">
        <v>1.86511</v>
      </c>
      <c r="G65" s="154">
        <v>21.167999999999999</v>
      </c>
      <c r="H65" s="143">
        <v>1.64446</v>
      </c>
      <c r="I65" s="154">
        <v>21.144500000000001</v>
      </c>
      <c r="J65" s="143">
        <f t="shared" si="12"/>
        <v>1.7324966666666668</v>
      </c>
      <c r="K65" s="105">
        <f t="shared" si="13"/>
        <v>21.154933333333336</v>
      </c>
      <c r="L65" s="159"/>
      <c r="M65" s="158"/>
    </row>
    <row r="66" spans="1:13" x14ac:dyDescent="0.15">
      <c r="A66" s="143" t="s">
        <v>0</v>
      </c>
      <c r="B66" s="140">
        <v>5</v>
      </c>
      <c r="C66" s="154">
        <v>1</v>
      </c>
      <c r="D66" s="143">
        <v>1.0283899999999999</v>
      </c>
      <c r="E66" s="154">
        <v>21.140599999999999</v>
      </c>
      <c r="F66" s="143">
        <v>1.0036400000000001</v>
      </c>
      <c r="G66" s="154">
        <v>21.175799999999999</v>
      </c>
      <c r="H66" s="143">
        <v>0.99639299999999997</v>
      </c>
      <c r="I66" s="154">
        <v>21.1797</v>
      </c>
      <c r="J66" s="143">
        <f t="shared" si="12"/>
        <v>1.0094743333333331</v>
      </c>
      <c r="K66" s="105">
        <f t="shared" si="13"/>
        <v>21.165366666666667</v>
      </c>
      <c r="L66" s="159"/>
      <c r="M66" s="158"/>
    </row>
    <row r="67" spans="1:13" x14ac:dyDescent="0.15">
      <c r="A67" s="143" t="s">
        <v>16</v>
      </c>
      <c r="B67" s="140">
        <v>5</v>
      </c>
      <c r="C67" s="154">
        <v>6</v>
      </c>
      <c r="D67" s="143">
        <v>1.82134</v>
      </c>
      <c r="E67" s="154">
        <v>22.078099999999999</v>
      </c>
      <c r="F67" s="143">
        <v>1.74437</v>
      </c>
      <c r="G67" s="154">
        <v>21.171900000000001</v>
      </c>
      <c r="H67" s="143">
        <v>1.78149</v>
      </c>
      <c r="I67" s="154">
        <v>21.171900000000001</v>
      </c>
      <c r="J67" s="143">
        <f t="shared" si="12"/>
        <v>1.7824</v>
      </c>
      <c r="K67" s="105">
        <f t="shared" si="13"/>
        <v>21.473966666666666</v>
      </c>
      <c r="L67" s="150">
        <f t="shared" ref="L67:M67" si="14">(J67+J68+J69+J70+J71)/5</f>
        <v>1.8303726666666666</v>
      </c>
      <c r="M67" s="147">
        <f t="shared" si="14"/>
        <v>21.355226666666667</v>
      </c>
    </row>
    <row r="68" spans="1:13" x14ac:dyDescent="0.15">
      <c r="A68" s="143" t="s">
        <v>16</v>
      </c>
      <c r="B68" s="140">
        <v>3</v>
      </c>
      <c r="C68" s="154">
        <v>2</v>
      </c>
      <c r="D68" s="143">
        <v>1.39724</v>
      </c>
      <c r="E68" s="154">
        <v>22.109400000000001</v>
      </c>
      <c r="F68" s="143">
        <v>1.45309</v>
      </c>
      <c r="G68" s="154">
        <v>22.105499999999999</v>
      </c>
      <c r="H68" s="143">
        <v>1.38517</v>
      </c>
      <c r="I68" s="154">
        <v>21.171900000000001</v>
      </c>
      <c r="J68" s="143">
        <f t="shared" si="12"/>
        <v>1.4118333333333333</v>
      </c>
      <c r="K68" s="105">
        <f t="shared" si="13"/>
        <v>21.795599999999997</v>
      </c>
      <c r="L68" s="159"/>
      <c r="M68" s="158"/>
    </row>
    <row r="69" spans="1:13" x14ac:dyDescent="0.15">
      <c r="A69" s="143" t="s">
        <v>16</v>
      </c>
      <c r="B69" s="140">
        <v>8</v>
      </c>
      <c r="C69" s="154">
        <v>3</v>
      </c>
      <c r="D69" s="143">
        <v>2.3528899999999999</v>
      </c>
      <c r="E69" s="154">
        <v>21.1797</v>
      </c>
      <c r="F69" s="143">
        <v>2.4582299999999999</v>
      </c>
      <c r="G69" s="154">
        <v>21.171900000000001</v>
      </c>
      <c r="H69" s="143">
        <v>2.3489599999999999</v>
      </c>
      <c r="I69" s="154">
        <v>21.140599999999999</v>
      </c>
      <c r="J69" s="143">
        <f t="shared" si="12"/>
        <v>2.3866933333333331</v>
      </c>
      <c r="K69" s="105">
        <f t="shared" si="13"/>
        <v>21.164066666666667</v>
      </c>
      <c r="L69" s="159"/>
      <c r="M69" s="158"/>
    </row>
    <row r="70" spans="1:13" x14ac:dyDescent="0.15">
      <c r="A70" s="143" t="s">
        <v>16</v>
      </c>
      <c r="B70" s="140">
        <v>4</v>
      </c>
      <c r="C70" s="154">
        <v>8</v>
      </c>
      <c r="D70" s="143">
        <v>1.37249</v>
      </c>
      <c r="E70" s="154">
        <v>21.171900000000001</v>
      </c>
      <c r="F70" s="143">
        <v>1.28345</v>
      </c>
      <c r="G70" s="154">
        <v>21.171900000000001</v>
      </c>
      <c r="H70" s="143">
        <v>1.39483</v>
      </c>
      <c r="I70" s="154">
        <v>21.1797</v>
      </c>
      <c r="J70" s="143">
        <f t="shared" si="12"/>
        <v>1.3502566666666667</v>
      </c>
      <c r="K70" s="105">
        <f t="shared" si="13"/>
        <v>21.174499999999998</v>
      </c>
      <c r="L70" s="159"/>
      <c r="M70" s="158"/>
    </row>
    <row r="71" spans="1:13" x14ac:dyDescent="0.15">
      <c r="A71" s="143" t="s">
        <v>16</v>
      </c>
      <c r="B71" s="140">
        <v>6</v>
      </c>
      <c r="C71" s="154">
        <v>2</v>
      </c>
      <c r="D71" s="143">
        <v>2.2354699999999998</v>
      </c>
      <c r="E71" s="154">
        <v>21.167999999999999</v>
      </c>
      <c r="F71" s="143">
        <v>2.2327499999999998</v>
      </c>
      <c r="G71" s="154">
        <v>21.171900000000001</v>
      </c>
      <c r="H71" s="143">
        <v>2.1938200000000001</v>
      </c>
      <c r="I71" s="154">
        <v>21.164100000000001</v>
      </c>
      <c r="J71" s="143">
        <f t="shared" si="12"/>
        <v>2.2206799999999998</v>
      </c>
      <c r="K71" s="105">
        <f t="shared" si="13"/>
        <v>21.168000000000003</v>
      </c>
      <c r="L71" s="159"/>
      <c r="M71" s="158"/>
    </row>
    <row r="72" spans="1:13" x14ac:dyDescent="0.15">
      <c r="A72" s="143" t="s">
        <v>22</v>
      </c>
      <c r="B72" s="140">
        <v>3</v>
      </c>
      <c r="C72" s="154">
        <v>4</v>
      </c>
      <c r="D72" s="143">
        <v>2.2092100000000001</v>
      </c>
      <c r="E72" s="154">
        <v>21.175799999999999</v>
      </c>
      <c r="F72" s="143">
        <v>2.20106</v>
      </c>
      <c r="G72" s="154">
        <v>21.171900000000001</v>
      </c>
      <c r="H72" s="143">
        <v>2.21102</v>
      </c>
      <c r="I72" s="154">
        <v>21.1523</v>
      </c>
      <c r="J72" s="143">
        <f t="shared" si="12"/>
        <v>2.2070966666666667</v>
      </c>
      <c r="K72" s="105">
        <f t="shared" si="13"/>
        <v>21.166666666666668</v>
      </c>
      <c r="L72" s="150">
        <f t="shared" ref="L72:M72" si="15">(J72+J73+J74+J75+J76)/5</f>
        <v>3.2919506666666662</v>
      </c>
      <c r="M72" s="147">
        <f t="shared" si="15"/>
        <v>19.048439333333334</v>
      </c>
    </row>
    <row r="73" spans="1:13" x14ac:dyDescent="0.15">
      <c r="A73" s="143" t="s">
        <v>22</v>
      </c>
      <c r="B73" s="140">
        <v>1</v>
      </c>
      <c r="C73" s="154">
        <v>4</v>
      </c>
      <c r="D73" s="143">
        <v>3.4051200000000001</v>
      </c>
      <c r="E73" s="154">
        <v>21.183599999999998</v>
      </c>
      <c r="F73" s="143">
        <v>3.5077500000000001</v>
      </c>
      <c r="G73" s="154">
        <v>21.175799999999999</v>
      </c>
      <c r="H73" s="143">
        <v>3.5125799999999998</v>
      </c>
      <c r="I73" s="154">
        <v>21.171900000000001</v>
      </c>
      <c r="J73" s="143">
        <f t="shared" si="12"/>
        <v>3.4751499999999997</v>
      </c>
      <c r="K73" s="105">
        <f t="shared" si="13"/>
        <v>21.177099999999999</v>
      </c>
      <c r="L73" s="159"/>
      <c r="M73" s="158"/>
    </row>
    <row r="74" spans="1:13" x14ac:dyDescent="0.15">
      <c r="A74" s="143" t="s">
        <v>22</v>
      </c>
      <c r="B74" s="140">
        <v>1</v>
      </c>
      <c r="C74" s="154">
        <v>3</v>
      </c>
      <c r="D74" s="143">
        <v>4.7902899999999997</v>
      </c>
      <c r="E74" s="154">
        <v>21.136700000000001</v>
      </c>
      <c r="F74" s="143">
        <v>4.7936100000000001</v>
      </c>
      <c r="G74" s="154">
        <v>21.140599999999999</v>
      </c>
      <c r="H74" s="143">
        <v>5.1660899999999996</v>
      </c>
      <c r="I74" s="154">
        <v>21.144500000000001</v>
      </c>
      <c r="J74" s="143">
        <f t="shared" si="12"/>
        <v>4.9166633333333332</v>
      </c>
      <c r="K74" s="105">
        <f t="shared" si="13"/>
        <v>21.140599999999999</v>
      </c>
      <c r="L74" s="159"/>
      <c r="M74" s="158"/>
    </row>
    <row r="75" spans="1:13" x14ac:dyDescent="0.15">
      <c r="A75" s="143" t="s">
        <v>22</v>
      </c>
      <c r="B75" s="140">
        <v>2</v>
      </c>
      <c r="C75" s="154">
        <v>8</v>
      </c>
      <c r="D75" s="143">
        <v>3.5952899999999999</v>
      </c>
      <c r="E75" s="154">
        <v>21.167999999999999</v>
      </c>
      <c r="F75" s="143">
        <v>3.6625999999999999</v>
      </c>
      <c r="G75" s="154">
        <v>21.1523</v>
      </c>
      <c r="H75" s="143">
        <v>3.63</v>
      </c>
      <c r="I75" s="154">
        <v>21.164100000000001</v>
      </c>
      <c r="J75" s="143">
        <f t="shared" si="12"/>
        <v>3.6292966666666664</v>
      </c>
      <c r="K75" s="105">
        <f t="shared" si="13"/>
        <v>21.161466666666669</v>
      </c>
      <c r="L75" s="159"/>
      <c r="M75" s="158"/>
    </row>
    <row r="76" spans="1:13" x14ac:dyDescent="0.15">
      <c r="A76" s="143" t="s">
        <v>22</v>
      </c>
      <c r="B76" s="140">
        <v>8</v>
      </c>
      <c r="C76" s="154">
        <v>1</v>
      </c>
      <c r="D76" s="143">
        <v>2.2267199999999998</v>
      </c>
      <c r="E76" s="154">
        <v>21.171900000000001</v>
      </c>
      <c r="F76" s="143">
        <v>2.2252100000000001</v>
      </c>
      <c r="G76" s="154">
        <v>5.3046899999999999</v>
      </c>
      <c r="H76" s="143">
        <v>2.2427100000000002</v>
      </c>
      <c r="I76" s="154">
        <v>5.3125</v>
      </c>
      <c r="J76" s="143">
        <f t="shared" si="12"/>
        <v>2.2315466666666666</v>
      </c>
      <c r="K76" s="105">
        <f t="shared" si="13"/>
        <v>10.596363333333334</v>
      </c>
      <c r="L76" s="159"/>
      <c r="M76" s="158"/>
    </row>
    <row r="77" spans="1:13" x14ac:dyDescent="0.15">
      <c r="A77" s="143" t="s">
        <v>28</v>
      </c>
      <c r="B77" s="140">
        <v>6</v>
      </c>
      <c r="C77" s="154">
        <v>5</v>
      </c>
      <c r="D77" s="143">
        <v>2.81833</v>
      </c>
      <c r="E77" s="154">
        <v>22.093800000000002</v>
      </c>
      <c r="F77" s="143">
        <v>2.71963</v>
      </c>
      <c r="G77" s="154">
        <v>21.183599999999998</v>
      </c>
      <c r="H77" s="143">
        <v>2.74831</v>
      </c>
      <c r="I77" s="154">
        <v>21.167999999999999</v>
      </c>
      <c r="J77" s="143">
        <f t="shared" si="12"/>
        <v>2.7620900000000002</v>
      </c>
      <c r="K77" s="105">
        <f t="shared" si="13"/>
        <v>21.481800000000003</v>
      </c>
      <c r="L77" s="150">
        <f t="shared" ref="L77:M77" si="16">(J77+J78+J79+J80+J81)/5</f>
        <v>4.428239333333333</v>
      </c>
      <c r="M77" s="147">
        <f t="shared" si="16"/>
        <v>20.233345333333336</v>
      </c>
    </row>
    <row r="78" spans="1:13" x14ac:dyDescent="0.15">
      <c r="A78" s="143" t="s">
        <v>28</v>
      </c>
      <c r="B78" s="140">
        <v>7</v>
      </c>
      <c r="C78" s="154">
        <v>12</v>
      </c>
      <c r="D78" s="143">
        <v>4.6897799999999998</v>
      </c>
      <c r="E78" s="154">
        <v>21.171900000000001</v>
      </c>
      <c r="F78" s="143">
        <v>4.8567</v>
      </c>
      <c r="G78" s="154">
        <v>21.140599999999999</v>
      </c>
      <c r="H78" s="143">
        <v>4.8579100000000004</v>
      </c>
      <c r="I78" s="154">
        <v>21.183599999999998</v>
      </c>
      <c r="J78" s="143">
        <f t="shared" si="12"/>
        <v>4.8014633333333334</v>
      </c>
      <c r="K78" s="105">
        <f t="shared" si="13"/>
        <v>21.165366666666667</v>
      </c>
      <c r="L78" s="159"/>
      <c r="M78" s="158"/>
    </row>
    <row r="79" spans="1:13" x14ac:dyDescent="0.15">
      <c r="A79" s="143" t="s">
        <v>28</v>
      </c>
      <c r="B79" s="140">
        <v>10</v>
      </c>
      <c r="C79" s="154">
        <v>8</v>
      </c>
      <c r="D79" s="143">
        <v>4.79331</v>
      </c>
      <c r="E79" s="154">
        <v>21.167999999999999</v>
      </c>
      <c r="F79" s="143">
        <v>4.7915000000000001</v>
      </c>
      <c r="G79" s="154">
        <v>22.0977</v>
      </c>
      <c r="H79" s="143">
        <v>4.9608400000000001</v>
      </c>
      <c r="I79" s="154">
        <v>21.171900000000001</v>
      </c>
      <c r="J79" s="143">
        <f t="shared" si="12"/>
        <v>4.8485500000000004</v>
      </c>
      <c r="K79" s="105">
        <f t="shared" si="13"/>
        <v>21.479200000000002</v>
      </c>
      <c r="L79" s="159"/>
      <c r="M79" s="158"/>
    </row>
    <row r="80" spans="1:13" x14ac:dyDescent="0.15">
      <c r="A80" s="143" t="s">
        <v>28</v>
      </c>
      <c r="B80" s="140">
        <v>12</v>
      </c>
      <c r="C80" s="154">
        <v>6</v>
      </c>
      <c r="D80" s="143">
        <v>6.4755000000000003</v>
      </c>
      <c r="E80" s="154">
        <v>5.2968799999999998</v>
      </c>
      <c r="F80" s="143">
        <v>6.5886899999999997</v>
      </c>
      <c r="G80" s="154">
        <v>21.171900000000001</v>
      </c>
      <c r="H80" s="143">
        <v>6.9614700000000003</v>
      </c>
      <c r="I80" s="154">
        <v>21.140599999999999</v>
      </c>
      <c r="J80" s="143">
        <f t="shared" si="12"/>
        <v>6.6752200000000004</v>
      </c>
      <c r="K80" s="105">
        <f t="shared" si="13"/>
        <v>15.869793333333334</v>
      </c>
      <c r="L80" s="159"/>
      <c r="M80" s="158"/>
    </row>
    <row r="81" spans="1:13" x14ac:dyDescent="0.15">
      <c r="A81" s="143" t="s">
        <v>28</v>
      </c>
      <c r="B81" s="140">
        <v>7</v>
      </c>
      <c r="C81" s="154">
        <v>6</v>
      </c>
      <c r="D81" s="143">
        <v>3.0887899999999999</v>
      </c>
      <c r="E81" s="154">
        <v>21.1523</v>
      </c>
      <c r="F81" s="143">
        <v>3.07158</v>
      </c>
      <c r="G81" s="154">
        <v>21.1797</v>
      </c>
      <c r="H81" s="143">
        <v>3.0012500000000002</v>
      </c>
      <c r="I81" s="154">
        <v>21.1797</v>
      </c>
      <c r="J81" s="143">
        <f t="shared" si="12"/>
        <v>3.0538733333333337</v>
      </c>
      <c r="K81" s="105">
        <f t="shared" si="13"/>
        <v>21.170566666666669</v>
      </c>
      <c r="L81" s="159"/>
      <c r="M81" s="158"/>
    </row>
    <row r="82" spans="1:13" x14ac:dyDescent="0.15">
      <c r="A82" s="143" t="s">
        <v>34</v>
      </c>
      <c r="B82" s="140">
        <v>12</v>
      </c>
      <c r="C82" s="154">
        <v>8</v>
      </c>
      <c r="D82" s="143">
        <v>3.45885</v>
      </c>
      <c r="E82" s="154">
        <v>5.2773399999999997</v>
      </c>
      <c r="F82" s="143">
        <v>3.5705300000000002</v>
      </c>
      <c r="G82" s="154">
        <v>5.2773399999999997</v>
      </c>
      <c r="H82" s="143">
        <v>3.4990000000000001</v>
      </c>
      <c r="I82" s="154">
        <v>22.074200000000001</v>
      </c>
      <c r="J82" s="143">
        <f t="shared" si="12"/>
        <v>3.5094600000000002</v>
      </c>
      <c r="K82" s="105">
        <f t="shared" si="13"/>
        <v>10.876293333333335</v>
      </c>
      <c r="L82" s="150">
        <f t="shared" ref="L82:M82" si="17">(J82+J83+J84+J85+J86)/5</f>
        <v>4.6149006666666663</v>
      </c>
      <c r="M82" s="147">
        <f t="shared" si="17"/>
        <v>18.240378</v>
      </c>
    </row>
    <row r="83" spans="1:13" x14ac:dyDescent="0.15">
      <c r="A83" s="143" t="s">
        <v>34</v>
      </c>
      <c r="B83" s="140">
        <v>7</v>
      </c>
      <c r="C83" s="154">
        <v>8</v>
      </c>
      <c r="D83" s="143">
        <v>5.3577599999999999</v>
      </c>
      <c r="E83" s="154">
        <v>5.3085899999999997</v>
      </c>
      <c r="F83" s="143">
        <v>4.8615300000000001</v>
      </c>
      <c r="G83" s="154">
        <v>21.171900000000001</v>
      </c>
      <c r="H83" s="143">
        <v>4.77339</v>
      </c>
      <c r="I83" s="154">
        <v>22.109400000000001</v>
      </c>
      <c r="J83" s="143">
        <f t="shared" si="12"/>
        <v>4.99756</v>
      </c>
      <c r="K83" s="105">
        <f t="shared" si="13"/>
        <v>16.196629999999999</v>
      </c>
      <c r="L83" s="159"/>
      <c r="M83" s="158"/>
    </row>
    <row r="84" spans="1:13" x14ac:dyDescent="0.15">
      <c r="A84" s="143" t="s">
        <v>34</v>
      </c>
      <c r="B84" s="140">
        <v>12</v>
      </c>
      <c r="C84" s="154">
        <v>10</v>
      </c>
      <c r="D84" s="143">
        <v>6.5757099999999999</v>
      </c>
      <c r="E84" s="154">
        <v>21.1602</v>
      </c>
      <c r="F84" s="143">
        <v>6.5575999999999999</v>
      </c>
      <c r="G84" s="154">
        <v>21.171900000000001</v>
      </c>
      <c r="H84" s="143">
        <v>6.3547599999999997</v>
      </c>
      <c r="I84" s="154">
        <v>21.167999999999999</v>
      </c>
      <c r="J84" s="143">
        <f t="shared" si="12"/>
        <v>6.4960233333333335</v>
      </c>
      <c r="K84" s="105">
        <f t="shared" si="13"/>
        <v>21.166699999999999</v>
      </c>
      <c r="L84" s="159"/>
      <c r="M84" s="158"/>
    </row>
    <row r="85" spans="1:13" x14ac:dyDescent="0.15">
      <c r="A85" s="143" t="s">
        <v>34</v>
      </c>
      <c r="B85" s="140">
        <v>7</v>
      </c>
      <c r="C85" s="154">
        <v>3</v>
      </c>
      <c r="D85" s="143">
        <v>4.5412699999999999</v>
      </c>
      <c r="E85" s="154">
        <v>21.1875</v>
      </c>
      <c r="F85" s="143">
        <v>4.6897799999999998</v>
      </c>
      <c r="G85" s="154">
        <v>22.1172</v>
      </c>
      <c r="H85" s="143">
        <v>4.4842199999999997</v>
      </c>
      <c r="I85" s="154">
        <v>21.1602</v>
      </c>
      <c r="J85" s="143">
        <f t="shared" si="12"/>
        <v>4.5717566666666665</v>
      </c>
      <c r="K85" s="105">
        <f t="shared" si="13"/>
        <v>21.488299999999999</v>
      </c>
      <c r="L85" s="159"/>
      <c r="M85" s="158"/>
    </row>
    <row r="86" spans="1:13" x14ac:dyDescent="0.15">
      <c r="A86" s="153" t="s">
        <v>34</v>
      </c>
      <c r="B86" s="155">
        <v>12</v>
      </c>
      <c r="C86" s="152">
        <v>2</v>
      </c>
      <c r="D86" s="153">
        <v>3.3197000000000001</v>
      </c>
      <c r="E86" s="152">
        <v>21.167999999999999</v>
      </c>
      <c r="F86" s="153">
        <v>3.1325599999999998</v>
      </c>
      <c r="G86" s="152">
        <v>22.105499999999999</v>
      </c>
      <c r="H86" s="153">
        <v>4.0468500000000001</v>
      </c>
      <c r="I86" s="152">
        <v>21.148399999999999</v>
      </c>
      <c r="J86" s="153">
        <f t="shared" si="12"/>
        <v>3.4997033333333332</v>
      </c>
      <c r="K86" s="106">
        <f t="shared" si="13"/>
        <v>21.473966666666666</v>
      </c>
      <c r="L86" s="156"/>
      <c r="M86" s="145"/>
    </row>
    <row r="105" spans="9:18" x14ac:dyDescent="0.15">
      <c r="I105" t="s">
        <v>89</v>
      </c>
    </row>
    <row r="107" spans="9:18" x14ac:dyDescent="0.15">
      <c r="I107" t="s">
        <v>70</v>
      </c>
    </row>
    <row r="108" spans="9:18" x14ac:dyDescent="0.15">
      <c r="I108" s="107"/>
      <c r="J108" s="110" t="s">
        <v>77</v>
      </c>
      <c r="K108" s="110" t="s">
        <v>78</v>
      </c>
      <c r="L108" s="111" t="s">
        <v>79</v>
      </c>
    </row>
    <row r="109" spans="9:18" x14ac:dyDescent="0.15">
      <c r="I109" s="143" t="s">
        <v>90</v>
      </c>
      <c r="J109">
        <v>191.45400000000001</v>
      </c>
      <c r="K109">
        <v>28.622333333333302</v>
      </c>
      <c r="L109" s="105">
        <v>4.7415200000000004</v>
      </c>
    </row>
    <row r="110" spans="9:18" x14ac:dyDescent="0.15">
      <c r="I110" s="143" t="s">
        <v>91</v>
      </c>
      <c r="J110">
        <v>204.54560000000001</v>
      </c>
      <c r="K110">
        <v>69.5553666666667</v>
      </c>
      <c r="L110" s="105">
        <v>8.165165</v>
      </c>
    </row>
    <row r="111" spans="9:18" x14ac:dyDescent="0.15">
      <c r="I111" s="143" t="s">
        <v>92</v>
      </c>
      <c r="J111">
        <v>700.51499999999999</v>
      </c>
      <c r="K111">
        <v>240.39</v>
      </c>
      <c r="L111" s="105">
        <v>28.75</v>
      </c>
    </row>
    <row r="112" spans="9:18" x14ac:dyDescent="0.15">
      <c r="I112" s="143" t="s">
        <v>93</v>
      </c>
      <c r="J112">
        <v>1574.1210000000001</v>
      </c>
      <c r="K112">
        <v>420.417333333334</v>
      </c>
      <c r="L112" s="105">
        <v>57.72</v>
      </c>
      <c r="O112" s="143"/>
      <c r="R112" s="105"/>
    </row>
    <row r="113" spans="9:12" x14ac:dyDescent="0.15">
      <c r="I113" s="153"/>
      <c r="J113" s="109"/>
      <c r="K113" s="109"/>
      <c r="L113" s="106"/>
    </row>
    <row r="114" spans="9:12" x14ac:dyDescent="0.15">
      <c r="I114" s="85"/>
    </row>
    <row r="115" spans="9:12" x14ac:dyDescent="0.15">
      <c r="I115" s="140" t="s">
        <v>80</v>
      </c>
    </row>
    <row r="116" spans="9:12" x14ac:dyDescent="0.15">
      <c r="I116" s="107"/>
      <c r="J116" s="110" t="s">
        <v>77</v>
      </c>
      <c r="K116" s="110" t="s">
        <v>78</v>
      </c>
      <c r="L116" s="111" t="s">
        <v>79</v>
      </c>
    </row>
    <row r="117" spans="9:12" x14ac:dyDescent="0.15">
      <c r="I117" s="143" t="s">
        <v>90</v>
      </c>
      <c r="J117" s="85">
        <v>5.0916680000000003</v>
      </c>
      <c r="K117" s="85">
        <v>10.845320000000001</v>
      </c>
      <c r="L117" s="105">
        <v>21.22448</v>
      </c>
    </row>
    <row r="118" spans="9:12" x14ac:dyDescent="0.15">
      <c r="I118" s="143" t="s">
        <v>91</v>
      </c>
      <c r="J118" s="85">
        <v>5.0893246666666672</v>
      </c>
      <c r="K118" s="85">
        <v>11.715633333333333</v>
      </c>
      <c r="L118" s="105">
        <v>21.355226666666667</v>
      </c>
    </row>
    <row r="119" spans="9:12" x14ac:dyDescent="0.15">
      <c r="I119" s="143" t="s">
        <v>92</v>
      </c>
      <c r="J119" s="85">
        <v>5.0895833333333336</v>
      </c>
      <c r="K119" s="85">
        <v>10.909379333333334</v>
      </c>
      <c r="L119" s="105">
        <v>19.048439333333334</v>
      </c>
    </row>
    <row r="120" spans="9:12" x14ac:dyDescent="0.15">
      <c r="I120" s="143" t="s">
        <v>93</v>
      </c>
      <c r="J120" s="85">
        <v>5.0906253333333336</v>
      </c>
      <c r="K120" s="85">
        <v>16.016151999999998</v>
      </c>
      <c r="L120" s="105">
        <v>20.233345333333336</v>
      </c>
    </row>
    <row r="121" spans="9:12" x14ac:dyDescent="0.15">
      <c r="I121" s="153"/>
      <c r="J121" s="109"/>
      <c r="K121" s="109"/>
      <c r="L121" s="106"/>
    </row>
  </sheetData>
  <mergeCells count="33">
    <mergeCell ref="M72:M76"/>
    <mergeCell ref="M77:M81"/>
    <mergeCell ref="M82:M86"/>
    <mergeCell ref="M38:M42"/>
    <mergeCell ref="M43:M47"/>
    <mergeCell ref="M48:M52"/>
    <mergeCell ref="M53:M57"/>
    <mergeCell ref="M62:M66"/>
    <mergeCell ref="M67:M71"/>
    <mergeCell ref="M4:M8"/>
    <mergeCell ref="M9:M13"/>
    <mergeCell ref="M14:M18"/>
    <mergeCell ref="M19:M23"/>
    <mergeCell ref="M24:M28"/>
    <mergeCell ref="M33:M37"/>
    <mergeCell ref="L53:L57"/>
    <mergeCell ref="L62:L66"/>
    <mergeCell ref="L67:L71"/>
    <mergeCell ref="L72:L76"/>
    <mergeCell ref="L77:L81"/>
    <mergeCell ref="L82:L86"/>
    <mergeCell ref="L19:L23"/>
    <mergeCell ref="L24:L28"/>
    <mergeCell ref="L33:L37"/>
    <mergeCell ref="L38:L42"/>
    <mergeCell ref="L43:L47"/>
    <mergeCell ref="L48:L52"/>
    <mergeCell ref="D2:E2"/>
    <mergeCell ref="F2:G2"/>
    <mergeCell ref="H2:I2"/>
    <mergeCell ref="L4:L8"/>
    <mergeCell ref="L9:L13"/>
    <mergeCell ref="L14:L18"/>
  </mergeCells>
  <phoneticPr fontId="4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tabSelected="1" topLeftCell="M7" workbookViewId="0">
      <selection activeCell="S18" sqref="S18"/>
    </sheetView>
  </sheetViews>
  <sheetFormatPr defaultRowHeight="13.5" x14ac:dyDescent="0.15"/>
  <cols>
    <col min="4" max="4" width="12.75" bestFit="1" customWidth="1"/>
  </cols>
  <sheetData>
    <row r="1" spans="1:22" x14ac:dyDescent="0.15">
      <c r="A1" t="s">
        <v>70</v>
      </c>
    </row>
    <row r="2" spans="1:22" x14ac:dyDescent="0.15">
      <c r="A2" s="107"/>
      <c r="B2" s="110" t="s">
        <v>77</v>
      </c>
      <c r="C2" s="110" t="s">
        <v>78</v>
      </c>
      <c r="D2" s="111" t="s">
        <v>79</v>
      </c>
    </row>
    <row r="3" spans="1:22" x14ac:dyDescent="0.15">
      <c r="A3" s="143" t="s">
        <v>0</v>
      </c>
      <c r="B3" s="85">
        <v>6.9176433333333334</v>
      </c>
      <c r="C3" s="85">
        <v>3.5021360000000001</v>
      </c>
      <c r="D3" s="105">
        <v>1.1300508666666667</v>
      </c>
    </row>
    <row r="4" spans="1:22" x14ac:dyDescent="0.15">
      <c r="A4" s="143" t="s">
        <v>16</v>
      </c>
      <c r="B4" s="85">
        <v>20.139433333333333</v>
      </c>
      <c r="C4" s="85">
        <v>7.7157520000000002</v>
      </c>
      <c r="D4" s="105">
        <v>1.8303726666666666</v>
      </c>
    </row>
    <row r="5" spans="1:22" x14ac:dyDescent="0.15">
      <c r="A5" s="143" t="s">
        <v>22</v>
      </c>
      <c r="B5" s="85">
        <v>67.460940000000008</v>
      </c>
      <c r="C5" s="85">
        <v>15.964618000000002</v>
      </c>
      <c r="D5" s="105">
        <v>3.2919506666666662</v>
      </c>
    </row>
    <row r="6" spans="1:22" x14ac:dyDescent="0.15">
      <c r="A6" s="143" t="s">
        <v>28</v>
      </c>
      <c r="B6" s="85">
        <v>346.6375666666666</v>
      </c>
      <c r="C6" s="85">
        <v>23.522805999999999</v>
      </c>
      <c r="D6" s="105">
        <v>4.428239333333333</v>
      </c>
      <c r="I6" s="107" t="s">
        <v>67</v>
      </c>
      <c r="J6" s="110" t="s">
        <v>69</v>
      </c>
      <c r="K6" s="110" t="s">
        <v>68</v>
      </c>
      <c r="L6" s="110" t="s">
        <v>81</v>
      </c>
      <c r="M6" s="111" t="s">
        <v>71</v>
      </c>
      <c r="N6" s="142" t="s">
        <v>82</v>
      </c>
      <c r="O6" s="146" t="s">
        <v>83</v>
      </c>
    </row>
    <row r="7" spans="1:22" x14ac:dyDescent="0.15">
      <c r="A7" s="153" t="s">
        <v>34</v>
      </c>
      <c r="B7" s="109">
        <v>106.03247333333334</v>
      </c>
      <c r="C7" s="109">
        <v>26.129814666666668</v>
      </c>
      <c r="D7" s="106">
        <v>4.6149006666666663</v>
      </c>
      <c r="I7" s="143" t="s">
        <v>0</v>
      </c>
      <c r="J7" s="140">
        <v>6</v>
      </c>
      <c r="K7" s="140">
        <v>1</v>
      </c>
      <c r="L7" s="140">
        <v>1.0305</v>
      </c>
      <c r="M7" s="154">
        <v>21.167999999999999</v>
      </c>
      <c r="N7" s="163">
        <v>0</v>
      </c>
      <c r="O7" s="160">
        <f>(N7+N8+N9+N10+N11)/5</f>
        <v>0</v>
      </c>
    </row>
    <row r="8" spans="1:22" x14ac:dyDescent="0.15">
      <c r="A8" s="85"/>
      <c r="I8" s="143" t="s">
        <v>0</v>
      </c>
      <c r="J8" s="140">
        <v>3</v>
      </c>
      <c r="K8" s="140">
        <v>1</v>
      </c>
      <c r="L8" s="140">
        <v>1.02477</v>
      </c>
      <c r="M8" s="154">
        <v>21.167999999999999</v>
      </c>
      <c r="N8" s="163">
        <v>0</v>
      </c>
      <c r="O8" s="148"/>
    </row>
    <row r="9" spans="1:22" x14ac:dyDescent="0.15">
      <c r="A9" s="140" t="s">
        <v>80</v>
      </c>
      <c r="I9" s="143" t="s">
        <v>0</v>
      </c>
      <c r="J9" s="140">
        <v>5</v>
      </c>
      <c r="K9" s="140">
        <v>2</v>
      </c>
      <c r="L9" s="140">
        <v>0.80532499999999996</v>
      </c>
      <c r="M9" s="154">
        <v>21.136700000000001</v>
      </c>
      <c r="N9" s="163">
        <v>0</v>
      </c>
      <c r="O9" s="148"/>
    </row>
    <row r="10" spans="1:22" x14ac:dyDescent="0.15">
      <c r="A10" s="107"/>
      <c r="B10" s="110" t="s">
        <v>77</v>
      </c>
      <c r="C10" s="110" t="s">
        <v>78</v>
      </c>
      <c r="D10" s="111" t="s">
        <v>79</v>
      </c>
      <c r="I10" s="143" t="s">
        <v>0</v>
      </c>
      <c r="J10" s="140">
        <v>1</v>
      </c>
      <c r="K10" s="140">
        <v>5</v>
      </c>
      <c r="L10" s="140">
        <v>1.64446</v>
      </c>
      <c r="M10" s="154">
        <v>21.144500000000001</v>
      </c>
      <c r="N10" s="163">
        <v>0</v>
      </c>
      <c r="O10" s="148"/>
      <c r="V10">
        <v>0</v>
      </c>
    </row>
    <row r="11" spans="1:22" x14ac:dyDescent="0.15">
      <c r="A11" s="143" t="s">
        <v>0</v>
      </c>
      <c r="B11" s="85">
        <v>5.0916680000000003</v>
      </c>
      <c r="C11" s="85">
        <v>10.845320000000001</v>
      </c>
      <c r="D11" s="105">
        <v>21.22448</v>
      </c>
      <c r="I11" s="143" t="s">
        <v>0</v>
      </c>
      <c r="J11" s="140">
        <v>5</v>
      </c>
      <c r="K11" s="140">
        <v>1</v>
      </c>
      <c r="L11" s="140">
        <v>0.99639299999999997</v>
      </c>
      <c r="M11" s="154">
        <v>21.1797</v>
      </c>
      <c r="N11" s="163">
        <v>0</v>
      </c>
      <c r="O11" s="148"/>
      <c r="R11" t="s">
        <v>83</v>
      </c>
      <c r="S11" t="s">
        <v>98</v>
      </c>
      <c r="T11" t="s">
        <v>97</v>
      </c>
      <c r="V11">
        <v>0</v>
      </c>
    </row>
    <row r="12" spans="1:22" x14ac:dyDescent="0.15">
      <c r="A12" s="143" t="s">
        <v>16</v>
      </c>
      <c r="B12" s="85">
        <v>5.0893246666666672</v>
      </c>
      <c r="C12" s="85">
        <v>11.715633333333333</v>
      </c>
      <c r="D12" s="105">
        <v>21.355226666666667</v>
      </c>
      <c r="I12" s="143" t="s">
        <v>16</v>
      </c>
      <c r="J12" s="140">
        <v>5</v>
      </c>
      <c r="K12" s="140">
        <v>6</v>
      </c>
      <c r="L12" s="140">
        <v>1.78149</v>
      </c>
      <c r="M12" s="154">
        <v>21.171900000000001</v>
      </c>
      <c r="N12" s="163">
        <v>0</v>
      </c>
      <c r="O12" s="148">
        <f t="shared" ref="O12" si="0">(N12+N13+N14+N15+N16)/5</f>
        <v>0</v>
      </c>
      <c r="Q12" s="89" t="s">
        <v>0</v>
      </c>
      <c r="R12">
        <v>0</v>
      </c>
      <c r="S12">
        <v>0.63244999999999996</v>
      </c>
      <c r="T12">
        <f>R12/S12</f>
        <v>0</v>
      </c>
      <c r="V12">
        <v>2.6729035550263649E-2</v>
      </c>
    </row>
    <row r="13" spans="1:22" x14ac:dyDescent="0.15">
      <c r="A13" s="143" t="s">
        <v>22</v>
      </c>
      <c r="B13" s="85">
        <v>5.0895833333333336</v>
      </c>
      <c r="C13" s="85">
        <v>10.909379333333334</v>
      </c>
      <c r="D13" s="105">
        <v>19.048439333333334</v>
      </c>
      <c r="I13" s="143" t="s">
        <v>16</v>
      </c>
      <c r="J13" s="140">
        <v>3</v>
      </c>
      <c r="K13" s="140">
        <v>2</v>
      </c>
      <c r="L13" s="140">
        <v>1.38517</v>
      </c>
      <c r="M13" s="154">
        <v>21.171900000000001</v>
      </c>
      <c r="N13" s="163">
        <v>0</v>
      </c>
      <c r="O13" s="148"/>
      <c r="Q13" s="89" t="s">
        <v>94</v>
      </c>
      <c r="R13">
        <v>0</v>
      </c>
      <c r="S13">
        <v>0.45175300000000002</v>
      </c>
      <c r="T13">
        <f t="shared" ref="T13:T16" si="1">R13/S13</f>
        <v>0</v>
      </c>
      <c r="V13">
        <v>4.8155308949333897E-2</v>
      </c>
    </row>
    <row r="14" spans="1:22" x14ac:dyDescent="0.15">
      <c r="A14" s="143" t="s">
        <v>28</v>
      </c>
      <c r="B14" s="85">
        <v>5.0906253333333336</v>
      </c>
      <c r="C14" s="85">
        <v>16.016151999999998</v>
      </c>
      <c r="D14" s="105">
        <v>20.233345333333336</v>
      </c>
      <c r="I14" s="143" t="s">
        <v>16</v>
      </c>
      <c r="J14" s="140">
        <v>8</v>
      </c>
      <c r="K14" s="140">
        <v>3</v>
      </c>
      <c r="L14" s="140">
        <v>2.3489599999999999</v>
      </c>
      <c r="M14" s="154">
        <v>21.140599999999999</v>
      </c>
      <c r="N14" s="163">
        <v>0</v>
      </c>
      <c r="O14" s="148"/>
      <c r="Q14" s="89" t="s">
        <v>22</v>
      </c>
      <c r="R14">
        <v>1.5713999999999999E-2</v>
      </c>
      <c r="S14">
        <v>0.58789999999999998</v>
      </c>
      <c r="T14">
        <f>R14/S14</f>
        <v>2.6729035550263649E-2</v>
      </c>
      <c r="V14">
        <v>7.2228630094323537E-2</v>
      </c>
    </row>
    <row r="15" spans="1:22" x14ac:dyDescent="0.15">
      <c r="A15" s="153" t="s">
        <v>34</v>
      </c>
      <c r="B15" s="109">
        <v>5.0960926666666664</v>
      </c>
      <c r="C15" s="109">
        <v>14.952871999999999</v>
      </c>
      <c r="D15" s="106">
        <v>18.240378</v>
      </c>
      <c r="I15" s="143" t="s">
        <v>16</v>
      </c>
      <c r="J15" s="140">
        <v>4</v>
      </c>
      <c r="K15" s="140">
        <v>8</v>
      </c>
      <c r="L15" s="140">
        <v>1.39483</v>
      </c>
      <c r="M15" s="154">
        <v>21.1797</v>
      </c>
      <c r="N15" s="163">
        <v>0</v>
      </c>
      <c r="O15" s="148"/>
      <c r="Q15" s="89" t="s">
        <v>95</v>
      </c>
      <c r="R15">
        <v>1.8182E-2</v>
      </c>
      <c r="S15">
        <v>0.37757000000000002</v>
      </c>
      <c r="T15">
        <f t="shared" si="1"/>
        <v>4.8155308949333897E-2</v>
      </c>
    </row>
    <row r="16" spans="1:22" x14ac:dyDescent="0.15">
      <c r="I16" s="143" t="s">
        <v>16</v>
      </c>
      <c r="J16" s="140">
        <v>6</v>
      </c>
      <c r="K16" s="140">
        <v>2</v>
      </c>
      <c r="L16" s="140">
        <v>2.1938200000000001</v>
      </c>
      <c r="M16" s="154">
        <v>21.164100000000001</v>
      </c>
      <c r="N16" s="163">
        <v>0</v>
      </c>
      <c r="O16" s="148"/>
      <c r="Q16" s="90" t="s">
        <v>96</v>
      </c>
      <c r="R16">
        <v>2.3076000000000003E-2</v>
      </c>
      <c r="S16">
        <v>0.31948549999999998</v>
      </c>
      <c r="T16">
        <f t="shared" si="1"/>
        <v>7.2228630094323537E-2</v>
      </c>
    </row>
    <row r="17" spans="9:15" x14ac:dyDescent="0.15">
      <c r="I17" s="143" t="s">
        <v>22</v>
      </c>
      <c r="J17" s="140">
        <v>3</v>
      </c>
      <c r="K17" s="140">
        <v>4</v>
      </c>
      <c r="L17" s="140">
        <v>2.21102</v>
      </c>
      <c r="M17" s="154">
        <v>21.1523</v>
      </c>
      <c r="N17" s="163">
        <v>0</v>
      </c>
      <c r="O17" s="148">
        <f t="shared" ref="O17" si="2">(N17+N18+N19+N20+N21)/5</f>
        <v>1.5713999999999999E-2</v>
      </c>
    </row>
    <row r="18" spans="9:15" x14ac:dyDescent="0.15">
      <c r="I18" s="143" t="s">
        <v>22</v>
      </c>
      <c r="J18" s="140">
        <v>1</v>
      </c>
      <c r="K18" s="140">
        <v>4</v>
      </c>
      <c r="L18" s="140">
        <v>3.5125799999999998</v>
      </c>
      <c r="M18" s="154">
        <v>21.171900000000001</v>
      </c>
      <c r="N18" s="163">
        <v>0</v>
      </c>
      <c r="O18" s="148"/>
    </row>
    <row r="19" spans="9:15" x14ac:dyDescent="0.15">
      <c r="I19" s="143" t="s">
        <v>22</v>
      </c>
      <c r="J19" s="140">
        <v>1</v>
      </c>
      <c r="K19" s="140">
        <v>3</v>
      </c>
      <c r="L19" s="140">
        <v>5.1660899999999996</v>
      </c>
      <c r="M19" s="154">
        <v>21.144500000000001</v>
      </c>
      <c r="N19" s="163">
        <v>7.8570000000000001E-2</v>
      </c>
      <c r="O19" s="148"/>
    </row>
    <row r="20" spans="9:15" x14ac:dyDescent="0.15">
      <c r="I20" s="143" t="s">
        <v>22</v>
      </c>
      <c r="J20" s="140">
        <v>2</v>
      </c>
      <c r="K20" s="140">
        <v>8</v>
      </c>
      <c r="L20" s="140">
        <v>3.63</v>
      </c>
      <c r="M20" s="154">
        <v>21.164100000000001</v>
      </c>
      <c r="N20" s="163">
        <v>0</v>
      </c>
      <c r="O20" s="148"/>
    </row>
    <row r="21" spans="9:15" x14ac:dyDescent="0.15">
      <c r="I21" s="143" t="s">
        <v>22</v>
      </c>
      <c r="J21" s="140">
        <v>8</v>
      </c>
      <c r="K21" s="140">
        <v>1</v>
      </c>
      <c r="L21" s="140">
        <v>2.2427100000000002</v>
      </c>
      <c r="M21" s="154">
        <v>5.3125</v>
      </c>
      <c r="N21" s="163">
        <v>0</v>
      </c>
      <c r="O21" s="148"/>
    </row>
    <row r="22" spans="9:15" x14ac:dyDescent="0.15">
      <c r="I22" s="143" t="s">
        <v>28</v>
      </c>
      <c r="J22" s="140">
        <v>6</v>
      </c>
      <c r="K22" s="140">
        <v>5</v>
      </c>
      <c r="L22" s="140">
        <v>2.74831</v>
      </c>
      <c r="M22" s="154">
        <v>21.167999999999999</v>
      </c>
      <c r="N22" s="163">
        <v>0</v>
      </c>
      <c r="O22" s="148">
        <f t="shared" ref="O22" si="3">(N22+N23+N24+N25+N26)/5</f>
        <v>1.8182E-2</v>
      </c>
    </row>
    <row r="23" spans="9:15" x14ac:dyDescent="0.15">
      <c r="I23" s="143" t="s">
        <v>28</v>
      </c>
      <c r="J23" s="140">
        <v>7</v>
      </c>
      <c r="K23" s="140">
        <v>12</v>
      </c>
      <c r="L23" s="140">
        <v>4.8579100000000004</v>
      </c>
      <c r="M23" s="154">
        <v>21.183599999999998</v>
      </c>
      <c r="N23" s="163">
        <v>0</v>
      </c>
      <c r="O23" s="148"/>
    </row>
    <row r="24" spans="9:15" x14ac:dyDescent="0.15">
      <c r="I24" s="143" t="s">
        <v>28</v>
      </c>
      <c r="J24" s="140">
        <v>10</v>
      </c>
      <c r="K24" s="140">
        <v>8</v>
      </c>
      <c r="L24" s="140">
        <v>4.9608400000000001</v>
      </c>
      <c r="M24" s="154">
        <v>21.171900000000001</v>
      </c>
      <c r="N24" s="163">
        <v>0</v>
      </c>
      <c r="O24" s="148"/>
    </row>
    <row r="25" spans="9:15" x14ac:dyDescent="0.15">
      <c r="I25" s="143" t="s">
        <v>28</v>
      </c>
      <c r="J25" s="140">
        <v>12</v>
      </c>
      <c r="K25" s="140">
        <v>6</v>
      </c>
      <c r="L25" s="140">
        <v>6.9614700000000003</v>
      </c>
      <c r="M25" s="154">
        <v>21.140599999999999</v>
      </c>
      <c r="N25" s="163">
        <v>9.0910000000000005E-2</v>
      </c>
      <c r="O25" s="148"/>
    </row>
    <row r="26" spans="9:15" x14ac:dyDescent="0.15">
      <c r="I26" s="143" t="s">
        <v>28</v>
      </c>
      <c r="J26" s="140">
        <v>7</v>
      </c>
      <c r="K26" s="140">
        <v>6</v>
      </c>
      <c r="L26" s="140">
        <v>3.0012500000000002</v>
      </c>
      <c r="M26" s="154">
        <v>21.1797</v>
      </c>
      <c r="N26" s="163">
        <v>0</v>
      </c>
      <c r="O26" s="148"/>
    </row>
    <row r="27" spans="9:15" x14ac:dyDescent="0.15">
      <c r="I27" s="143" t="s">
        <v>34</v>
      </c>
      <c r="J27" s="140">
        <v>12</v>
      </c>
      <c r="K27" s="140">
        <v>8</v>
      </c>
      <c r="L27" s="140">
        <v>3.4990000000000001</v>
      </c>
      <c r="M27" s="154">
        <v>22.074200000000001</v>
      </c>
      <c r="N27" s="163">
        <v>0</v>
      </c>
      <c r="O27" s="148">
        <f t="shared" ref="O27" si="4">(N27+N28+N29+N30+N31)/5</f>
        <v>2.3076000000000003E-2</v>
      </c>
    </row>
    <row r="28" spans="9:15" x14ac:dyDescent="0.15">
      <c r="I28" s="143" t="s">
        <v>34</v>
      </c>
      <c r="J28" s="140">
        <v>7</v>
      </c>
      <c r="K28" s="140">
        <v>8</v>
      </c>
      <c r="L28" s="140">
        <v>4.77339</v>
      </c>
      <c r="M28" s="154">
        <v>22.109400000000001</v>
      </c>
      <c r="N28" s="163">
        <v>3.8460000000000001E-2</v>
      </c>
      <c r="O28" s="148"/>
    </row>
    <row r="29" spans="9:15" x14ac:dyDescent="0.15">
      <c r="I29" s="143" t="s">
        <v>34</v>
      </c>
      <c r="J29" s="140">
        <v>12</v>
      </c>
      <c r="K29" s="140">
        <v>10</v>
      </c>
      <c r="L29" s="140">
        <v>6.3547599999999997</v>
      </c>
      <c r="M29" s="154">
        <v>21.167999999999999</v>
      </c>
      <c r="N29" s="163">
        <v>3.8460000000000001E-2</v>
      </c>
      <c r="O29" s="148"/>
    </row>
    <row r="30" spans="9:15" x14ac:dyDescent="0.15">
      <c r="I30" s="143" t="s">
        <v>34</v>
      </c>
      <c r="J30" s="140">
        <v>7</v>
      </c>
      <c r="K30" s="140">
        <v>3</v>
      </c>
      <c r="L30" s="140">
        <v>4.4842199999999997</v>
      </c>
      <c r="M30" s="154">
        <v>21.1602</v>
      </c>
      <c r="N30" s="163">
        <v>3.8460000000000001E-2</v>
      </c>
      <c r="O30" s="148"/>
    </row>
    <row r="31" spans="9:15" x14ac:dyDescent="0.15">
      <c r="I31" s="153" t="s">
        <v>34</v>
      </c>
      <c r="J31" s="155">
        <v>12</v>
      </c>
      <c r="K31" s="155">
        <v>2</v>
      </c>
      <c r="L31" s="155">
        <v>4.0468500000000001</v>
      </c>
      <c r="M31" s="152">
        <v>21.148399999999999</v>
      </c>
      <c r="N31" s="164">
        <v>0</v>
      </c>
      <c r="O31" s="162"/>
    </row>
    <row r="35" spans="9:14" x14ac:dyDescent="0.15">
      <c r="J35" s="143" t="s">
        <v>0</v>
      </c>
      <c r="K35" s="143" t="s">
        <v>16</v>
      </c>
      <c r="L35" s="143" t="s">
        <v>22</v>
      </c>
      <c r="M35" s="143" t="s">
        <v>28</v>
      </c>
      <c r="N35" s="143" t="s">
        <v>34</v>
      </c>
    </row>
    <row r="36" spans="9:14" x14ac:dyDescent="0.15">
      <c r="I36" t="s">
        <v>84</v>
      </c>
      <c r="J36" s="163">
        <v>0</v>
      </c>
      <c r="K36" s="163">
        <v>0</v>
      </c>
      <c r="L36" s="163">
        <v>0</v>
      </c>
      <c r="M36" s="163">
        <v>0</v>
      </c>
      <c r="N36" s="163">
        <v>0</v>
      </c>
    </row>
    <row r="37" spans="9:14" x14ac:dyDescent="0.15">
      <c r="I37" t="s">
        <v>85</v>
      </c>
      <c r="J37" s="163">
        <v>0</v>
      </c>
      <c r="K37" s="163">
        <v>0</v>
      </c>
      <c r="L37" s="163">
        <v>0</v>
      </c>
      <c r="M37" s="163">
        <v>0</v>
      </c>
      <c r="N37" s="163">
        <v>3.8460000000000001E-2</v>
      </c>
    </row>
    <row r="38" spans="9:14" x14ac:dyDescent="0.15">
      <c r="I38" t="s">
        <v>86</v>
      </c>
      <c r="J38" s="163">
        <v>0</v>
      </c>
      <c r="K38" s="163">
        <v>0</v>
      </c>
      <c r="L38" s="163">
        <v>7.8570000000000001E-2</v>
      </c>
      <c r="M38" s="163">
        <v>0</v>
      </c>
      <c r="N38" s="163">
        <v>3.8460000000000001E-2</v>
      </c>
    </row>
    <row r="39" spans="9:14" x14ac:dyDescent="0.15">
      <c r="I39" t="s">
        <v>87</v>
      </c>
      <c r="J39" s="163">
        <v>0</v>
      </c>
      <c r="K39" s="163">
        <v>0</v>
      </c>
      <c r="L39" s="163">
        <v>0</v>
      </c>
      <c r="M39" s="163">
        <v>9.0910000000000005E-2</v>
      </c>
      <c r="N39" s="163">
        <v>3.8460000000000001E-2</v>
      </c>
    </row>
    <row r="40" spans="9:14" x14ac:dyDescent="0.15">
      <c r="I40" t="s">
        <v>88</v>
      </c>
      <c r="J40" s="163">
        <v>0</v>
      </c>
      <c r="K40" s="163">
        <v>0</v>
      </c>
      <c r="L40" s="163">
        <v>0</v>
      </c>
      <c r="M40" s="163">
        <v>0</v>
      </c>
      <c r="N40" s="164">
        <v>0</v>
      </c>
    </row>
  </sheetData>
  <mergeCells count="5">
    <mergeCell ref="O7:O11"/>
    <mergeCell ref="O12:O16"/>
    <mergeCell ref="O17:O21"/>
    <mergeCell ref="O22:O26"/>
    <mergeCell ref="O27:O31"/>
  </mergeCells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base_all,base,ica</vt:lpstr>
      <vt:lpstr>base_all与base分析</vt:lpstr>
      <vt:lpstr>iCA算法的分析</vt:lpstr>
      <vt:lpstr>校庆论文</vt:lpstr>
      <vt:lpstr>BASE_FDP,ICA_FDP,ICA_FDP_APA</vt:lpstr>
      <vt:lpstr>近似算法的相似性度量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2016-04-28T11:47:01Z</dcterms:modified>
</cp:coreProperties>
</file>