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base_all,base,ica" sheetId="1" r:id="rId1"/>
    <sheet name="base_all与base分析" sheetId="2" r:id="rId2"/>
    <sheet name="iCA算法的分析" sheetId="3" r:id="rId3"/>
    <sheet name="Sheet1" sheetId="4" r:id="rId4"/>
    <sheet name="Sheet2" sheetId="5" r:id="rId5"/>
    <sheet name="Sheet4" sheetId="6" r:id="rId6"/>
    <sheet name="Sheet5" sheetId="7" r:id="rId7"/>
  </sheets>
  <calcPr calcId="14562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13" i="3"/>
  <c r="D14" i="3"/>
  <c r="D15" i="3"/>
  <c r="D16" i="3"/>
  <c r="D17" i="3"/>
  <c r="D23" i="3"/>
  <c r="D24" i="3"/>
  <c r="D25" i="3"/>
  <c r="D26" i="3"/>
  <c r="D27" i="3"/>
  <c r="D33" i="3"/>
  <c r="D34" i="3"/>
  <c r="D35" i="3"/>
  <c r="D36" i="3"/>
  <c r="D37" i="3"/>
  <c r="D43" i="3"/>
  <c r="D44" i="3"/>
  <c r="D45" i="3"/>
  <c r="D46" i="3"/>
  <c r="D47" i="3"/>
  <c r="C49" i="3"/>
  <c r="D49" i="3"/>
  <c r="C39" i="3"/>
  <c r="D39" i="3"/>
  <c r="C29" i="3"/>
  <c r="D29" i="3"/>
  <c r="C19" i="3"/>
  <c r="D19" i="3"/>
  <c r="C9" i="3"/>
  <c r="D9" i="3"/>
  <c r="D48" i="3"/>
  <c r="D38" i="3"/>
  <c r="D28" i="3"/>
  <c r="D18" i="3"/>
  <c r="D8" i="3"/>
  <c r="E49" i="3"/>
  <c r="F49" i="3"/>
  <c r="B49" i="3"/>
  <c r="E39" i="3"/>
  <c r="F39" i="3"/>
  <c r="B39" i="3"/>
  <c r="E29" i="3"/>
  <c r="F29" i="3"/>
  <c r="B29" i="3"/>
  <c r="E19" i="3"/>
  <c r="F19" i="3"/>
  <c r="B19" i="3"/>
  <c r="E9" i="3"/>
  <c r="F9" i="3"/>
  <c r="B9" i="3"/>
  <c r="F48" i="3"/>
  <c r="E48" i="3"/>
  <c r="B48" i="3"/>
  <c r="F38" i="3"/>
  <c r="E38" i="3"/>
  <c r="B38" i="3"/>
  <c r="F28" i="3"/>
  <c r="E28" i="3"/>
  <c r="B28" i="3"/>
  <c r="F18" i="3"/>
  <c r="E18" i="3"/>
  <c r="B18" i="3"/>
  <c r="F8" i="3"/>
  <c r="E8" i="3"/>
  <c r="B8" i="3"/>
  <c r="J8" i="1" l="1"/>
  <c r="E26" i="2" l="1"/>
  <c r="E35" i="2"/>
  <c r="E44" i="2"/>
  <c r="E17" i="2"/>
  <c r="E8" i="2"/>
  <c r="D44" i="2"/>
  <c r="D35" i="2"/>
  <c r="D26" i="2"/>
  <c r="D17" i="2"/>
  <c r="D8" i="2"/>
  <c r="C8" i="2"/>
  <c r="C44" i="2" l="1"/>
  <c r="B44" i="2"/>
  <c r="C35" i="2"/>
  <c r="B35" i="2"/>
  <c r="C26" i="2"/>
  <c r="B26" i="2"/>
  <c r="C17" i="2"/>
  <c r="B17" i="2"/>
  <c r="B8" i="2"/>
  <c r="E44" i="1" l="1"/>
  <c r="G44" i="1"/>
  <c r="H44" i="1"/>
  <c r="I44" i="1"/>
  <c r="J44" i="1"/>
  <c r="E35" i="1"/>
  <c r="G35" i="1"/>
  <c r="H35" i="1"/>
  <c r="I35" i="1"/>
  <c r="J35" i="1"/>
  <c r="E26" i="1"/>
  <c r="F26" i="1"/>
  <c r="G26" i="1"/>
  <c r="H26" i="1"/>
  <c r="I26" i="1"/>
  <c r="J26" i="1"/>
  <c r="E17" i="1"/>
  <c r="G17" i="1"/>
  <c r="H17" i="1"/>
  <c r="I17" i="1"/>
  <c r="J17" i="1"/>
  <c r="E8" i="1"/>
  <c r="I8" i="1"/>
  <c r="G8" i="1"/>
  <c r="F8" i="1" l="1"/>
  <c r="F44" i="1"/>
  <c r="F35" i="1"/>
  <c r="F17" i="1"/>
  <c r="H8" i="1"/>
</calcChain>
</file>

<file path=xl/sharedStrings.xml><?xml version="1.0" encoding="utf-8"?>
<sst xmlns="http://schemas.openxmlformats.org/spreadsheetml/2006/main" count="263" uniqueCount="63">
  <si>
    <t>V6E10</t>
  </si>
  <si>
    <t>顶点终点</t>
  </si>
  <si>
    <t>最大流</t>
  </si>
  <si>
    <t>流分布可靠性</t>
  </si>
  <si>
    <t>容量可靠性</t>
  </si>
  <si>
    <t>内存消耗</t>
  </si>
  <si>
    <t>运行时间</t>
  </si>
  <si>
    <t>6--1</t>
  </si>
  <si>
    <t>3--1</t>
  </si>
  <si>
    <t>5--2</t>
  </si>
  <si>
    <t>1--5</t>
  </si>
  <si>
    <t>5--1</t>
  </si>
  <si>
    <t>统计</t>
  </si>
  <si>
    <t>base</t>
    <phoneticPr fontId="3" type="noConversion"/>
  </si>
  <si>
    <t>base_all</t>
    <phoneticPr fontId="3" type="noConversion"/>
  </si>
  <si>
    <t>ica</t>
    <phoneticPr fontId="3" type="noConversion"/>
  </si>
  <si>
    <t>V8E14</t>
  </si>
  <si>
    <t>5--6</t>
  </si>
  <si>
    <t>3--2</t>
  </si>
  <si>
    <t>8--3</t>
  </si>
  <si>
    <t>4--8</t>
  </si>
  <si>
    <t>6--2</t>
  </si>
  <si>
    <t>V10E18</t>
  </si>
  <si>
    <t>3--4</t>
  </si>
  <si>
    <t>1--4</t>
  </si>
  <si>
    <t>1--3</t>
  </si>
  <si>
    <t>2--8</t>
  </si>
  <si>
    <t>8--1</t>
  </si>
  <si>
    <t>V12E22</t>
  </si>
  <si>
    <t>6--5</t>
  </si>
  <si>
    <t>7--12</t>
  </si>
  <si>
    <t>10--8</t>
  </si>
  <si>
    <t>12--6</t>
  </si>
  <si>
    <t>7--6</t>
  </si>
  <si>
    <t>V14E26</t>
  </si>
  <si>
    <t>12--8</t>
  </si>
  <si>
    <t>7--8</t>
  </si>
  <si>
    <t>12--10</t>
  </si>
  <si>
    <t>7--3</t>
  </si>
  <si>
    <t>12--2</t>
  </si>
  <si>
    <t>时间</t>
    <phoneticPr fontId="3" type="noConversion"/>
  </si>
  <si>
    <t>base</t>
    <phoneticPr fontId="3" type="noConversion"/>
  </si>
  <si>
    <t>所有边断掉计算最大流时间</t>
    <phoneticPr fontId="3" type="noConversion"/>
  </si>
  <si>
    <t>一个recompute平均时间</t>
    <phoneticPr fontId="3" type="noConversion"/>
  </si>
  <si>
    <t>减少计算边的个数</t>
    <phoneticPr fontId="3" type="noConversion"/>
  </si>
  <si>
    <t>节省时间</t>
    <phoneticPr fontId="3" type="noConversion"/>
  </si>
  <si>
    <t>内存</t>
    <phoneticPr fontId="3" type="noConversion"/>
  </si>
  <si>
    <t>ica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</si>
  <si>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</si>
  <si>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</si>
  <si>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</si>
  <si>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根据流量减少计算个数</t>
    <phoneticPr fontId="3" type="noConversion"/>
  </si>
  <si>
    <t>实际需要计算A边个数</t>
    <phoneticPr fontId="3" type="noConversion"/>
  </si>
  <si>
    <t>BASE_ALL</t>
  </si>
  <si>
    <t>BASE_ALL</t>
    <phoneticPr fontId="3" type="noConversion"/>
  </si>
  <si>
    <t>BASE</t>
  </si>
  <si>
    <t>BASE</t>
    <phoneticPr fontId="3" type="noConversion"/>
  </si>
  <si>
    <t>ICA</t>
  </si>
  <si>
    <t>ICA</t>
    <phoneticPr fontId="3" type="noConversion"/>
  </si>
  <si>
    <t>V15E21</t>
    <phoneticPr fontId="3" type="noConversion"/>
  </si>
  <si>
    <t>V15E32</t>
    <phoneticPr fontId="3" type="noConversion"/>
  </si>
  <si>
    <t>V15E42</t>
    <phoneticPr fontId="3" type="noConversion"/>
  </si>
  <si>
    <t>V15E53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</si>
</sst>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C0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10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19" applyNumberFormat="0" applyAlignment="0" applyProtection="0">
      <alignment vertical="center"/>
    </xf>
    <xf numFmtId="0" fontId="18" fillId="7" borderId="20" applyNumberFormat="0" applyAlignment="0" applyProtection="0">
      <alignment vertical="center"/>
    </xf>
    <xf numFmtId="0" fontId="19" fillId="7" borderId="19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8" borderId="22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23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23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0">
    <xf numFmtId="0" fontId="0" fillId="0" borderId="0" xfId="0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7" fillId="0" borderId="1" xfId="0" applyNumberFormat="1" applyFont="1" applyBorder="1"/>
    <xf numFmtId="0" fontId="0" fillId="0" borderId="10" xfId="0" applyBorder="1"/>
    <xf numFmtId="0" fontId="8" fillId="0" borderId="12" xfId="0" applyNumberFormat="1" applyFont="1" applyFill="1" applyBorder="1"/>
    <xf numFmtId="0" fontId="5" fillId="0" borderId="9" xfId="0" applyFont="1" applyBorder="1"/>
    <xf numFmtId="0" fontId="0" fillId="0" borderId="10" xfId="0" applyNumberFormat="1" applyBorder="1"/>
    <xf numFmtId="0" fontId="0" fillId="0" borderId="11" xfId="0" applyNumberFormat="1" applyFill="1" applyBorder="1"/>
    <xf numFmtId="0" fontId="5" fillId="0" borderId="11" xfId="0" applyNumberFormat="1" applyFont="1" applyBorder="1"/>
    <xf numFmtId="0" fontId="6" fillId="0" borderId="9" xfId="0" applyNumberFormat="1" applyFont="1" applyFill="1" applyBorder="1"/>
    <xf numFmtId="0" fontId="6" fillId="0" borderId="11" xfId="0" applyNumberFormat="1" applyFont="1" applyFill="1" applyBorder="1"/>
    <xf numFmtId="0" fontId="0" fillId="0" borderId="9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7" fillId="0" borderId="1" xfId="0" applyNumberFormat="1" applyFont="1" applyBorder="1"/>
    <xf numFmtId="0" fontId="0" fillId="0" borderId="10" xfId="0" applyBorder="1"/>
    <xf numFmtId="0" fontId="8" fillId="0" borderId="12" xfId="0" applyNumberFormat="1" applyFont="1" applyFill="1" applyBorder="1"/>
    <xf numFmtId="0" fontId="5" fillId="0" borderId="9" xfId="0" applyFon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5" fillId="0" borderId="11" xfId="0" applyNumberFormat="1" applyFont="1" applyBorder="1"/>
    <xf numFmtId="0" fontId="6" fillId="0" borderId="9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7" fillId="0" borderId="1" xfId="0" applyNumberFormat="1" applyFont="1" applyBorder="1"/>
    <xf numFmtId="0" fontId="0" fillId="0" borderId="10" xfId="0" applyBorder="1"/>
    <xf numFmtId="0" fontId="8" fillId="0" borderId="12" xfId="0" applyNumberFormat="1" applyFont="1" applyFill="1" applyBorder="1"/>
    <xf numFmtId="0" fontId="5" fillId="0" borderId="9" xfId="0" applyFon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5" fillId="0" borderId="11" xfId="0" applyNumberFormat="1" applyFont="1" applyBorder="1"/>
    <xf numFmtId="0" fontId="6" fillId="0" borderId="9" xfId="0" applyNumberFormat="1" applyFont="1" applyFill="1" applyBorder="1"/>
    <xf numFmtId="0" fontId="6" fillId="0" borderId="11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7" fillId="0" borderId="1" xfId="0" applyNumberFormat="1" applyFont="1" applyBorder="1"/>
    <xf numFmtId="0" fontId="0" fillId="0" borderId="10" xfId="0" applyBorder="1"/>
    <xf numFmtId="0" fontId="8" fillId="0" borderId="12" xfId="0" applyNumberFormat="1" applyFont="1" applyFill="1" applyBorder="1"/>
    <xf numFmtId="0" fontId="5" fillId="0" borderId="9" xfId="0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5" fillId="0" borderId="11" xfId="0" applyNumberFormat="1" applyFont="1" applyBorder="1"/>
    <xf numFmtId="0" fontId="6" fillId="0" borderId="9" xfId="0" applyNumberFormat="1" applyFont="1" applyFill="1" applyBorder="1"/>
    <xf numFmtId="0" fontId="6" fillId="0" borderId="11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0" xfId="0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7" fillId="0" borderId="1" xfId="0" applyNumberFormat="1" applyFont="1" applyBorder="1"/>
    <xf numFmtId="0" fontId="0" fillId="0" borderId="10" xfId="0" applyBorder="1"/>
    <xf numFmtId="0" fontId="8" fillId="0" borderId="12" xfId="0" applyNumberFormat="1" applyFont="1" applyFill="1" applyBorder="1"/>
    <xf numFmtId="0" fontId="5" fillId="0" borderId="9" xfId="0" applyFont="1" applyBorder="1"/>
    <xf numFmtId="0" fontId="9" fillId="0" borderId="9" xfId="0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5" fillId="0" borderId="11" xfId="0" applyNumberFormat="1" applyFont="1" applyBorder="1"/>
    <xf numFmtId="0" fontId="6" fillId="0" borderId="9" xfId="0" applyNumberFormat="1" applyFont="1" applyFill="1" applyBorder="1"/>
    <xf numFmtId="0" fontId="6" fillId="0" borderId="11" xfId="0" applyNumberFormat="1" applyFont="1" applyFill="1" applyBorder="1"/>
    <xf numFmtId="0" fontId="0" fillId="0" borderId="5" xfId="0" applyBorder="1"/>
    <xf numFmtId="0" fontId="0" fillId="0" borderId="8" xfId="0" applyBorder="1"/>
    <xf numFmtId="0" fontId="0" fillId="0" borderId="1" xfId="0" applyBorder="1"/>
    <xf numFmtId="0" fontId="0" fillId="0" borderId="12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6" fillId="0" borderId="10" xfId="0" applyNumberFormat="1" applyFont="1" applyFill="1" applyBorder="1"/>
    <xf numFmtId="0" fontId="9" fillId="0" borderId="12" xfId="0" applyFont="1" applyBorder="1"/>
    <xf numFmtId="0" fontId="2" fillId="0" borderId="4" xfId="41" applyBorder="1">
      <alignment vertical="center"/>
    </xf>
    <xf numFmtId="0" fontId="8" fillId="0" borderId="9" xfId="0" applyNumberFormat="1" applyFont="1" applyFill="1" applyBorder="1"/>
    <xf numFmtId="0" fontId="2" fillId="0" borderId="0" xfId="41" applyBorder="1">
      <alignment vertical="center"/>
    </xf>
    <xf numFmtId="0" fontId="2" fillId="0" borderId="5" xfId="41" applyBorder="1">
      <alignment vertical="center"/>
    </xf>
    <xf numFmtId="0" fontId="5" fillId="0" borderId="0" xfId="0" applyFont="1" applyFill="1" applyBorder="1"/>
    <xf numFmtId="0" fontId="5" fillId="0" borderId="12" xfId="0" applyFont="1" applyBorder="1"/>
    <xf numFmtId="0" fontId="2" fillId="0" borderId="0" xfId="41">
      <alignment vertical="center"/>
    </xf>
    <xf numFmtId="0" fontId="2" fillId="0" borderId="0" xfId="41">
      <alignment vertical="center"/>
    </xf>
    <xf numFmtId="0" fontId="2" fillId="0" borderId="0" xfId="41">
      <alignment vertical="center"/>
    </xf>
    <xf numFmtId="0" fontId="2" fillId="0" borderId="0" xfId="41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5" fillId="0" borderId="10" xfId="0" applyFont="1" applyBorder="1"/>
    <xf numFmtId="0" fontId="4" fillId="2" borderId="9" xfId="0" applyNumberFormat="1" applyFont="1" applyFill="1" applyBorder="1" applyAlignment="1">
      <alignment horizontal="center"/>
    </xf>
    <xf numFmtId="0" fontId="4" fillId="2" borderId="1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57">
    <cellStyle name="20% - 强调文字颜色 1" xfId="18" builtinId="30" customBuiltin="1"/>
    <cellStyle name="20% - 强调文字颜色 1 2" xfId="45"/>
    <cellStyle name="20% - 强调文字颜色 2" xfId="22" builtinId="34" customBuiltin="1"/>
    <cellStyle name="20% - 强调文字颜色 2 2" xfId="47"/>
    <cellStyle name="20% - 强调文字颜色 3" xfId="26" builtinId="38" customBuiltin="1"/>
    <cellStyle name="20% - 强调文字颜色 3 2" xfId="49"/>
    <cellStyle name="20% - 强调文字颜色 4" xfId="30" builtinId="42" customBuiltin="1"/>
    <cellStyle name="20% - 强调文字颜色 4 2" xfId="51"/>
    <cellStyle name="20% - 强调文字颜色 5" xfId="34" builtinId="46" customBuiltin="1"/>
    <cellStyle name="20% - 强调文字颜色 5 2" xfId="53"/>
    <cellStyle name="20% - 强调文字颜色 6" xfId="38" builtinId="50" customBuiltin="1"/>
    <cellStyle name="20% - 强调文字颜色 6 2" xfId="55"/>
    <cellStyle name="40% - 强调文字颜色 1" xfId="19" builtinId="31" customBuiltin="1"/>
    <cellStyle name="40% - 强调文字颜色 1 2" xfId="46"/>
    <cellStyle name="40% - 强调文字颜色 2" xfId="23" builtinId="35" customBuiltin="1"/>
    <cellStyle name="40% - 强调文字颜色 2 2" xfId="48"/>
    <cellStyle name="40% - 强调文字颜色 3" xfId="27" builtinId="39" customBuiltin="1"/>
    <cellStyle name="40% - 强调文字颜色 3 2" xfId="50"/>
    <cellStyle name="40% - 强调文字颜色 4" xfId="31" builtinId="43" customBuiltin="1"/>
    <cellStyle name="40% - 强调文字颜色 4 2" xfId="52"/>
    <cellStyle name="40% - 强调文字颜色 5" xfId="35" builtinId="47" customBuiltin="1"/>
    <cellStyle name="40% - 强调文字颜色 5 2" xfId="54"/>
    <cellStyle name="40% - 强调文字颜色 6" xfId="39" builtinId="51" customBuiltin="1"/>
    <cellStyle name="40% - 强调文字颜色 6 2" xfId="56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3" xfId="43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3" xfId="4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'base_all,base,ica'!$L$9</c:f>
              <c:strCache>
                <c:ptCount val="1"/>
                <c:pt idx="0">
                  <c:v>BASE_ALL</c:v>
                </c:pt>
              </c:strCache>
            </c:strRef>
          </c:tx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'base_all,base,ica'!$L$10:$L$14</c:f>
              <c:numCache>
                <c:formatCode>General</c:formatCode>
                <c:ptCount val="5"/>
                <c:pt idx="0">
                  <c:v>9.2269533333333342</c:v>
                </c:pt>
                <c:pt idx="1">
                  <c:v>21.365433333333332</c:v>
                </c:pt>
                <c:pt idx="2">
                  <c:v>82.016133333333315</c:v>
                </c:pt>
                <c:pt idx="3">
                  <c:v>186.05066666666661</c:v>
                </c:pt>
                <c:pt idx="4">
                  <c:v>101.35536666666667</c:v>
                </c:pt>
              </c:numCache>
            </c:numRef>
          </c:val>
        </c:ser>
        <c:ser>
          <c:idx val="1"/>
          <c:order val="1"/>
          <c:tx>
            <c:strRef>
              <c:f>'base_all,base,ica'!$M$9</c:f>
              <c:strCache>
                <c:ptCount val="1"/>
                <c:pt idx="0">
                  <c:v>BASE</c:v>
                </c:pt>
              </c:strCache>
            </c:strRef>
          </c:tx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'base_all,base,ica'!$M$10:$M$14</c:f>
              <c:numCache>
                <c:formatCode>General</c:formatCode>
                <c:ptCount val="5"/>
                <c:pt idx="0">
                  <c:v>7.711786666666665</c:v>
                </c:pt>
                <c:pt idx="1">
                  <c:v>20.312200000000001</c:v>
                </c:pt>
                <c:pt idx="2">
                  <c:v>69.808333333333351</c:v>
                </c:pt>
                <c:pt idx="3">
                  <c:v>161.48366666666669</c:v>
                </c:pt>
                <c:pt idx="4">
                  <c:v>91.742033333333325</c:v>
                </c:pt>
              </c:numCache>
            </c:numRef>
          </c:val>
        </c:ser>
        <c:ser>
          <c:idx val="2"/>
          <c:order val="2"/>
          <c:tx>
            <c:strRef>
              <c:f>'base_all,base,ica'!$N$9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'base_all,base,ica'!$N$10:$N$14</c:f>
              <c:numCache>
                <c:formatCode>General</c:formatCode>
                <c:ptCount val="5"/>
                <c:pt idx="0">
                  <c:v>3.062233333333332</c:v>
                </c:pt>
                <c:pt idx="1">
                  <c:v>7.6555366666666664</c:v>
                </c:pt>
                <c:pt idx="2">
                  <c:v>26.039000000000001</c:v>
                </c:pt>
                <c:pt idx="3">
                  <c:v>45.64173333333337</c:v>
                </c:pt>
                <c:pt idx="4">
                  <c:v>29.851433333333336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95520"/>
        <c:axId val="119612544"/>
      </c:barChart>
      <c:catAx>
        <c:axId val="11959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612544"/>
        <c:crosses val="autoZero"/>
        <c:auto val="1"/>
        <c:lblAlgn val="ctr"/>
        <c:lblOffset val="100"/>
        <c:noMultiLvlLbl val="0"/>
      </c:catAx>
      <c:valAx>
        <c:axId val="119612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95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296993052841494"/>
          <c:y val="9.2280330445730932E-2"/>
          <c:w val="0.18773802535852305"/>
          <c:h val="0.2626759156458933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'base_all,base,ica'!$Q$9</c:f>
              <c:strCache>
                <c:ptCount val="1"/>
                <c:pt idx="0">
                  <c:v>BASE_ALL</c:v>
                </c:pt>
              </c:strCache>
            </c:strRef>
          </c:tx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'base_all,base,ica'!$Q$10:$Q$14</c:f>
              <c:numCache>
                <c:formatCode>General</c:formatCode>
                <c:ptCount val="5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  <c:pt idx="4">
                  <c:v>4.9515133333333319</c:v>
                </c:pt>
              </c:numCache>
            </c:numRef>
          </c:val>
        </c:ser>
        <c:ser>
          <c:idx val="1"/>
          <c:order val="1"/>
          <c:tx>
            <c:strRef>
              <c:f>'base_all,base,ica'!$R$9</c:f>
              <c:strCache>
                <c:ptCount val="1"/>
                <c:pt idx="0">
                  <c:v>BASE</c:v>
                </c:pt>
              </c:strCache>
            </c:strRef>
          </c:tx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'base_all,base,ica'!$R$10:$R$14</c:f>
              <c:numCache>
                <c:formatCode>General</c:formatCode>
                <c:ptCount val="5"/>
                <c:pt idx="0">
                  <c:v>4.9524000000000008</c:v>
                </c:pt>
                <c:pt idx="1">
                  <c:v>4.9687499999999991</c:v>
                </c:pt>
                <c:pt idx="2">
                  <c:v>4.9153633333333344</c:v>
                </c:pt>
                <c:pt idx="3">
                  <c:v>4.9908833333333336</c:v>
                </c:pt>
                <c:pt idx="4">
                  <c:v>4.9664566666666685</c:v>
                </c:pt>
              </c:numCache>
            </c:numRef>
          </c:val>
        </c:ser>
        <c:ser>
          <c:idx val="2"/>
          <c:order val="2"/>
          <c:tx>
            <c:strRef>
              <c:f>'base_all,base,ica'!$S$9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'base_all,base,ica'!$S$10:$S$14</c:f>
              <c:numCache>
                <c:formatCode>General</c:formatCode>
                <c:ptCount val="5"/>
                <c:pt idx="0">
                  <c:v>21.07553333333334</c:v>
                </c:pt>
                <c:pt idx="1">
                  <c:v>15.511719999999999</c:v>
                </c:pt>
                <c:pt idx="2">
                  <c:v>5.2656266666666669</c:v>
                </c:pt>
                <c:pt idx="3">
                  <c:v>20.811200000000003</c:v>
                </c:pt>
                <c:pt idx="4">
                  <c:v>20.781266666666671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795712"/>
        <c:axId val="119614848"/>
      </c:barChart>
      <c:catAx>
        <c:axId val="11979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9614848"/>
        <c:crosses val="autoZero"/>
        <c:auto val="1"/>
        <c:lblAlgn val="ctr"/>
        <c:lblOffset val="100"/>
        <c:noMultiLvlLbl val="0"/>
      </c:catAx>
      <c:valAx>
        <c:axId val="119614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7957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'base_all,base,ica'!$L$60</c:f>
              <c:strCache>
                <c:ptCount val="1"/>
                <c:pt idx="0">
                  <c:v>BASE_ALL</c:v>
                </c:pt>
              </c:strCache>
            </c:strRef>
          </c:tx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'base_all,base,ica'!$L$61:$L$64</c:f>
              <c:numCache>
                <c:formatCode>General</c:formatCode>
                <c:ptCount val="4"/>
                <c:pt idx="0">
                  <c:v>92.269533333333342</c:v>
                </c:pt>
                <c:pt idx="1">
                  <c:v>213.65433333333331</c:v>
                </c:pt>
                <c:pt idx="2">
                  <c:v>820.16133333333312</c:v>
                </c:pt>
                <c:pt idx="3">
                  <c:v>1860.5066666666662</c:v>
                </c:pt>
              </c:numCache>
            </c:numRef>
          </c:val>
        </c:ser>
        <c:ser>
          <c:idx val="1"/>
          <c:order val="1"/>
          <c:tx>
            <c:strRef>
              <c:f>'base_all,base,ica'!$M$60</c:f>
              <c:strCache>
                <c:ptCount val="1"/>
                <c:pt idx="0">
                  <c:v>BASE</c:v>
                </c:pt>
              </c:strCache>
            </c:strRef>
          </c:tx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'base_all,base,ica'!$M$61:$M$64</c:f>
              <c:numCache>
                <c:formatCode>General</c:formatCode>
                <c:ptCount val="4"/>
                <c:pt idx="0">
                  <c:v>91.1178666666667</c:v>
                </c:pt>
                <c:pt idx="1">
                  <c:v>213.12200000000001</c:v>
                </c:pt>
                <c:pt idx="2">
                  <c:v>718.08333333333348</c:v>
                </c:pt>
                <c:pt idx="3">
                  <c:v>1634.836666666667</c:v>
                </c:pt>
              </c:numCache>
            </c:numRef>
          </c:val>
        </c:ser>
        <c:ser>
          <c:idx val="2"/>
          <c:order val="2"/>
          <c:tx>
            <c:strRef>
              <c:f>'base_all,base,ica'!$N$60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'base_all,base,ica'!$N$61:$N$64</c:f>
              <c:numCache>
                <c:formatCode>General</c:formatCode>
                <c:ptCount val="4"/>
                <c:pt idx="0">
                  <c:v>30.622333333333319</c:v>
                </c:pt>
                <c:pt idx="1">
                  <c:v>76.555366666666657</c:v>
                </c:pt>
                <c:pt idx="2">
                  <c:v>260.39</c:v>
                </c:pt>
                <c:pt idx="3">
                  <c:v>456.41733333333372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797248"/>
        <c:axId val="119617152"/>
      </c:barChart>
      <c:catAx>
        <c:axId val="11979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9617152"/>
        <c:crosses val="autoZero"/>
        <c:auto val="1"/>
        <c:lblAlgn val="ctr"/>
        <c:lblOffset val="100"/>
        <c:noMultiLvlLbl val="0"/>
      </c:catAx>
      <c:valAx>
        <c:axId val="119617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797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537576552930888"/>
          <c:y val="8.7386993292505113E-2"/>
          <c:w val="0.18256854201405778"/>
          <c:h val="0.2520783062549508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'base_all,base,ica'!$Q$60</c:f>
              <c:strCache>
                <c:ptCount val="1"/>
                <c:pt idx="0">
                  <c:v>BASE_ALL</c:v>
                </c:pt>
              </c:strCache>
            </c:strRef>
          </c:tx>
          <c:invertIfNegative val="0"/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'base_all,base,ica'!$Q$61:$Q$64</c:f>
              <c:numCache>
                <c:formatCode>General</c:formatCode>
                <c:ptCount val="4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</c:numCache>
            </c:numRef>
          </c:val>
        </c:ser>
        <c:ser>
          <c:idx val="1"/>
          <c:order val="1"/>
          <c:tx>
            <c:strRef>
              <c:f>'base_all,base,ica'!$R$60</c:f>
              <c:strCache>
                <c:ptCount val="1"/>
                <c:pt idx="0">
                  <c:v>BASE</c:v>
                </c:pt>
              </c:strCache>
            </c:strRef>
          </c:tx>
          <c:invertIfNegative val="0"/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'base_all,base,ica'!$R$61:$R$64</c:f>
              <c:numCache>
                <c:formatCode>General</c:formatCode>
                <c:ptCount val="4"/>
                <c:pt idx="0">
                  <c:v>4.9524000000000008</c:v>
                </c:pt>
                <c:pt idx="1">
                  <c:v>4.9687499999999991</c:v>
                </c:pt>
                <c:pt idx="2">
                  <c:v>4.9153633333333344</c:v>
                </c:pt>
                <c:pt idx="3">
                  <c:v>4.9908833333333336</c:v>
                </c:pt>
              </c:numCache>
            </c:numRef>
          </c:val>
        </c:ser>
        <c:ser>
          <c:idx val="2"/>
          <c:order val="2"/>
          <c:tx>
            <c:strRef>
              <c:f>'base_all,base,ica'!$S$60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'base_all,base,ica'!$S$61:$S$64</c:f>
              <c:numCache>
                <c:formatCode>General</c:formatCode>
                <c:ptCount val="4"/>
                <c:pt idx="0">
                  <c:v>21.07553333333334</c:v>
                </c:pt>
                <c:pt idx="1">
                  <c:v>22.51172</c:v>
                </c:pt>
                <c:pt idx="2">
                  <c:v>18.265626666666599</c:v>
                </c:pt>
                <c:pt idx="3">
                  <c:v>20.811200000000003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797760"/>
        <c:axId val="139649024"/>
      </c:barChart>
      <c:catAx>
        <c:axId val="11979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9649024"/>
        <c:crosses val="autoZero"/>
        <c:auto val="1"/>
        <c:lblAlgn val="ctr"/>
        <c:lblOffset val="100"/>
        <c:noMultiLvlLbl val="0"/>
      </c:catAx>
      <c:valAx>
        <c:axId val="139649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7977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635599</xdr:colOff>
      <xdr:row>15</xdr:row>
      <xdr:rowOff>133799</xdr:rowOff>
    </xdr:from>
    <xdr:to>
      <xdr:col>20</xdr:col>
      <xdr:colOff>381000</xdr:colOff>
      <xdr:row>30</xdr:row>
      <xdr:rowOff>78441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629771</xdr:colOff>
      <xdr:row>31</xdr:row>
      <xdr:rowOff>15688</xdr:rowOff>
    </xdr:from>
    <xdr:to>
      <xdr:col>20</xdr:col>
      <xdr:colOff>414618</xdr:colOff>
      <xdr:row>46</xdr:row>
      <xdr:rowOff>123264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605118</xdr:colOff>
      <xdr:row>67</xdr:row>
      <xdr:rowOff>90767</xdr:rowOff>
    </xdr:from>
    <xdr:to>
      <xdr:col>11</xdr:col>
      <xdr:colOff>459441</xdr:colOff>
      <xdr:row>83</xdr:row>
      <xdr:rowOff>134471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235323</xdr:colOff>
      <xdr:row>68</xdr:row>
      <xdr:rowOff>124384</xdr:rowOff>
    </xdr:from>
    <xdr:to>
      <xdr:col>20</xdr:col>
      <xdr:colOff>22412</xdr:colOff>
      <xdr:row>85</xdr:row>
      <xdr:rowOff>10084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abSelected="1" topLeftCell="D34" zoomScale="85" zoomScaleNormal="85" workbookViewId="0">
      <selection activeCell="R51" sqref="R51"/>
    </sheetView>
  </sheetViews>
  <sheetFormatPr defaultRowHeight="13.5" x14ac:dyDescent="0.15"/>
  <cols>
    <col min="2" max="2" width="6.5" customWidth="1"/>
    <col min="3" max="3" width="11.75" customWidth="1"/>
    <col min="4" max="4" width="8.75" customWidth="1"/>
  </cols>
  <sheetData>
    <row r="1" spans="1:19" ht="18.75" x14ac:dyDescent="0.25">
      <c r="A1" s="11" t="s">
        <v>0</v>
      </c>
      <c r="B1" s="1"/>
      <c r="C1" s="2"/>
      <c r="D1" s="3"/>
      <c r="E1" s="132" t="s">
        <v>14</v>
      </c>
      <c r="F1" s="133"/>
      <c r="G1" s="134" t="s">
        <v>13</v>
      </c>
      <c r="H1" s="135"/>
      <c r="I1" s="134" t="s">
        <v>15</v>
      </c>
      <c r="J1" s="135"/>
    </row>
    <row r="2" spans="1:19" x14ac:dyDescent="0.15">
      <c r="A2" s="20" t="s">
        <v>1</v>
      </c>
      <c r="B2" s="20" t="s">
        <v>2</v>
      </c>
      <c r="C2" s="15" t="s">
        <v>3</v>
      </c>
      <c r="D2" s="16" t="s">
        <v>4</v>
      </c>
      <c r="E2" s="14" t="s">
        <v>5</v>
      </c>
      <c r="F2" s="17" t="s">
        <v>6</v>
      </c>
      <c r="G2" s="14" t="s">
        <v>5</v>
      </c>
      <c r="H2" s="17" t="s">
        <v>6</v>
      </c>
      <c r="I2" s="18" t="s">
        <v>5</v>
      </c>
      <c r="J2" s="19" t="s">
        <v>6</v>
      </c>
    </row>
    <row r="3" spans="1:19" x14ac:dyDescent="0.15">
      <c r="A3" s="4" t="s">
        <v>7</v>
      </c>
      <c r="B3" s="4">
        <v>72</v>
      </c>
      <c r="C3" s="5">
        <v>0.35488500000000001</v>
      </c>
      <c r="D3" s="6">
        <v>0.35488500000000001</v>
      </c>
      <c r="E3" s="89">
        <v>4.9452999999999996</v>
      </c>
      <c r="F3" s="86">
        <v>9.3995099999999994</v>
      </c>
      <c r="G3" s="89">
        <v>4.9531299999999998</v>
      </c>
      <c r="H3" s="86">
        <v>6.3638399999999997</v>
      </c>
      <c r="I3" s="124">
        <v>21.6797</v>
      </c>
      <c r="J3" s="124">
        <v>2.2107299999999999</v>
      </c>
    </row>
    <row r="4" spans="1:19" x14ac:dyDescent="0.15">
      <c r="A4" s="4" t="s">
        <v>8</v>
      </c>
      <c r="B4" s="4">
        <v>80</v>
      </c>
      <c r="C4" s="5">
        <v>0.27254</v>
      </c>
      <c r="D4" s="6">
        <v>0.30803000000000003</v>
      </c>
      <c r="E4" s="89">
        <v>4.90625</v>
      </c>
      <c r="F4" s="86">
        <v>13.5267</v>
      </c>
      <c r="G4" s="89">
        <v>4.9782799999999998</v>
      </c>
      <c r="H4" s="86">
        <v>9.6358599999999992</v>
      </c>
      <c r="I4" s="124">
        <v>4.9804700000000004</v>
      </c>
      <c r="J4" s="124">
        <v>3.0160499999999999</v>
      </c>
    </row>
    <row r="5" spans="1:19" x14ac:dyDescent="0.15">
      <c r="A5" s="4" t="s">
        <v>9</v>
      </c>
      <c r="B5" s="4">
        <v>35</v>
      </c>
      <c r="C5" s="5">
        <v>0.25268600000000002</v>
      </c>
      <c r="D5" s="6">
        <v>0.25268600000000002</v>
      </c>
      <c r="E5" s="10">
        <v>4.90625</v>
      </c>
      <c r="F5" s="86">
        <v>5.67713</v>
      </c>
      <c r="G5" s="89">
        <v>4.9531299999999998</v>
      </c>
      <c r="H5" s="86">
        <v>5.2883599999999999</v>
      </c>
      <c r="I5" s="124">
        <v>21.710899999999999</v>
      </c>
      <c r="J5" s="124">
        <v>2.5071400000000001</v>
      </c>
    </row>
    <row r="6" spans="1:19" x14ac:dyDescent="0.15">
      <c r="A6" s="4" t="s">
        <v>10</v>
      </c>
      <c r="B6" s="4">
        <v>45</v>
      </c>
      <c r="C6" s="5">
        <v>0.127364</v>
      </c>
      <c r="D6" s="6">
        <v>0.127364</v>
      </c>
      <c r="E6" s="89">
        <v>4.9101600000000003</v>
      </c>
      <c r="F6" s="86">
        <v>11.6869</v>
      </c>
      <c r="G6" s="89">
        <v>4.9509400000000001</v>
      </c>
      <c r="H6" s="86">
        <v>10.8988</v>
      </c>
      <c r="I6" s="124">
        <v>20.7852</v>
      </c>
      <c r="J6" s="124">
        <v>7.8108899999999997</v>
      </c>
    </row>
    <row r="7" spans="1:19" x14ac:dyDescent="0.15">
      <c r="A7" s="7" t="s">
        <v>11</v>
      </c>
      <c r="B7" s="7">
        <v>76</v>
      </c>
      <c r="C7" s="8">
        <v>0.115151</v>
      </c>
      <c r="D7" s="9">
        <v>0.115151</v>
      </c>
      <c r="E7" s="90">
        <v>4.90625</v>
      </c>
      <c r="F7" s="88">
        <v>6.5944500000000001</v>
      </c>
      <c r="G7" s="90">
        <v>4.8632799999999996</v>
      </c>
      <c r="H7" s="88">
        <v>7.1356599999999997</v>
      </c>
      <c r="I7" s="124">
        <v>20.761700000000001</v>
      </c>
      <c r="J7" s="124">
        <v>3.66351</v>
      </c>
    </row>
    <row r="8" spans="1:19" ht="14.25" x14ac:dyDescent="0.15">
      <c r="A8" s="13" t="s">
        <v>12</v>
      </c>
      <c r="B8" s="12"/>
      <c r="C8" s="12"/>
      <c r="D8" s="12"/>
      <c r="E8" s="95">
        <f>(SUM(E3:E7)-MAX(E3:E7)-MIN(E3:E7))/3</f>
        <v>4.9075533333333334</v>
      </c>
      <c r="F8" s="95">
        <f>(SUM(F3:F7)-MAX(F3:F7)-MIN(F3:F7))/3</f>
        <v>9.2269533333333342</v>
      </c>
      <c r="G8" s="95">
        <f>(SUM(G3:G7)-MAX(G3:G7)-MIN(G3:G7))/3</f>
        <v>4.9524000000000008</v>
      </c>
      <c r="H8" s="95">
        <f t="shared" ref="H8:I8" si="0">(SUM(H3:H7)-MAX(H3:H7)-MIN(H3:H7))/3</f>
        <v>7.711786666666665</v>
      </c>
      <c r="I8" s="95">
        <f t="shared" si="0"/>
        <v>21.07553333333334</v>
      </c>
      <c r="J8" s="95">
        <f>(SUM(J3:J7)-MAX(J3:J7)-MIN(J3:J7))/3</f>
        <v>3.062233333333332</v>
      </c>
      <c r="K8" t="s">
        <v>40</v>
      </c>
      <c r="O8" t="s">
        <v>46</v>
      </c>
      <c r="P8" s="85"/>
      <c r="Q8" s="85"/>
      <c r="R8" s="85"/>
      <c r="S8" s="85"/>
    </row>
    <row r="9" spans="1:19" x14ac:dyDescent="0.15">
      <c r="K9" s="108"/>
      <c r="L9" s="110" t="s">
        <v>54</v>
      </c>
      <c r="M9" s="110" t="s">
        <v>56</v>
      </c>
      <c r="N9" s="111" t="s">
        <v>58</v>
      </c>
      <c r="P9" s="108"/>
      <c r="Q9" s="110" t="s">
        <v>53</v>
      </c>
      <c r="R9" s="110" t="s">
        <v>55</v>
      </c>
      <c r="S9" s="111" t="s">
        <v>57</v>
      </c>
    </row>
    <row r="10" spans="1:19" ht="18.75" x14ac:dyDescent="0.25">
      <c r="A10" s="29" t="s">
        <v>16</v>
      </c>
      <c r="B10" s="21"/>
      <c r="C10" s="22"/>
      <c r="D10" s="23"/>
      <c r="E10" s="132" t="s">
        <v>14</v>
      </c>
      <c r="F10" s="133"/>
      <c r="G10" s="134" t="s">
        <v>13</v>
      </c>
      <c r="H10" s="135"/>
      <c r="I10" s="134" t="s">
        <v>15</v>
      </c>
      <c r="J10" s="136"/>
      <c r="K10" s="89" t="s">
        <v>0</v>
      </c>
      <c r="L10" s="107">
        <v>9.2269533333333342</v>
      </c>
      <c r="M10" s="110">
        <v>7.711786666666665</v>
      </c>
      <c r="N10" s="111">
        <v>3.062233333333332</v>
      </c>
      <c r="P10" s="89" t="s">
        <v>0</v>
      </c>
      <c r="Q10" s="107">
        <v>4.9075533333333334</v>
      </c>
      <c r="R10" s="110">
        <v>4.9524000000000008</v>
      </c>
      <c r="S10" s="111">
        <v>21.07553333333334</v>
      </c>
    </row>
    <row r="11" spans="1:19" x14ac:dyDescent="0.15">
      <c r="A11" s="35" t="s">
        <v>1</v>
      </c>
      <c r="B11" s="36" t="s">
        <v>2</v>
      </c>
      <c r="C11" s="36" t="s">
        <v>3</v>
      </c>
      <c r="D11" s="37" t="s">
        <v>4</v>
      </c>
      <c r="E11" s="32" t="s">
        <v>5</v>
      </c>
      <c r="F11" s="38" t="s">
        <v>6</v>
      </c>
      <c r="G11" s="32" t="s">
        <v>5</v>
      </c>
      <c r="H11" s="38" t="s">
        <v>6</v>
      </c>
      <c r="I11" s="39" t="s">
        <v>5</v>
      </c>
      <c r="J11" s="112" t="s">
        <v>6</v>
      </c>
      <c r="K11" s="89" t="s">
        <v>16</v>
      </c>
      <c r="L11" s="89">
        <v>21.365433333333332</v>
      </c>
      <c r="M11" s="85">
        <v>20.312200000000001</v>
      </c>
      <c r="N11" s="105">
        <v>7.6555366666666664</v>
      </c>
      <c r="P11" s="89" t="s">
        <v>16</v>
      </c>
      <c r="Q11" s="89">
        <v>4.9075533333333325</v>
      </c>
      <c r="R11" s="85">
        <v>4.9687499999999991</v>
      </c>
      <c r="S11" s="105">
        <v>15.511719999999999</v>
      </c>
    </row>
    <row r="12" spans="1:19" x14ac:dyDescent="0.15">
      <c r="A12" s="33" t="s">
        <v>17</v>
      </c>
      <c r="B12" s="24">
        <v>28</v>
      </c>
      <c r="C12" s="24">
        <v>0.13029299999999999</v>
      </c>
      <c r="D12" s="25">
        <v>0.13029299999999999</v>
      </c>
      <c r="E12" s="28">
        <v>4.9101600000000003</v>
      </c>
      <c r="F12" s="83">
        <v>12.769299999999999</v>
      </c>
      <c r="G12" s="85">
        <v>4.9843799999999998</v>
      </c>
      <c r="H12" s="86">
        <v>13.255000000000001</v>
      </c>
      <c r="I12" s="125">
        <v>20.796900000000001</v>
      </c>
      <c r="J12" s="125">
        <v>7.0067700000000004</v>
      </c>
      <c r="K12" s="89" t="s">
        <v>22</v>
      </c>
      <c r="L12" s="89">
        <v>82.016133333333315</v>
      </c>
      <c r="M12" s="85">
        <v>69.808333333333351</v>
      </c>
      <c r="N12" s="105">
        <v>26.039000000000001</v>
      </c>
      <c r="P12" s="89" t="s">
        <v>22</v>
      </c>
      <c r="Q12" s="89">
        <v>4.8984366666666661</v>
      </c>
      <c r="R12" s="85">
        <v>4.9153633333333344</v>
      </c>
      <c r="S12" s="105">
        <v>5.2656266666666669</v>
      </c>
    </row>
    <row r="13" spans="1:19" x14ac:dyDescent="0.15">
      <c r="A13" s="33" t="s">
        <v>18</v>
      </c>
      <c r="B13" s="24">
        <v>8</v>
      </c>
      <c r="C13" s="24">
        <v>0.53025500000000003</v>
      </c>
      <c r="D13" s="25">
        <v>0.70925099999999996</v>
      </c>
      <c r="E13" s="28">
        <v>4.8828100000000001</v>
      </c>
      <c r="F13" s="86">
        <v>23.937999999999999</v>
      </c>
      <c r="G13" s="85">
        <v>4.9726600000000003</v>
      </c>
      <c r="H13" s="86">
        <v>24.740600000000001</v>
      </c>
      <c r="I13" s="125">
        <v>20.789100000000001</v>
      </c>
      <c r="J13" s="125">
        <v>5.5796400000000004</v>
      </c>
      <c r="K13" s="89" t="s">
        <v>28</v>
      </c>
      <c r="L13" s="89">
        <v>186.05066666666661</v>
      </c>
      <c r="M13" s="85">
        <v>161.48366666666669</v>
      </c>
      <c r="N13" s="105">
        <v>45.64173333333337</v>
      </c>
      <c r="P13" s="89" t="s">
        <v>28</v>
      </c>
      <c r="Q13" s="89">
        <v>4.9661466666666669</v>
      </c>
      <c r="R13" s="85">
        <v>4.9908833333333336</v>
      </c>
      <c r="S13" s="105">
        <v>20.811200000000003</v>
      </c>
    </row>
    <row r="14" spans="1:19" x14ac:dyDescent="0.15">
      <c r="A14" s="33" t="s">
        <v>19</v>
      </c>
      <c r="B14" s="24">
        <v>57</v>
      </c>
      <c r="C14" s="24">
        <v>7.4866600000000005E-2</v>
      </c>
      <c r="D14" s="25">
        <v>7.4866600000000005E-2</v>
      </c>
      <c r="E14" s="89">
        <v>4.9218799999999998</v>
      </c>
      <c r="F14" s="86">
        <v>19.5702</v>
      </c>
      <c r="G14" s="85">
        <v>4.9765600000000001</v>
      </c>
      <c r="H14" s="86">
        <v>19.918600000000001</v>
      </c>
      <c r="I14" s="125">
        <v>20.769500000000001</v>
      </c>
      <c r="J14" s="125">
        <v>10.3431</v>
      </c>
      <c r="K14" s="90" t="s">
        <v>34</v>
      </c>
      <c r="L14" s="90">
        <v>101.35536666666667</v>
      </c>
      <c r="M14" s="109">
        <v>91.742033333333325</v>
      </c>
      <c r="N14" s="106">
        <v>29.851433333333336</v>
      </c>
      <c r="P14" s="90" t="s">
        <v>34</v>
      </c>
      <c r="Q14" s="90">
        <v>4.9515133333333319</v>
      </c>
      <c r="R14" s="109">
        <v>4.9664566666666685</v>
      </c>
      <c r="S14" s="106">
        <v>20.781266666666671</v>
      </c>
    </row>
    <row r="15" spans="1:19" x14ac:dyDescent="0.15">
      <c r="A15" s="33" t="s">
        <v>20</v>
      </c>
      <c r="B15" s="24">
        <v>30</v>
      </c>
      <c r="C15" s="24">
        <v>0.50131599999999998</v>
      </c>
      <c r="D15" s="25">
        <v>0.538107</v>
      </c>
      <c r="E15" s="89">
        <v>4.8984399999999999</v>
      </c>
      <c r="F15" s="86">
        <v>40.113</v>
      </c>
      <c r="G15" s="85">
        <v>4.9570299999999996</v>
      </c>
      <c r="H15" s="86">
        <v>36.557000000000002</v>
      </c>
      <c r="I15" s="125">
        <v>4.9765600000000001</v>
      </c>
      <c r="J15" s="125">
        <v>9.3886400000000005</v>
      </c>
    </row>
    <row r="16" spans="1:19" x14ac:dyDescent="0.15">
      <c r="A16" s="34" t="s">
        <v>21</v>
      </c>
      <c r="B16" s="26">
        <v>56</v>
      </c>
      <c r="C16" s="26">
        <v>7.9228300000000002E-2</v>
      </c>
      <c r="D16" s="27">
        <v>7.9228300000000002E-2</v>
      </c>
      <c r="E16" s="90">
        <v>4.9140600000000001</v>
      </c>
      <c r="F16" s="88">
        <v>20.588100000000001</v>
      </c>
      <c r="G16" s="109">
        <v>4.9492200000000004</v>
      </c>
      <c r="H16" s="88">
        <v>16.2774</v>
      </c>
      <c r="I16" s="125">
        <v>4.9218799999999998</v>
      </c>
      <c r="J16" s="125">
        <v>6.5712000000000002</v>
      </c>
    </row>
    <row r="17" spans="1:10" ht="14.25" x14ac:dyDescent="0.15">
      <c r="A17" s="31" t="s">
        <v>12</v>
      </c>
      <c r="B17" s="30"/>
      <c r="C17" s="30"/>
      <c r="D17" s="30"/>
      <c r="E17" s="95">
        <f t="shared" ref="E17:J17" si="1">(SUM(E12:E16)-MAX(E12:E16)-MIN(E12:E16))/3</f>
        <v>4.9075533333333325</v>
      </c>
      <c r="F17" s="95">
        <f t="shared" si="1"/>
        <v>21.365433333333332</v>
      </c>
      <c r="G17" s="95">
        <f t="shared" si="1"/>
        <v>4.9687499999999991</v>
      </c>
      <c r="H17" s="95">
        <f t="shared" si="1"/>
        <v>20.312200000000001</v>
      </c>
      <c r="I17" s="95">
        <f t="shared" si="1"/>
        <v>15.511719999999999</v>
      </c>
      <c r="J17" s="95">
        <f t="shared" si="1"/>
        <v>7.6555366666666664</v>
      </c>
    </row>
    <row r="19" spans="1:10" ht="18.75" x14ac:dyDescent="0.25">
      <c r="A19" s="47" t="s">
        <v>22</v>
      </c>
      <c r="B19" s="40"/>
      <c r="C19" s="41"/>
      <c r="D19" s="42"/>
      <c r="E19" s="132" t="s">
        <v>14</v>
      </c>
      <c r="F19" s="133"/>
      <c r="G19" s="134" t="s">
        <v>13</v>
      </c>
      <c r="H19" s="135"/>
      <c r="I19" s="134" t="s">
        <v>15</v>
      </c>
      <c r="J19" s="135"/>
    </row>
    <row r="20" spans="1:10" x14ac:dyDescent="0.15">
      <c r="A20" s="53" t="s">
        <v>1</v>
      </c>
      <c r="B20" s="54" t="s">
        <v>2</v>
      </c>
      <c r="C20" s="54" t="s">
        <v>3</v>
      </c>
      <c r="D20" s="55" t="s">
        <v>4</v>
      </c>
      <c r="E20" s="50" t="s">
        <v>5</v>
      </c>
      <c r="F20" s="56" t="s">
        <v>6</v>
      </c>
      <c r="G20" s="50" t="s">
        <v>5</v>
      </c>
      <c r="H20" s="56" t="s">
        <v>6</v>
      </c>
      <c r="I20" s="57" t="s">
        <v>5</v>
      </c>
      <c r="J20" s="58" t="s">
        <v>6</v>
      </c>
    </row>
    <row r="21" spans="1:10" x14ac:dyDescent="0.15">
      <c r="A21" s="51" t="s">
        <v>23</v>
      </c>
      <c r="B21" s="43">
        <v>55</v>
      </c>
      <c r="C21" s="43">
        <v>5.97624E-2</v>
      </c>
      <c r="D21" s="44">
        <v>9.2986600000000003E-2</v>
      </c>
      <c r="E21" s="89">
        <v>4.9570299999999996</v>
      </c>
      <c r="F21" s="86">
        <v>120.73099999999999</v>
      </c>
      <c r="G21" s="89">
        <v>4.9742199999999999</v>
      </c>
      <c r="H21" s="86">
        <v>109.161</v>
      </c>
      <c r="I21" s="126">
        <v>4.9843799999999998</v>
      </c>
      <c r="J21" s="126">
        <v>20.695499999999999</v>
      </c>
    </row>
    <row r="22" spans="1:10" x14ac:dyDescent="0.15">
      <c r="A22" s="51" t="s">
        <v>24</v>
      </c>
      <c r="B22" s="43">
        <v>47</v>
      </c>
      <c r="C22" s="43">
        <v>3.5574799999999997E-2</v>
      </c>
      <c r="D22" s="44">
        <v>4.3901900000000001E-2</v>
      </c>
      <c r="E22" s="89">
        <v>4.9453100000000001</v>
      </c>
      <c r="F22" s="86">
        <v>123.646</v>
      </c>
      <c r="G22" s="89">
        <v>4.9140600000000001</v>
      </c>
      <c r="H22" s="86">
        <v>88.173100000000005</v>
      </c>
      <c r="I22" s="126">
        <v>4.9804700000000004</v>
      </c>
      <c r="J22" s="126">
        <v>49.690600000000003</v>
      </c>
    </row>
    <row r="23" spans="1:10" x14ac:dyDescent="0.15">
      <c r="A23" s="51" t="s">
        <v>25</v>
      </c>
      <c r="B23" s="43">
        <v>30</v>
      </c>
      <c r="C23" s="43">
        <v>1.2557E-2</v>
      </c>
      <c r="D23" s="44">
        <v>1.2557E-2</v>
      </c>
      <c r="E23" s="89">
        <v>4.875</v>
      </c>
      <c r="F23" s="86">
        <v>48.333799999999997</v>
      </c>
      <c r="G23" s="89">
        <v>4.9140600000000001</v>
      </c>
      <c r="H23" s="86">
        <v>50.744399999999999</v>
      </c>
      <c r="I23" s="126">
        <v>5.8515600000000001</v>
      </c>
      <c r="J23" s="126">
        <v>33.819800000000001</v>
      </c>
    </row>
    <row r="24" spans="1:10" x14ac:dyDescent="0.15">
      <c r="A24" s="51" t="s">
        <v>26</v>
      </c>
      <c r="B24" s="43">
        <v>52</v>
      </c>
      <c r="C24" s="43">
        <v>2.8080999999999998E-2</v>
      </c>
      <c r="D24" s="44">
        <v>4.0843699999999997E-2</v>
      </c>
      <c r="E24" s="89">
        <v>4.875</v>
      </c>
      <c r="F24" s="86">
        <v>76.983599999999996</v>
      </c>
      <c r="G24" s="89">
        <v>4.9140600000000001</v>
      </c>
      <c r="H24" s="86">
        <v>70.507499999999993</v>
      </c>
      <c r="I24" s="126">
        <v>4.9726600000000003</v>
      </c>
      <c r="J24" s="126">
        <v>23.601700000000001</v>
      </c>
    </row>
    <row r="25" spans="1:10" x14ac:dyDescent="0.15">
      <c r="A25" s="52" t="s">
        <v>27</v>
      </c>
      <c r="B25" s="45">
        <v>63</v>
      </c>
      <c r="C25" s="45">
        <v>6.5232899999999996E-2</v>
      </c>
      <c r="D25" s="46">
        <v>7.6480199999999998E-2</v>
      </c>
      <c r="E25" s="90">
        <v>4.8554700000000004</v>
      </c>
      <c r="F25" s="88">
        <v>34.648400000000002</v>
      </c>
      <c r="G25" s="90">
        <v>4.9179700000000004</v>
      </c>
      <c r="H25" s="88">
        <v>28.764199999999999</v>
      </c>
      <c r="I25" s="126">
        <v>5.8320299999999996</v>
      </c>
      <c r="J25" s="126">
        <v>7.3846800000000004</v>
      </c>
    </row>
    <row r="26" spans="1:10" ht="14.25" x14ac:dyDescent="0.15">
      <c r="A26" s="49" t="s">
        <v>12</v>
      </c>
      <c r="B26" s="48"/>
      <c r="C26" s="48"/>
      <c r="D26" s="48"/>
      <c r="E26" s="95">
        <f t="shared" ref="E26:J26" si="2">(SUM(E21:E25)-MAX(E21:E25)-MIN(E21:E25))/3</f>
        <v>4.8984366666666661</v>
      </c>
      <c r="F26" s="95">
        <f t="shared" si="2"/>
        <v>82.016133333333315</v>
      </c>
      <c r="G26" s="95">
        <f t="shared" si="2"/>
        <v>4.9153633333333344</v>
      </c>
      <c r="H26" s="95">
        <f t="shared" si="2"/>
        <v>69.808333333333351</v>
      </c>
      <c r="I26" s="95">
        <f t="shared" si="2"/>
        <v>5.2656266666666669</v>
      </c>
      <c r="J26" s="95">
        <f t="shared" si="2"/>
        <v>26.039000000000001</v>
      </c>
    </row>
    <row r="28" spans="1:10" ht="18.75" x14ac:dyDescent="0.25">
      <c r="A28" s="68" t="s">
        <v>28</v>
      </c>
      <c r="B28" s="59"/>
      <c r="C28" s="60"/>
      <c r="D28" s="61"/>
      <c r="E28" s="132" t="s">
        <v>14</v>
      </c>
      <c r="F28" s="133"/>
      <c r="G28" s="134" t="s">
        <v>13</v>
      </c>
      <c r="H28" s="135"/>
      <c r="I28" s="134" t="s">
        <v>15</v>
      </c>
      <c r="J28" s="135"/>
    </row>
    <row r="29" spans="1:10" x14ac:dyDescent="0.15">
      <c r="A29" s="75" t="s">
        <v>1</v>
      </c>
      <c r="B29" s="76" t="s">
        <v>2</v>
      </c>
      <c r="C29" s="76" t="s">
        <v>3</v>
      </c>
      <c r="D29" s="77" t="s">
        <v>4</v>
      </c>
      <c r="E29" s="71" t="s">
        <v>5</v>
      </c>
      <c r="F29" s="78" t="s">
        <v>6</v>
      </c>
      <c r="G29" s="71" t="s">
        <v>5</v>
      </c>
      <c r="H29" s="78" t="s">
        <v>6</v>
      </c>
      <c r="I29" s="79" t="s">
        <v>5</v>
      </c>
      <c r="J29" s="80" t="s">
        <v>6</v>
      </c>
    </row>
    <row r="30" spans="1:10" x14ac:dyDescent="0.15">
      <c r="A30" s="72" t="s">
        <v>29</v>
      </c>
      <c r="B30" s="62">
        <v>26</v>
      </c>
      <c r="C30" s="62">
        <v>0.13227700000000001</v>
      </c>
      <c r="D30" s="63">
        <v>0.21963299999999999</v>
      </c>
      <c r="E30" s="89">
        <v>4.96875</v>
      </c>
      <c r="F30" s="86">
        <v>1273.05</v>
      </c>
      <c r="G30" s="89">
        <v>5.0273399999999997</v>
      </c>
      <c r="H30" s="86">
        <v>1284.58</v>
      </c>
      <c r="I30" s="127">
        <v>20.855499999999999</v>
      </c>
      <c r="J30" s="127">
        <v>362.90800000000002</v>
      </c>
    </row>
    <row r="31" spans="1:10" x14ac:dyDescent="0.15">
      <c r="A31" s="73" t="s">
        <v>30</v>
      </c>
      <c r="B31" s="62">
        <v>61</v>
      </c>
      <c r="C31" s="62">
        <v>0.111716</v>
      </c>
      <c r="D31" s="63">
        <v>0.12133099999999999</v>
      </c>
      <c r="E31" s="89">
        <v>5</v>
      </c>
      <c r="F31" s="86">
        <v>118.955</v>
      </c>
      <c r="G31" s="89">
        <v>4.9960899999999997</v>
      </c>
      <c r="H31" s="86">
        <v>107.176</v>
      </c>
      <c r="I31" s="127">
        <v>20.75</v>
      </c>
      <c r="J31" s="127">
        <v>19.130400000000002</v>
      </c>
    </row>
    <row r="32" spans="1:10" x14ac:dyDescent="0.15">
      <c r="A32" s="73" t="s">
        <v>31</v>
      </c>
      <c r="B32" s="62">
        <v>32</v>
      </c>
      <c r="C32" s="62">
        <v>0.107603</v>
      </c>
      <c r="D32" s="63">
        <v>0.107603</v>
      </c>
      <c r="E32" s="66">
        <v>4.9726600000000003</v>
      </c>
      <c r="F32" s="63">
        <v>59.498199999999997</v>
      </c>
      <c r="G32" s="66">
        <v>4.9492200000000004</v>
      </c>
      <c r="H32" s="86">
        <v>56.036999999999999</v>
      </c>
      <c r="I32" s="127">
        <v>21.718800000000002</v>
      </c>
      <c r="J32" s="127">
        <v>14.382400000000001</v>
      </c>
    </row>
    <row r="33" spans="1:10" x14ac:dyDescent="0.15">
      <c r="A33" s="73" t="s">
        <v>32</v>
      </c>
      <c r="B33" s="62">
        <v>62</v>
      </c>
      <c r="C33" s="62">
        <v>3.3087600000000002E-2</v>
      </c>
      <c r="D33" s="63">
        <v>3.3087600000000002E-2</v>
      </c>
      <c r="E33" s="66">
        <v>4.9492200000000004</v>
      </c>
      <c r="F33" s="63">
        <v>333.39600000000002</v>
      </c>
      <c r="G33" s="66">
        <v>5</v>
      </c>
      <c r="H33" s="63">
        <v>274.553</v>
      </c>
      <c r="I33" s="127">
        <v>20.816400000000002</v>
      </c>
      <c r="J33" s="127">
        <v>97.799000000000007</v>
      </c>
    </row>
    <row r="34" spans="1:10" x14ac:dyDescent="0.15">
      <c r="A34" s="74" t="s">
        <v>33</v>
      </c>
      <c r="B34" s="64">
        <v>27</v>
      </c>
      <c r="C34" s="64">
        <v>6.9347400000000003E-2</v>
      </c>
      <c r="D34" s="65">
        <v>0.122031</v>
      </c>
      <c r="E34" s="67">
        <v>4.9570299999999996</v>
      </c>
      <c r="F34" s="65">
        <v>105.801</v>
      </c>
      <c r="G34" s="67">
        <v>4.9765600000000001</v>
      </c>
      <c r="H34" s="65">
        <v>102.72199999999999</v>
      </c>
      <c r="I34" s="127">
        <v>20.761700000000001</v>
      </c>
      <c r="J34" s="127">
        <v>19.995799999999999</v>
      </c>
    </row>
    <row r="35" spans="1:10" ht="14.25" x14ac:dyDescent="0.15">
      <c r="A35" s="70" t="s">
        <v>12</v>
      </c>
      <c r="B35" s="69"/>
      <c r="C35" s="69"/>
      <c r="D35" s="69"/>
      <c r="E35" s="95">
        <f t="shared" ref="E35:J35" si="3">(SUM(E30:E34)-MAX(E30:E34)-MIN(E30:E34))/3</f>
        <v>4.9661466666666669</v>
      </c>
      <c r="F35" s="95">
        <f t="shared" si="3"/>
        <v>186.05066666666661</v>
      </c>
      <c r="G35" s="95">
        <f t="shared" si="3"/>
        <v>4.9908833333333336</v>
      </c>
      <c r="H35" s="95">
        <f t="shared" si="3"/>
        <v>161.48366666666669</v>
      </c>
      <c r="I35" s="95">
        <f t="shared" si="3"/>
        <v>20.811200000000003</v>
      </c>
      <c r="J35" s="95">
        <f t="shared" si="3"/>
        <v>45.64173333333337</v>
      </c>
    </row>
    <row r="37" spans="1:10" ht="18.75" x14ac:dyDescent="0.25">
      <c r="A37" s="91" t="s">
        <v>34</v>
      </c>
      <c r="B37" s="81"/>
      <c r="C37" s="82"/>
      <c r="D37" s="83"/>
      <c r="E37" s="132" t="s">
        <v>14</v>
      </c>
      <c r="F37" s="133"/>
      <c r="G37" s="134" t="s">
        <v>13</v>
      </c>
      <c r="H37" s="135"/>
      <c r="I37" s="134" t="s">
        <v>15</v>
      </c>
      <c r="J37" s="135"/>
    </row>
    <row r="38" spans="1:10" x14ac:dyDescent="0.15">
      <c r="A38" s="99" t="s">
        <v>1</v>
      </c>
      <c r="B38" s="100" t="s">
        <v>2</v>
      </c>
      <c r="C38" s="100" t="s">
        <v>3</v>
      </c>
      <c r="D38" s="101" t="s">
        <v>4</v>
      </c>
      <c r="E38" s="94" t="s">
        <v>5</v>
      </c>
      <c r="F38" s="102" t="s">
        <v>6</v>
      </c>
      <c r="G38" s="94" t="s">
        <v>5</v>
      </c>
      <c r="H38" s="102" t="s">
        <v>6</v>
      </c>
      <c r="I38" s="103" t="s">
        <v>5</v>
      </c>
      <c r="J38" s="104" t="s">
        <v>6</v>
      </c>
    </row>
    <row r="39" spans="1:10" x14ac:dyDescent="0.15">
      <c r="A39" s="96" t="s">
        <v>35</v>
      </c>
      <c r="B39" s="84">
        <v>38</v>
      </c>
      <c r="C39" s="84">
        <v>6.2850400000000001E-2</v>
      </c>
      <c r="D39" s="86">
        <v>7.23805E-2</v>
      </c>
      <c r="E39" s="89">
        <v>4.8789100000000003</v>
      </c>
      <c r="F39" s="86">
        <v>81</v>
      </c>
      <c r="G39" s="89">
        <v>4.9453100000000001</v>
      </c>
      <c r="H39" s="86">
        <v>75.610799999999998</v>
      </c>
      <c r="I39" s="128">
        <v>4.9648399999999997</v>
      </c>
      <c r="J39" s="128">
        <v>20.111699999999999</v>
      </c>
    </row>
    <row r="40" spans="1:10" x14ac:dyDescent="0.15">
      <c r="A40" s="97" t="s">
        <v>36</v>
      </c>
      <c r="B40" s="84">
        <v>38</v>
      </c>
      <c r="C40" s="84">
        <v>0.107265</v>
      </c>
      <c r="D40" s="86">
        <v>0.12765499999999999</v>
      </c>
      <c r="E40" s="89">
        <v>4.9978100000000003</v>
      </c>
      <c r="F40" s="86">
        <v>133.286</v>
      </c>
      <c r="G40" s="89">
        <v>5.0078100000000001</v>
      </c>
      <c r="H40" s="86">
        <v>117.666</v>
      </c>
      <c r="I40" s="128">
        <v>20.796900000000001</v>
      </c>
      <c r="J40" s="128">
        <v>32.670999999999999</v>
      </c>
    </row>
    <row r="41" spans="1:10" x14ac:dyDescent="0.15">
      <c r="A41" s="97" t="s">
        <v>37</v>
      </c>
      <c r="B41" s="84">
        <v>81</v>
      </c>
      <c r="C41" s="84">
        <v>2.3356999999999999E-2</v>
      </c>
      <c r="D41" s="86">
        <v>2.3356999999999999E-2</v>
      </c>
      <c r="E41" s="89">
        <v>4.9626599999999996</v>
      </c>
      <c r="F41" s="86">
        <v>89.780100000000004</v>
      </c>
      <c r="G41" s="89">
        <v>4.9748400000000004</v>
      </c>
      <c r="H41" s="86">
        <v>81.949299999999994</v>
      </c>
      <c r="I41" s="128">
        <v>20.800799999999999</v>
      </c>
      <c r="J41" s="128">
        <v>36.771599999999999</v>
      </c>
    </row>
    <row r="42" spans="1:10" x14ac:dyDescent="0.15">
      <c r="A42" s="97" t="s">
        <v>38</v>
      </c>
      <c r="B42" s="84">
        <v>32</v>
      </c>
      <c r="C42" s="84">
        <v>3.5573800000000003E-2</v>
      </c>
      <c r="D42" s="86">
        <v>6.8818699999999997E-2</v>
      </c>
      <c r="E42" s="89">
        <v>4.9331300000000002</v>
      </c>
      <c r="F42" s="86">
        <v>195.32499999999999</v>
      </c>
      <c r="G42" s="89">
        <v>4.9574999999999996</v>
      </c>
      <c r="H42" s="86">
        <v>194.78100000000001</v>
      </c>
      <c r="I42" s="128">
        <v>20.7578</v>
      </c>
      <c r="J42" s="128">
        <v>73.750200000000007</v>
      </c>
    </row>
    <row r="43" spans="1:10" x14ac:dyDescent="0.15">
      <c r="A43" s="98" t="s">
        <v>39</v>
      </c>
      <c r="B43" s="87">
        <v>29</v>
      </c>
      <c r="C43" s="87">
        <v>0.17837</v>
      </c>
      <c r="D43" s="88">
        <v>0.20672499999999999</v>
      </c>
      <c r="E43" s="90">
        <v>4.9587500000000002</v>
      </c>
      <c r="F43" s="88">
        <v>71.137100000000004</v>
      </c>
      <c r="G43" s="90">
        <v>4.9670300000000003</v>
      </c>
      <c r="H43" s="88">
        <v>69.493300000000005</v>
      </c>
      <c r="I43" s="128">
        <v>20.789100000000001</v>
      </c>
      <c r="J43" s="128">
        <v>19.651700000000002</v>
      </c>
    </row>
    <row r="44" spans="1:10" ht="14.25" x14ac:dyDescent="0.15">
      <c r="A44" s="93" t="s">
        <v>12</v>
      </c>
      <c r="B44" s="92"/>
      <c r="C44" s="92"/>
      <c r="D44" s="92"/>
      <c r="E44" s="95">
        <f t="shared" ref="E44:J44" si="4">(SUM(E39:E43)-MAX(E39:E43)-MIN(E39:E43))/3</f>
        <v>4.9515133333333319</v>
      </c>
      <c r="F44" s="95">
        <f t="shared" si="4"/>
        <v>101.35536666666667</v>
      </c>
      <c r="G44" s="95">
        <f t="shared" si="4"/>
        <v>4.9664566666666685</v>
      </c>
      <c r="H44" s="95">
        <f t="shared" si="4"/>
        <v>91.742033333333325</v>
      </c>
      <c r="I44" s="95">
        <f t="shared" si="4"/>
        <v>20.781266666666671</v>
      </c>
      <c r="J44" s="113">
        <f t="shared" si="4"/>
        <v>29.851433333333336</v>
      </c>
    </row>
    <row r="60" spans="11:19" x14ac:dyDescent="0.15">
      <c r="K60" s="108"/>
      <c r="L60" s="110" t="s">
        <v>54</v>
      </c>
      <c r="M60" s="110" t="s">
        <v>56</v>
      </c>
      <c r="N60" s="111" t="s">
        <v>58</v>
      </c>
      <c r="P60" s="108"/>
      <c r="Q60" s="110" t="s">
        <v>53</v>
      </c>
      <c r="R60" s="110" t="s">
        <v>55</v>
      </c>
      <c r="S60" s="111" t="s">
        <v>57</v>
      </c>
    </row>
    <row r="61" spans="11:19" x14ac:dyDescent="0.15">
      <c r="K61" s="89" t="s">
        <v>59</v>
      </c>
      <c r="L61">
        <v>92.269533333333342</v>
      </c>
      <c r="M61">
        <v>91.1178666666667</v>
      </c>
      <c r="N61">
        <v>30.622333333333319</v>
      </c>
      <c r="P61" s="89" t="s">
        <v>59</v>
      </c>
      <c r="Q61" s="107">
        <v>4.9075533333333334</v>
      </c>
      <c r="R61" s="110">
        <v>4.9524000000000008</v>
      </c>
      <c r="S61" s="111">
        <v>21.07553333333334</v>
      </c>
    </row>
    <row r="62" spans="11:19" x14ac:dyDescent="0.15">
      <c r="K62" s="89" t="s">
        <v>60</v>
      </c>
      <c r="L62">
        <v>213.65433333333331</v>
      </c>
      <c r="M62">
        <v>213.12200000000001</v>
      </c>
      <c r="N62">
        <v>76.555366666666657</v>
      </c>
      <c r="P62" s="89" t="s">
        <v>60</v>
      </c>
      <c r="Q62" s="89">
        <v>4.9075533333333325</v>
      </c>
      <c r="R62" s="85">
        <v>4.9687499999999991</v>
      </c>
      <c r="S62" s="105">
        <v>22.51172</v>
      </c>
    </row>
    <row r="63" spans="11:19" x14ac:dyDescent="0.15">
      <c r="K63" s="89" t="s">
        <v>61</v>
      </c>
      <c r="L63">
        <v>820.16133333333312</v>
      </c>
      <c r="M63">
        <v>718.08333333333348</v>
      </c>
      <c r="N63">
        <v>260.39</v>
      </c>
      <c r="P63" s="89" t="s">
        <v>61</v>
      </c>
      <c r="Q63" s="89">
        <v>4.8984366666666661</v>
      </c>
      <c r="R63" s="85">
        <v>4.9153633333333344</v>
      </c>
      <c r="S63" s="105">
        <v>18.265626666666599</v>
      </c>
    </row>
    <row r="64" spans="11:19" x14ac:dyDescent="0.15">
      <c r="K64" s="89" t="s">
        <v>62</v>
      </c>
      <c r="L64">
        <v>1860.5066666666662</v>
      </c>
      <c r="M64">
        <v>1634.836666666667</v>
      </c>
      <c r="N64">
        <v>456.41733333333372</v>
      </c>
      <c r="P64" s="89" t="s">
        <v>62</v>
      </c>
      <c r="Q64" s="90">
        <v>4.9661466666666669</v>
      </c>
      <c r="R64" s="109">
        <v>4.9908833333333336</v>
      </c>
      <c r="S64" s="106">
        <v>20.811200000000003</v>
      </c>
    </row>
  </sheetData>
  <mergeCells count="15">
    <mergeCell ref="E37:F37"/>
    <mergeCell ref="G37:H37"/>
    <mergeCell ref="I37:J37"/>
    <mergeCell ref="E19:F19"/>
    <mergeCell ref="G19:H19"/>
    <mergeCell ref="I19:J19"/>
    <mergeCell ref="E28:F28"/>
    <mergeCell ref="G28:H28"/>
    <mergeCell ref="I28:J28"/>
    <mergeCell ref="E1:F1"/>
    <mergeCell ref="G1:H1"/>
    <mergeCell ref="I1:J1"/>
    <mergeCell ref="E10:F10"/>
    <mergeCell ref="G10:H10"/>
    <mergeCell ref="I10:J10"/>
  </mergeCells>
  <phoneticPr fontId="3" type="noConversion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Normal="100" workbookViewId="0">
      <selection activeCell="C39" sqref="C39:C44"/>
    </sheetView>
  </sheetViews>
  <sheetFormatPr defaultRowHeight="13.5" x14ac:dyDescent="0.15"/>
  <cols>
    <col min="2" max="2" width="27.375" customWidth="1"/>
    <col min="3" max="3" width="18.375" customWidth="1"/>
    <col min="4" max="4" width="24" customWidth="1"/>
  </cols>
  <sheetData>
    <row r="1" spans="1:5" ht="18.75" x14ac:dyDescent="0.25">
      <c r="A1" s="91" t="s">
        <v>0</v>
      </c>
      <c r="B1" s="137" t="s">
        <v>41</v>
      </c>
      <c r="C1" s="138"/>
      <c r="D1" s="139"/>
    </row>
    <row r="2" spans="1:5" x14ac:dyDescent="0.15">
      <c r="A2" s="20" t="s">
        <v>1</v>
      </c>
      <c r="B2" s="94" t="s">
        <v>42</v>
      </c>
      <c r="C2" s="102" t="s">
        <v>44</v>
      </c>
      <c r="D2" s="119" t="s">
        <v>43</v>
      </c>
    </row>
    <row r="3" spans="1:5" x14ac:dyDescent="0.15">
      <c r="A3" s="4" t="s">
        <v>7</v>
      </c>
      <c r="B3" s="114">
        <v>1.01753</v>
      </c>
      <c r="C3" s="116">
        <v>6</v>
      </c>
      <c r="D3" s="117">
        <v>1.05646</v>
      </c>
    </row>
    <row r="4" spans="1:5" x14ac:dyDescent="0.15">
      <c r="A4" s="4" t="s">
        <v>8</v>
      </c>
      <c r="B4" s="114">
        <v>1.0579700000000001</v>
      </c>
      <c r="C4" s="116">
        <v>5</v>
      </c>
      <c r="D4" s="117">
        <v>1.3642300000000001</v>
      </c>
    </row>
    <row r="5" spans="1:5" x14ac:dyDescent="0.15">
      <c r="A5" s="4" t="s">
        <v>9</v>
      </c>
      <c r="B5" s="114">
        <v>0.64776299999999998</v>
      </c>
      <c r="C5" s="116">
        <v>2</v>
      </c>
      <c r="D5" s="117">
        <v>0.51457299999999995</v>
      </c>
    </row>
    <row r="6" spans="1:5" x14ac:dyDescent="0.15">
      <c r="A6" s="4" t="s">
        <v>10</v>
      </c>
      <c r="B6" s="114">
        <v>1.0748800000000001</v>
      </c>
      <c r="C6" s="116">
        <v>2</v>
      </c>
      <c r="D6" s="117">
        <v>0.98937799999999998</v>
      </c>
    </row>
    <row r="7" spans="1:5" x14ac:dyDescent="0.15">
      <c r="A7" s="7" t="s">
        <v>11</v>
      </c>
      <c r="B7" s="114">
        <v>0.69394599999999995</v>
      </c>
      <c r="C7" s="116">
        <v>0</v>
      </c>
      <c r="D7" s="117">
        <v>0.53665300000000005</v>
      </c>
    </row>
    <row r="8" spans="1:5" ht="14.25" x14ac:dyDescent="0.15">
      <c r="A8" s="115" t="s">
        <v>12</v>
      </c>
      <c r="B8" s="95">
        <f>(SUM(B3:B7)-MAX(B3:B7)-MIN(B3:B7))/3</f>
        <v>0.92314866666666662</v>
      </c>
      <c r="C8" s="113">
        <f>(SUM(C3:C7)-MAX(C3:C7)-MIN(C3:C7))/3</f>
        <v>3</v>
      </c>
      <c r="D8" s="113">
        <f>(SUM(D3:D7)-MAX(D3:D7)-MIN(D3:D7))/3</f>
        <v>0.86083033333333325</v>
      </c>
      <c r="E8">
        <f>C8*D8</f>
        <v>2.5824909999999996</v>
      </c>
    </row>
    <row r="10" spans="1:5" ht="18.75" x14ac:dyDescent="0.25">
      <c r="A10" s="91" t="s">
        <v>16</v>
      </c>
      <c r="B10" s="137" t="s">
        <v>13</v>
      </c>
      <c r="C10" s="138"/>
      <c r="D10" s="139"/>
    </row>
    <row r="11" spans="1:5" x14ac:dyDescent="0.15">
      <c r="A11" s="99" t="s">
        <v>1</v>
      </c>
      <c r="B11" s="94" t="s">
        <v>42</v>
      </c>
      <c r="C11" s="102" t="s">
        <v>44</v>
      </c>
      <c r="D11" s="119" t="s">
        <v>43</v>
      </c>
      <c r="E11" s="118" t="s">
        <v>45</v>
      </c>
    </row>
    <row r="12" spans="1:5" x14ac:dyDescent="0.15">
      <c r="A12" s="97" t="s">
        <v>17</v>
      </c>
      <c r="B12" s="120">
        <v>1.4192800000000001</v>
      </c>
      <c r="C12" s="120">
        <v>1</v>
      </c>
      <c r="D12" s="120">
        <v>0.83298099999999997</v>
      </c>
    </row>
    <row r="13" spans="1:5" x14ac:dyDescent="0.15">
      <c r="A13" s="97" t="s">
        <v>18</v>
      </c>
      <c r="B13" s="120">
        <v>1.3562000000000001</v>
      </c>
      <c r="C13" s="120">
        <v>2</v>
      </c>
      <c r="D13" s="120">
        <v>1.76847</v>
      </c>
    </row>
    <row r="14" spans="1:5" x14ac:dyDescent="0.15">
      <c r="A14" s="97" t="s">
        <v>19</v>
      </c>
      <c r="B14" s="120">
        <v>1.6945699999999999</v>
      </c>
      <c r="C14" s="120">
        <v>2</v>
      </c>
      <c r="D14" s="120">
        <v>1.3341099999999999</v>
      </c>
    </row>
    <row r="15" spans="1:5" x14ac:dyDescent="0.15">
      <c r="A15" s="97" t="s">
        <v>20</v>
      </c>
      <c r="B15" s="120">
        <v>1.2722800000000001</v>
      </c>
      <c r="C15" s="120">
        <v>2</v>
      </c>
      <c r="D15" s="120">
        <v>2.5082</v>
      </c>
    </row>
    <row r="16" spans="1:5" x14ac:dyDescent="0.15">
      <c r="A16" s="98" t="s">
        <v>21</v>
      </c>
      <c r="B16" s="120">
        <v>1.89741</v>
      </c>
      <c r="C16" s="120">
        <v>5</v>
      </c>
      <c r="D16" s="120">
        <v>1.37595</v>
      </c>
    </row>
    <row r="17" spans="1:5" ht="14.25" x14ac:dyDescent="0.15">
      <c r="A17" s="93" t="s">
        <v>12</v>
      </c>
      <c r="B17" s="95">
        <f t="shared" ref="B17:D17" si="0">(SUM(B12:B16)-MAX(B12:B16)-MIN(B12:B16))/3</f>
        <v>1.4900166666666665</v>
      </c>
      <c r="C17" s="113">
        <f t="shared" si="0"/>
        <v>2</v>
      </c>
      <c r="D17" s="113">
        <f t="shared" si="0"/>
        <v>1.4928433333333331</v>
      </c>
      <c r="E17">
        <f t="shared" ref="E17:E44" si="1">C17*D17</f>
        <v>2.9856866666666662</v>
      </c>
    </row>
    <row r="19" spans="1:5" ht="18.75" x14ac:dyDescent="0.25">
      <c r="A19" s="91" t="s">
        <v>22</v>
      </c>
      <c r="B19" s="137" t="s">
        <v>13</v>
      </c>
      <c r="C19" s="138"/>
      <c r="D19" s="139"/>
    </row>
    <row r="20" spans="1:5" x14ac:dyDescent="0.15">
      <c r="A20" s="99" t="s">
        <v>1</v>
      </c>
      <c r="B20" s="94" t="s">
        <v>42</v>
      </c>
      <c r="C20" s="102" t="s">
        <v>44</v>
      </c>
      <c r="D20" s="119" t="s">
        <v>43</v>
      </c>
    </row>
    <row r="21" spans="1:5" x14ac:dyDescent="0.15">
      <c r="A21" s="97" t="s">
        <v>23</v>
      </c>
      <c r="B21" s="121">
        <v>2.19503</v>
      </c>
      <c r="C21" s="121">
        <v>4</v>
      </c>
      <c r="D21" s="121">
        <v>6.9191700000000003</v>
      </c>
    </row>
    <row r="22" spans="1:5" x14ac:dyDescent="0.15">
      <c r="A22" s="97" t="s">
        <v>24</v>
      </c>
      <c r="B22" s="121">
        <v>3.0646499999999999</v>
      </c>
      <c r="C22" s="121">
        <v>6</v>
      </c>
      <c r="D22" s="121">
        <v>6.69733</v>
      </c>
    </row>
    <row r="23" spans="1:5" x14ac:dyDescent="0.15">
      <c r="A23" s="97" t="s">
        <v>25</v>
      </c>
      <c r="B23" s="121">
        <v>3.2029000000000001</v>
      </c>
      <c r="C23" s="121">
        <v>1</v>
      </c>
      <c r="D23" s="121">
        <v>2.6538499999999998</v>
      </c>
    </row>
    <row r="24" spans="1:5" x14ac:dyDescent="0.15">
      <c r="A24" s="97" t="s">
        <v>26</v>
      </c>
      <c r="B24" s="121">
        <v>2.9185599999999998</v>
      </c>
      <c r="C24" s="121">
        <v>3</v>
      </c>
      <c r="D24" s="121">
        <v>4.1510600000000002</v>
      </c>
    </row>
    <row r="25" spans="1:5" x14ac:dyDescent="0.15">
      <c r="A25" s="98" t="s">
        <v>27</v>
      </c>
      <c r="B25" s="121">
        <v>1.9088799999999999</v>
      </c>
      <c r="C25" s="121">
        <v>2</v>
      </c>
      <c r="D25" s="121">
        <v>1.5601499999999999</v>
      </c>
    </row>
    <row r="26" spans="1:5" ht="14.25" x14ac:dyDescent="0.15">
      <c r="A26" s="93" t="s">
        <v>12</v>
      </c>
      <c r="B26" s="95">
        <f t="shared" ref="B26:C26" si="2">(SUM(B21:B25)-MAX(B21:B25)-MIN(B21:B25))/3</f>
        <v>2.7260799999999996</v>
      </c>
      <c r="C26" s="113">
        <f t="shared" si="2"/>
        <v>3</v>
      </c>
      <c r="D26" s="113">
        <f>(SUM(D21:D25)-MAX(D21:D25)-MIN(D21:D25))/3</f>
        <v>4.5007466666666671</v>
      </c>
      <c r="E26">
        <f>C26*D26</f>
        <v>13.50224</v>
      </c>
    </row>
    <row r="28" spans="1:5" ht="18.75" x14ac:dyDescent="0.25">
      <c r="A28" s="91" t="s">
        <v>28</v>
      </c>
      <c r="B28" s="137" t="s">
        <v>13</v>
      </c>
      <c r="C28" s="138"/>
      <c r="D28" s="139"/>
    </row>
    <row r="29" spans="1:5" x14ac:dyDescent="0.15">
      <c r="A29" s="99" t="s">
        <v>1</v>
      </c>
      <c r="B29" s="94" t="s">
        <v>42</v>
      </c>
      <c r="C29" s="102" t="s">
        <v>44</v>
      </c>
      <c r="D29" s="119" t="s">
        <v>43</v>
      </c>
    </row>
    <row r="30" spans="1:5" x14ac:dyDescent="0.15">
      <c r="A30" s="96" t="s">
        <v>29</v>
      </c>
      <c r="B30" s="122">
        <v>2.84883</v>
      </c>
      <c r="C30" s="122">
        <v>0</v>
      </c>
      <c r="D30" s="122">
        <v>52.787700000000001</v>
      </c>
    </row>
    <row r="31" spans="1:5" x14ac:dyDescent="0.15">
      <c r="A31" s="97" t="s">
        <v>30</v>
      </c>
      <c r="B31" s="122">
        <v>4.3728499999999997</v>
      </c>
      <c r="C31" s="122">
        <v>5</v>
      </c>
      <c r="D31" s="122">
        <v>5.6545699999999997</v>
      </c>
    </row>
    <row r="32" spans="1:5" x14ac:dyDescent="0.15">
      <c r="A32" s="97" t="s">
        <v>31</v>
      </c>
      <c r="B32" s="122">
        <v>4.4344299999999999</v>
      </c>
      <c r="C32" s="122">
        <v>4</v>
      </c>
      <c r="D32" s="122">
        <v>2.66858</v>
      </c>
    </row>
    <row r="33" spans="1:5" x14ac:dyDescent="0.15">
      <c r="A33" s="97" t="s">
        <v>32</v>
      </c>
      <c r="B33" s="122">
        <v>5.3031499999999996</v>
      </c>
      <c r="C33" s="122">
        <v>4</v>
      </c>
      <c r="D33" s="122">
        <v>13.9733</v>
      </c>
    </row>
    <row r="34" spans="1:5" x14ac:dyDescent="0.15">
      <c r="A34" s="98" t="s">
        <v>33</v>
      </c>
      <c r="B34" s="122">
        <v>3.0972499999999998</v>
      </c>
      <c r="C34" s="122">
        <v>3</v>
      </c>
      <c r="D34" s="122">
        <v>4.9415800000000001</v>
      </c>
    </row>
    <row r="35" spans="1:5" ht="14.25" x14ac:dyDescent="0.15">
      <c r="A35" s="93" t="s">
        <v>12</v>
      </c>
      <c r="B35" s="95">
        <f t="shared" ref="B35:D35" si="3">(SUM(B30:B34)-MAX(B30:B34)-MIN(B30:B34))/3</f>
        <v>3.968176666666666</v>
      </c>
      <c r="C35" s="113">
        <f t="shared" si="3"/>
        <v>3.6666666666666665</v>
      </c>
      <c r="D35" s="113">
        <f t="shared" si="3"/>
        <v>8.1898166666666654</v>
      </c>
      <c r="E35">
        <f t="shared" si="1"/>
        <v>30.029327777777773</v>
      </c>
    </row>
    <row r="37" spans="1:5" ht="18.75" x14ac:dyDescent="0.25">
      <c r="A37" s="91" t="s">
        <v>34</v>
      </c>
      <c r="B37" s="137" t="s">
        <v>13</v>
      </c>
      <c r="C37" s="138"/>
      <c r="D37" s="139"/>
    </row>
    <row r="38" spans="1:5" x14ac:dyDescent="0.15">
      <c r="A38" s="99" t="s">
        <v>1</v>
      </c>
      <c r="B38" s="94" t="s">
        <v>42</v>
      </c>
      <c r="C38" s="102" t="s">
        <v>44</v>
      </c>
      <c r="D38" s="119" t="s">
        <v>43</v>
      </c>
    </row>
    <row r="39" spans="1:5" x14ac:dyDescent="0.15">
      <c r="A39" s="96" t="s">
        <v>35</v>
      </c>
      <c r="B39" s="123">
        <v>3.1703000000000001</v>
      </c>
      <c r="C39" s="123">
        <v>2</v>
      </c>
      <c r="D39" s="123">
        <v>2.88415</v>
      </c>
    </row>
    <row r="40" spans="1:5" x14ac:dyDescent="0.15">
      <c r="A40" s="97" t="s">
        <v>36</v>
      </c>
      <c r="B40" s="123">
        <v>4.8032899999999996</v>
      </c>
      <c r="C40" s="123">
        <v>4</v>
      </c>
      <c r="D40" s="123">
        <v>4.8911499999999997</v>
      </c>
    </row>
    <row r="41" spans="1:5" x14ac:dyDescent="0.15">
      <c r="A41" s="97" t="s">
        <v>37</v>
      </c>
      <c r="B41" s="123">
        <v>5.1872400000000001</v>
      </c>
      <c r="C41" s="123">
        <v>4</v>
      </c>
      <c r="D41" s="123">
        <v>3.3304399999999998</v>
      </c>
    </row>
    <row r="42" spans="1:5" x14ac:dyDescent="0.15">
      <c r="A42" s="97" t="s">
        <v>38</v>
      </c>
      <c r="B42" s="123">
        <v>3.93729</v>
      </c>
      <c r="C42" s="123">
        <v>1</v>
      </c>
      <c r="D42" s="123">
        <v>7.3256399999999999</v>
      </c>
    </row>
    <row r="43" spans="1:5" x14ac:dyDescent="0.15">
      <c r="A43" s="98" t="s">
        <v>39</v>
      </c>
      <c r="B43" s="123">
        <v>3.29949</v>
      </c>
      <c r="C43" s="123">
        <v>2</v>
      </c>
      <c r="D43" s="123">
        <v>2.6798500000000001</v>
      </c>
    </row>
    <row r="44" spans="1:5" ht="14.25" x14ac:dyDescent="0.15">
      <c r="A44" s="93" t="s">
        <v>12</v>
      </c>
      <c r="B44" s="95">
        <f t="shared" ref="B44:D44" si="4">(SUM(B39:B43)-MAX(B39:B43)-MIN(B39:B43))/3</f>
        <v>4.0133566666666667</v>
      </c>
      <c r="C44" s="113">
        <f t="shared" si="4"/>
        <v>2.6666666666666665</v>
      </c>
      <c r="D44" s="113">
        <f t="shared" si="4"/>
        <v>3.7019133333333332</v>
      </c>
      <c r="E44">
        <f t="shared" si="1"/>
        <v>9.8717688888888873</v>
      </c>
    </row>
  </sheetData>
  <mergeCells count="5">
    <mergeCell ref="B1:D1"/>
    <mergeCell ref="B10:D10"/>
    <mergeCell ref="B19:D19"/>
    <mergeCell ref="B28:D28"/>
    <mergeCell ref="B37:D37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7" workbookViewId="0">
      <selection activeCell="D13" sqref="D13"/>
    </sheetView>
  </sheetViews>
  <sheetFormatPr defaultRowHeight="13.5" x14ac:dyDescent="0.15"/>
  <cols>
    <col min="2" max="2" width="10.375" customWidth="1"/>
    <col min="3" max="3" width="21.625" customWidth="1"/>
    <col min="4" max="4" width="20.5" customWidth="1"/>
    <col min="5" max="5" width="8.375" customWidth="1"/>
    <col min="6" max="6" width="11.625" customWidth="1"/>
  </cols>
  <sheetData>
    <row r="1" spans="1:6" ht="18.75" x14ac:dyDescent="0.25">
      <c r="A1" s="91" t="s">
        <v>0</v>
      </c>
      <c r="B1" s="137" t="s">
        <v>47</v>
      </c>
      <c r="C1" s="138"/>
      <c r="D1" s="138"/>
      <c r="E1" s="138"/>
      <c r="F1" s="139"/>
    </row>
    <row r="2" spans="1:6" x14ac:dyDescent="0.15">
      <c r="A2" s="20" t="s">
        <v>1</v>
      </c>
      <c r="B2" s="94" t="s">
        <v>48</v>
      </c>
      <c r="C2" s="131" t="s">
        <v>51</v>
      </c>
      <c r="D2" s="131" t="s">
        <v>52</v>
      </c>
      <c r="E2" s="102" t="s">
        <v>49</v>
      </c>
      <c r="F2" s="119" t="s">
        <v>50</v>
      </c>
    </row>
    <row r="3" spans="1:6" ht="14.25" x14ac:dyDescent="0.15">
      <c r="A3" s="4" t="s">
        <v>7</v>
      </c>
      <c r="B3" s="129">
        <v>6</v>
      </c>
      <c r="C3" s="129">
        <v>6</v>
      </c>
      <c r="D3" s="95">
        <f t="shared" ref="D3:D7" si="0">B3-C3</f>
        <v>0</v>
      </c>
      <c r="E3" s="129">
        <v>0</v>
      </c>
      <c r="F3" s="130">
        <v>4</v>
      </c>
    </row>
    <row r="4" spans="1:6" ht="14.25" x14ac:dyDescent="0.15">
      <c r="A4" s="4" t="s">
        <v>8</v>
      </c>
      <c r="B4" s="129">
        <v>5</v>
      </c>
      <c r="C4" s="129">
        <v>5</v>
      </c>
      <c r="D4" s="95">
        <f t="shared" si="0"/>
        <v>0</v>
      </c>
      <c r="E4" s="129">
        <v>3</v>
      </c>
      <c r="F4" s="130">
        <v>2</v>
      </c>
    </row>
    <row r="5" spans="1:6" ht="14.25" x14ac:dyDescent="0.15">
      <c r="A5" s="4" t="s">
        <v>9</v>
      </c>
      <c r="B5" s="129">
        <v>6</v>
      </c>
      <c r="C5" s="129">
        <v>2</v>
      </c>
      <c r="D5" s="95">
        <f t="shared" si="0"/>
        <v>4</v>
      </c>
      <c r="E5" s="129">
        <v>0</v>
      </c>
      <c r="F5" s="130">
        <v>4</v>
      </c>
    </row>
    <row r="6" spans="1:6" ht="14.25" x14ac:dyDescent="0.15">
      <c r="A6" s="4" t="s">
        <v>10</v>
      </c>
      <c r="B6" s="129">
        <v>8</v>
      </c>
      <c r="C6" s="129">
        <v>2</v>
      </c>
      <c r="D6" s="95">
        <f t="shared" si="0"/>
        <v>6</v>
      </c>
      <c r="E6" s="129">
        <v>0</v>
      </c>
      <c r="F6" s="130">
        <v>2</v>
      </c>
    </row>
    <row r="7" spans="1:6" ht="14.25" x14ac:dyDescent="0.15">
      <c r="A7" s="7" t="s">
        <v>11</v>
      </c>
      <c r="B7" s="129">
        <v>5</v>
      </c>
      <c r="C7" s="129">
        <v>0</v>
      </c>
      <c r="D7" s="95">
        <f t="shared" si="0"/>
        <v>5</v>
      </c>
      <c r="E7" s="129">
        <v>0</v>
      </c>
      <c r="F7" s="130">
        <v>5</v>
      </c>
    </row>
    <row r="8" spans="1:6" ht="14.25" x14ac:dyDescent="0.15">
      <c r="A8" s="115" t="s">
        <v>12</v>
      </c>
      <c r="B8" s="95">
        <f>(SUM(B3:B7)-MAX(B3:B7)-MIN(B3:B7))/3</f>
        <v>5.666666666666667</v>
      </c>
      <c r="C8" s="95">
        <v>3</v>
      </c>
      <c r="D8" s="95">
        <f>B8-C8</f>
        <v>2.666666666666667</v>
      </c>
      <c r="E8" s="113">
        <f>(SUM(E3:E7)-MAX(E3:E7)-MIN(E3:E7))/3</f>
        <v>0</v>
      </c>
      <c r="F8" s="113">
        <f>(SUM(F3:F7)-MAX(F3:F7)-MIN(F3:F7))/3</f>
        <v>3.3333333333333335</v>
      </c>
    </row>
    <row r="9" spans="1:6" x14ac:dyDescent="0.15">
      <c r="B9">
        <f>B8/10</f>
        <v>0.56666666666666665</v>
      </c>
      <c r="C9">
        <f t="shared" ref="C9:D9" si="1">C8/10</f>
        <v>0.3</v>
      </c>
      <c r="D9">
        <f t="shared" si="1"/>
        <v>0.26666666666666672</v>
      </c>
      <c r="E9">
        <f t="shared" ref="E9:F9" si="2">E8/10</f>
        <v>0</v>
      </c>
      <c r="F9">
        <f t="shared" si="2"/>
        <v>0.33333333333333337</v>
      </c>
    </row>
    <row r="11" spans="1:6" ht="18.75" x14ac:dyDescent="0.25">
      <c r="A11" s="91" t="s">
        <v>16</v>
      </c>
      <c r="B11" s="137" t="s">
        <v>47</v>
      </c>
      <c r="C11" s="138"/>
      <c r="D11" s="138"/>
      <c r="E11" s="138"/>
      <c r="F11" s="139"/>
    </row>
    <row r="12" spans="1:6" x14ac:dyDescent="0.15">
      <c r="A12" s="99" t="s">
        <v>1</v>
      </c>
      <c r="B12" s="94" t="s">
        <v>48</v>
      </c>
      <c r="C12" s="131" t="s">
        <v>51</v>
      </c>
      <c r="D12" s="131" t="s">
        <v>52</v>
      </c>
      <c r="E12" s="102" t="s">
        <v>49</v>
      </c>
      <c r="F12" s="119" t="s">
        <v>50</v>
      </c>
    </row>
    <row r="13" spans="1:6" ht="14.25" x14ac:dyDescent="0.15">
      <c r="A13" s="97" t="s">
        <v>17</v>
      </c>
      <c r="B13" s="129">
        <v>7</v>
      </c>
      <c r="C13" s="129">
        <v>1</v>
      </c>
      <c r="D13" s="95">
        <f t="shared" ref="D13:D17" si="3">B13-C13</f>
        <v>6</v>
      </c>
      <c r="E13" s="129">
        <v>0</v>
      </c>
      <c r="F13" s="130">
        <v>7</v>
      </c>
    </row>
    <row r="14" spans="1:6" ht="14.25" x14ac:dyDescent="0.15">
      <c r="A14" s="97" t="s">
        <v>18</v>
      </c>
      <c r="B14" s="129">
        <v>2</v>
      </c>
      <c r="C14" s="129">
        <v>2</v>
      </c>
      <c r="D14" s="95">
        <f t="shared" si="3"/>
        <v>0</v>
      </c>
      <c r="E14" s="129">
        <v>7</v>
      </c>
      <c r="F14" s="130">
        <v>5</v>
      </c>
    </row>
    <row r="15" spans="1:6" ht="14.25" x14ac:dyDescent="0.15">
      <c r="A15" s="97" t="s">
        <v>19</v>
      </c>
      <c r="B15" s="129">
        <v>8</v>
      </c>
      <c r="C15" s="129">
        <v>2</v>
      </c>
      <c r="D15" s="95">
        <f t="shared" si="3"/>
        <v>6</v>
      </c>
      <c r="E15" s="129">
        <v>0</v>
      </c>
      <c r="F15" s="130">
        <v>6</v>
      </c>
    </row>
    <row r="16" spans="1:6" ht="14.25" x14ac:dyDescent="0.15">
      <c r="A16" s="97" t="s">
        <v>20</v>
      </c>
      <c r="B16" s="129">
        <v>2</v>
      </c>
      <c r="C16" s="129">
        <v>2</v>
      </c>
      <c r="D16" s="95">
        <f t="shared" si="3"/>
        <v>0</v>
      </c>
      <c r="E16" s="129">
        <v>9</v>
      </c>
      <c r="F16" s="130">
        <v>3</v>
      </c>
    </row>
    <row r="17" spans="1:6" ht="14.25" x14ac:dyDescent="0.15">
      <c r="A17" s="98" t="s">
        <v>21</v>
      </c>
      <c r="B17" s="129">
        <v>9</v>
      </c>
      <c r="C17" s="129">
        <v>5</v>
      </c>
      <c r="D17" s="95">
        <f t="shared" si="3"/>
        <v>4</v>
      </c>
      <c r="E17" s="129">
        <v>0</v>
      </c>
      <c r="F17" s="130">
        <v>5</v>
      </c>
    </row>
    <row r="18" spans="1:6" ht="14.25" x14ac:dyDescent="0.15">
      <c r="A18" s="93" t="s">
        <v>12</v>
      </c>
      <c r="B18" s="95">
        <f t="shared" ref="B18:F18" si="4">(SUM(B13:B17)-MAX(B13:B17)-MIN(B13:B17))/3</f>
        <v>5.666666666666667</v>
      </c>
      <c r="C18" s="95">
        <v>2</v>
      </c>
      <c r="D18" s="95">
        <f>B18-C18</f>
        <v>3.666666666666667</v>
      </c>
      <c r="E18" s="113">
        <f t="shared" si="4"/>
        <v>2.3333333333333335</v>
      </c>
      <c r="F18" s="113">
        <f t="shared" si="4"/>
        <v>5.333333333333333</v>
      </c>
    </row>
    <row r="19" spans="1:6" x14ac:dyDescent="0.15">
      <c r="B19">
        <f>B18/14</f>
        <v>0.40476190476190477</v>
      </c>
      <c r="C19">
        <f t="shared" ref="C19:D19" si="5">C18/14</f>
        <v>0.14285714285714285</v>
      </c>
      <c r="D19">
        <f t="shared" si="5"/>
        <v>0.26190476190476192</v>
      </c>
      <c r="E19">
        <f t="shared" ref="E19:F19" si="6">E18/14</f>
        <v>0.16666666666666669</v>
      </c>
      <c r="F19">
        <f t="shared" si="6"/>
        <v>0.38095238095238093</v>
      </c>
    </row>
    <row r="21" spans="1:6" ht="18.75" x14ac:dyDescent="0.25">
      <c r="A21" s="91" t="s">
        <v>22</v>
      </c>
      <c r="B21" s="137" t="s">
        <v>47</v>
      </c>
      <c r="C21" s="138"/>
      <c r="D21" s="138"/>
      <c r="E21" s="138"/>
      <c r="F21" s="139"/>
    </row>
    <row r="22" spans="1:6" x14ac:dyDescent="0.15">
      <c r="A22" s="99" t="s">
        <v>1</v>
      </c>
      <c r="B22" s="94" t="s">
        <v>48</v>
      </c>
      <c r="C22" s="131" t="s">
        <v>51</v>
      </c>
      <c r="D22" s="131" t="s">
        <v>52</v>
      </c>
      <c r="E22" s="102" t="s">
        <v>49</v>
      </c>
      <c r="F22" s="119" t="s">
        <v>50</v>
      </c>
    </row>
    <row r="23" spans="1:6" ht="14.25" x14ac:dyDescent="0.15">
      <c r="A23" s="97" t="s">
        <v>23</v>
      </c>
      <c r="B23" s="129">
        <v>4</v>
      </c>
      <c r="C23" s="129">
        <v>4</v>
      </c>
      <c r="D23" s="95">
        <f t="shared" ref="D23:D27" si="7">B23-C23</f>
        <v>0</v>
      </c>
      <c r="E23" s="129">
        <v>11</v>
      </c>
      <c r="F23" s="130">
        <v>3</v>
      </c>
    </row>
    <row r="24" spans="1:6" ht="14.25" x14ac:dyDescent="0.15">
      <c r="A24" s="97" t="s">
        <v>24</v>
      </c>
      <c r="B24" s="129">
        <v>8</v>
      </c>
      <c r="C24" s="129">
        <v>6</v>
      </c>
      <c r="D24" s="95">
        <f t="shared" si="7"/>
        <v>2</v>
      </c>
      <c r="E24" s="129">
        <v>3</v>
      </c>
      <c r="F24" s="130">
        <v>7</v>
      </c>
    </row>
    <row r="25" spans="1:6" ht="14.25" x14ac:dyDescent="0.15">
      <c r="A25" s="97" t="s">
        <v>25</v>
      </c>
      <c r="B25" s="129">
        <v>11</v>
      </c>
      <c r="C25" s="129">
        <v>1</v>
      </c>
      <c r="D25" s="95">
        <f t="shared" si="7"/>
        <v>10</v>
      </c>
      <c r="E25" s="129">
        <v>0</v>
      </c>
      <c r="F25" s="130">
        <v>7</v>
      </c>
    </row>
    <row r="26" spans="1:6" ht="14.25" x14ac:dyDescent="0.15">
      <c r="A26" s="97" t="s">
        <v>26</v>
      </c>
      <c r="B26" s="129">
        <v>8</v>
      </c>
      <c r="C26" s="129">
        <v>3</v>
      </c>
      <c r="D26" s="95">
        <f t="shared" si="7"/>
        <v>5</v>
      </c>
      <c r="E26" s="129">
        <v>4</v>
      </c>
      <c r="F26" s="130">
        <v>6</v>
      </c>
    </row>
    <row r="27" spans="1:6" ht="14.25" x14ac:dyDescent="0.15">
      <c r="A27" s="98" t="s">
        <v>27</v>
      </c>
      <c r="B27" s="129">
        <v>6</v>
      </c>
      <c r="C27" s="129">
        <v>2</v>
      </c>
      <c r="D27" s="95">
        <f t="shared" si="7"/>
        <v>4</v>
      </c>
      <c r="E27" s="129">
        <v>2</v>
      </c>
      <c r="F27" s="130">
        <v>10</v>
      </c>
    </row>
    <row r="28" spans="1:6" ht="14.25" x14ac:dyDescent="0.15">
      <c r="A28" s="93" t="s">
        <v>12</v>
      </c>
      <c r="B28" s="95">
        <f t="shared" ref="B28:E28" si="8">(SUM(B23:B27)-MAX(B23:B27)-MIN(B23:B27))/3</f>
        <v>7.333333333333333</v>
      </c>
      <c r="C28" s="95">
        <v>3</v>
      </c>
      <c r="D28" s="95">
        <f>B28-C28</f>
        <v>4.333333333333333</v>
      </c>
      <c r="E28" s="113">
        <f t="shared" si="8"/>
        <v>3</v>
      </c>
      <c r="F28" s="113">
        <f>(SUM(F23:F27)-MAX(F23:F27)-MIN(F23:F27))/3</f>
        <v>6.666666666666667</v>
      </c>
    </row>
    <row r="29" spans="1:6" x14ac:dyDescent="0.15">
      <c r="B29">
        <f>B28/18</f>
        <v>0.40740740740740738</v>
      </c>
      <c r="C29">
        <f t="shared" ref="C29:D29" si="9">C28/18</f>
        <v>0.16666666666666666</v>
      </c>
      <c r="D29">
        <f t="shared" si="9"/>
        <v>0.24074074074074073</v>
      </c>
      <c r="E29">
        <f t="shared" ref="E29:F29" si="10">E28/18</f>
        <v>0.16666666666666666</v>
      </c>
      <c r="F29">
        <f t="shared" si="10"/>
        <v>0.37037037037037041</v>
      </c>
    </row>
    <row r="31" spans="1:6" ht="18.75" x14ac:dyDescent="0.25">
      <c r="A31" s="91" t="s">
        <v>28</v>
      </c>
      <c r="B31" s="137" t="s">
        <v>47</v>
      </c>
      <c r="C31" s="138"/>
      <c r="D31" s="138"/>
      <c r="E31" s="138"/>
      <c r="F31" s="139"/>
    </row>
    <row r="32" spans="1:6" x14ac:dyDescent="0.15">
      <c r="A32" s="99" t="s">
        <v>1</v>
      </c>
      <c r="B32" s="94" t="s">
        <v>48</v>
      </c>
      <c r="C32" s="131" t="s">
        <v>51</v>
      </c>
      <c r="D32" s="131" t="s">
        <v>52</v>
      </c>
      <c r="E32" s="102" t="s">
        <v>49</v>
      </c>
      <c r="F32" s="119" t="s">
        <v>50</v>
      </c>
    </row>
    <row r="33" spans="1:6" ht="14.25" x14ac:dyDescent="0.15">
      <c r="A33" s="96" t="s">
        <v>29</v>
      </c>
      <c r="B33" s="129">
        <v>3</v>
      </c>
      <c r="C33" s="129">
        <v>0</v>
      </c>
      <c r="D33" s="95">
        <f t="shared" ref="D33:D37" si="11">B33-C33</f>
        <v>3</v>
      </c>
      <c r="E33" s="129">
        <v>17</v>
      </c>
      <c r="F33" s="130">
        <v>2</v>
      </c>
    </row>
    <row r="34" spans="1:6" ht="14.25" x14ac:dyDescent="0.15">
      <c r="A34" s="97" t="s">
        <v>30</v>
      </c>
      <c r="B34" s="129">
        <v>7</v>
      </c>
      <c r="C34" s="129">
        <v>5</v>
      </c>
      <c r="D34" s="95">
        <f t="shared" si="11"/>
        <v>2</v>
      </c>
      <c r="E34" s="129">
        <v>5</v>
      </c>
      <c r="F34" s="130">
        <v>10</v>
      </c>
    </row>
    <row r="35" spans="1:6" ht="14.25" x14ac:dyDescent="0.15">
      <c r="A35" s="97" t="s">
        <v>31</v>
      </c>
      <c r="B35" s="129">
        <v>8</v>
      </c>
      <c r="C35" s="129">
        <v>4</v>
      </c>
      <c r="D35" s="95">
        <f t="shared" si="11"/>
        <v>4</v>
      </c>
      <c r="E35" s="129">
        <v>1</v>
      </c>
      <c r="F35" s="130">
        <v>13</v>
      </c>
    </row>
    <row r="36" spans="1:6" ht="14.25" x14ac:dyDescent="0.15">
      <c r="A36" s="97" t="s">
        <v>32</v>
      </c>
      <c r="B36" s="129">
        <v>10</v>
      </c>
      <c r="C36" s="129">
        <v>4</v>
      </c>
      <c r="D36" s="95">
        <f t="shared" si="11"/>
        <v>6</v>
      </c>
      <c r="E36" s="129">
        <v>4</v>
      </c>
      <c r="F36" s="130">
        <v>8</v>
      </c>
    </row>
    <row r="37" spans="1:6" ht="14.25" x14ac:dyDescent="0.15">
      <c r="A37" s="98" t="s">
        <v>33</v>
      </c>
      <c r="B37" s="129">
        <v>5</v>
      </c>
      <c r="C37" s="129">
        <v>3</v>
      </c>
      <c r="D37" s="95">
        <f t="shared" si="11"/>
        <v>2</v>
      </c>
      <c r="E37" s="129">
        <v>8</v>
      </c>
      <c r="F37" s="130">
        <v>9</v>
      </c>
    </row>
    <row r="38" spans="1:6" ht="14.25" x14ac:dyDescent="0.15">
      <c r="A38" s="93" t="s">
        <v>12</v>
      </c>
      <c r="B38" s="95">
        <f t="shared" ref="B38:F38" si="12">(SUM(B33:B37)-MAX(B33:B37)-MIN(B33:B37))/3</f>
        <v>6.666666666666667</v>
      </c>
      <c r="C38" s="95">
        <v>3.6666666666666665</v>
      </c>
      <c r="D38" s="95">
        <f>B38-C38</f>
        <v>3.0000000000000004</v>
      </c>
      <c r="E38" s="113">
        <f t="shared" si="12"/>
        <v>5.666666666666667</v>
      </c>
      <c r="F38" s="113">
        <f t="shared" si="12"/>
        <v>9</v>
      </c>
    </row>
    <row r="39" spans="1:6" x14ac:dyDescent="0.15">
      <c r="B39">
        <f>B38/22</f>
        <v>0.30303030303030304</v>
      </c>
      <c r="C39">
        <f t="shared" ref="C39:D39" si="13">C38/22</f>
        <v>0.16666666666666666</v>
      </c>
      <c r="D39">
        <f t="shared" si="13"/>
        <v>0.13636363636363638</v>
      </c>
      <c r="E39">
        <f t="shared" ref="E39:F39" si="14">E38/22</f>
        <v>0.25757575757575757</v>
      </c>
      <c r="F39">
        <f t="shared" si="14"/>
        <v>0.40909090909090912</v>
      </c>
    </row>
    <row r="41" spans="1:6" ht="18.75" x14ac:dyDescent="0.25">
      <c r="A41" s="91" t="s">
        <v>34</v>
      </c>
      <c r="B41" s="137" t="s">
        <v>47</v>
      </c>
      <c r="C41" s="138"/>
      <c r="D41" s="138"/>
      <c r="E41" s="138"/>
      <c r="F41" s="139"/>
    </row>
    <row r="42" spans="1:6" x14ac:dyDescent="0.15">
      <c r="A42" s="99" t="s">
        <v>1</v>
      </c>
      <c r="B42" s="94" t="s">
        <v>48</v>
      </c>
      <c r="C42" s="131" t="s">
        <v>51</v>
      </c>
      <c r="D42" s="131" t="s">
        <v>52</v>
      </c>
      <c r="E42" s="102" t="s">
        <v>49</v>
      </c>
      <c r="F42" s="119" t="s">
        <v>50</v>
      </c>
    </row>
    <row r="43" spans="1:6" ht="14.25" x14ac:dyDescent="0.15">
      <c r="A43" s="96" t="s">
        <v>35</v>
      </c>
      <c r="B43" s="129">
        <v>6</v>
      </c>
      <c r="C43" s="129">
        <v>2</v>
      </c>
      <c r="D43" s="95">
        <f t="shared" ref="D43:D47" si="15">B43-C43</f>
        <v>4</v>
      </c>
      <c r="E43" s="129">
        <v>7</v>
      </c>
      <c r="F43" s="130">
        <v>13</v>
      </c>
    </row>
    <row r="44" spans="1:6" ht="14.25" x14ac:dyDescent="0.15">
      <c r="A44" s="97" t="s">
        <v>36</v>
      </c>
      <c r="B44" s="129">
        <v>7</v>
      </c>
      <c r="C44" s="129">
        <v>4</v>
      </c>
      <c r="D44" s="95">
        <f t="shared" si="15"/>
        <v>3</v>
      </c>
      <c r="E44" s="129">
        <v>5</v>
      </c>
      <c r="F44" s="130">
        <v>14</v>
      </c>
    </row>
    <row r="45" spans="1:6" ht="14.25" x14ac:dyDescent="0.15">
      <c r="A45" s="97" t="s">
        <v>37</v>
      </c>
      <c r="B45" s="129">
        <v>11</v>
      </c>
      <c r="C45" s="129">
        <v>4</v>
      </c>
      <c r="D45" s="95">
        <f t="shared" si="15"/>
        <v>7</v>
      </c>
      <c r="E45" s="129">
        <v>0</v>
      </c>
      <c r="F45" s="130">
        <v>15</v>
      </c>
    </row>
    <row r="46" spans="1:6" ht="14.25" x14ac:dyDescent="0.15">
      <c r="A46" s="97" t="s">
        <v>38</v>
      </c>
      <c r="B46" s="129">
        <v>6</v>
      </c>
      <c r="C46" s="129">
        <v>1</v>
      </c>
      <c r="D46" s="95">
        <f t="shared" si="15"/>
        <v>5</v>
      </c>
      <c r="E46" s="129">
        <v>10</v>
      </c>
      <c r="F46" s="130">
        <v>10</v>
      </c>
    </row>
    <row r="47" spans="1:6" ht="14.25" x14ac:dyDescent="0.15">
      <c r="A47" s="98" t="s">
        <v>39</v>
      </c>
      <c r="B47" s="129">
        <v>5</v>
      </c>
      <c r="C47" s="129">
        <v>2</v>
      </c>
      <c r="D47" s="95">
        <f t="shared" si="15"/>
        <v>3</v>
      </c>
      <c r="E47" s="129">
        <v>6</v>
      </c>
      <c r="F47" s="130">
        <v>15</v>
      </c>
    </row>
    <row r="48" spans="1:6" ht="14.25" x14ac:dyDescent="0.15">
      <c r="A48" s="93" t="s">
        <v>12</v>
      </c>
      <c r="B48" s="95">
        <f t="shared" ref="B48:F48" si="16">(SUM(B43:B47)-MAX(B43:B47)-MIN(B43:B47))/3</f>
        <v>6.333333333333333</v>
      </c>
      <c r="C48" s="95">
        <v>2.6666666666666665</v>
      </c>
      <c r="D48" s="95">
        <f>B48-C48</f>
        <v>3.6666666666666665</v>
      </c>
      <c r="E48" s="113">
        <f t="shared" si="16"/>
        <v>6</v>
      </c>
      <c r="F48" s="113">
        <f t="shared" si="16"/>
        <v>14</v>
      </c>
    </row>
    <row r="49" spans="2:6" x14ac:dyDescent="0.15">
      <c r="B49">
        <f>B48/26</f>
        <v>0.24358974358974358</v>
      </c>
      <c r="C49">
        <f t="shared" ref="C49:D49" si="17">C48/26</f>
        <v>0.10256410256410256</v>
      </c>
      <c r="D49">
        <f t="shared" si="17"/>
        <v>0.14102564102564102</v>
      </c>
      <c r="E49">
        <f t="shared" ref="E49:F49" si="18">E48/26</f>
        <v>0.23076923076923078</v>
      </c>
      <c r="F49">
        <f t="shared" si="18"/>
        <v>0.53846153846153844</v>
      </c>
    </row>
  </sheetData>
  <mergeCells count="5">
    <mergeCell ref="B1:F1"/>
    <mergeCell ref="B11:F11"/>
    <mergeCell ref="B21:F21"/>
    <mergeCell ref="B31:F31"/>
    <mergeCell ref="B41:F4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base_all,base,ica</vt:lpstr>
      <vt:lpstr>base_all与base分析</vt:lpstr>
      <vt:lpstr>iCA算法的分析</vt:lpstr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2016-03-24T09:34:53Z</dcterms:modified>
</cp:coreProperties>
</file>