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0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<sst xmlns="http://schemas.openxmlformats.org/spreadsheetml/2006/main" count="59" uniqueCount="45">
  <si>
    <t>Max_wave_height</t>
  </si>
  <si>
    <t>Froud number Fr = vs/sqrt(g*hw)</t>
  </si>
  <si>
    <t>Fr</t>
  </si>
  <si>
    <t>position in previous table</t>
  </si>
  <si>
    <t>the amplitude of surge</t>
  </si>
  <si>
    <t>initial water depth</t>
  </si>
  <si>
    <t>dimensionless value of surge</t>
  </si>
  <si>
    <r>
      <rPr>
        <b/>
        <sz val="11"/>
        <color rgb="FF00B0F0"/>
        <rFont val="宋体"/>
        <charset val="134"/>
        <scheme val="minor"/>
      </rPr>
      <t>hs = 92 m</t>
    </r>
    <r>
      <rPr>
        <sz val="11"/>
        <color rgb="FFFF0000"/>
        <rFont val="宋体"/>
        <charset val="134"/>
        <scheme val="minor"/>
      </rPr>
      <t xml:space="preserve">
</t>
    </r>
    <r>
      <rPr>
        <b/>
        <sz val="11"/>
        <color rgb="FFFF0000"/>
        <rFont val="宋体"/>
        <charset val="134"/>
        <scheme val="minor"/>
      </rPr>
      <t>hw = 58, 92, 122, 148, 181 m
Vs = 55, 65, 75, 91, 110 m/s</t>
    </r>
    <r>
      <rPr>
        <sz val="11"/>
        <color theme="1"/>
        <rFont val="宋体"/>
        <charset val="134"/>
        <scheme val="minor"/>
      </rPr>
      <t xml:space="preserve">
</t>
    </r>
    <r>
      <rPr>
        <b/>
        <sz val="11"/>
        <color rgb="FF00B0F0"/>
        <rFont val="宋体"/>
        <charset val="134"/>
        <scheme val="minor"/>
      </rPr>
      <t>rhow = 998.21 kg/m³
rhos = 1650 kg/m³
slide_internal_friction_angle = 43°</t>
    </r>
  </si>
  <si>
    <t>hw</t>
  </si>
  <si>
    <t>(1,5)</t>
  </si>
  <si>
    <t>(1,4)</t>
  </si>
  <si>
    <r>
      <rPr>
        <sz val="11"/>
        <color theme="1"/>
        <rFont val="宋体"/>
        <charset val="134"/>
        <scheme val="minor"/>
      </rPr>
      <t>Different V</t>
    </r>
    <r>
      <rPr>
        <vertAlign val="subscript"/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 xml:space="preserve"> (m/s)</t>
    </r>
  </si>
  <si>
    <t>Vs</t>
  </si>
  <si>
    <t>(2,5)</t>
  </si>
  <si>
    <t>(1,3)</t>
  </si>
  <si>
    <t>(2,4)</t>
  </si>
  <si>
    <t>(3,5)</t>
  </si>
  <si>
    <t>(1,2)</t>
  </si>
  <si>
    <t>(2,3)</t>
  </si>
  <si>
    <t>(3,4)</t>
  </si>
  <si>
    <r>
      <rPr>
        <b/>
        <sz val="11"/>
        <color rgb="FF00B0F0"/>
        <rFont val="宋体"/>
        <charset val="134"/>
        <scheme val="minor"/>
      </rPr>
      <t xml:space="preserve">hs = 92 m
</t>
    </r>
    <r>
      <rPr>
        <b/>
        <sz val="11"/>
        <color rgb="FFFF0000"/>
        <rFont val="宋体"/>
        <charset val="134"/>
        <scheme val="minor"/>
      </rPr>
      <t>hw = 58, 92, 122, 148, 181 m</t>
    </r>
    <r>
      <rPr>
        <b/>
        <sz val="11"/>
        <color rgb="FF00B0F0"/>
        <rFont val="宋体"/>
        <charset val="134"/>
        <scheme val="minor"/>
      </rPr>
      <t xml:space="preserve">
Vs = 65 m/s
rhow = 998.21 kg/m³
</t>
    </r>
    <r>
      <rPr>
        <b/>
        <sz val="11"/>
        <color rgb="FFFF0000"/>
        <rFont val="宋体"/>
        <charset val="134"/>
        <scheme val="minor"/>
      </rPr>
      <t xml:space="preserve">rhos = 1197.85, 1650, 1996.42, 2395.70, 2994.63 kg/m³
</t>
    </r>
    <r>
      <rPr>
        <b/>
        <sz val="11"/>
        <color rgb="FF00B0F0"/>
        <rFont val="宋体"/>
        <charset val="134"/>
        <scheme val="minor"/>
      </rPr>
      <t>slide_internal_friction_angle = 43°</t>
    </r>
  </si>
  <si>
    <t>hs/hw</t>
  </si>
  <si>
    <r>
      <rPr>
        <b/>
        <sz val="11"/>
        <color rgb="FF00B0F0"/>
        <rFont val="宋体"/>
        <charset val="134"/>
        <scheme val="minor"/>
      </rPr>
      <t>hs = 92 m</t>
    </r>
    <r>
      <rPr>
        <b/>
        <sz val="11"/>
        <rFont val="宋体"/>
        <charset val="134"/>
        <scheme val="minor"/>
      </rPr>
      <t xml:space="preserve">
</t>
    </r>
    <r>
      <rPr>
        <b/>
        <sz val="11"/>
        <color rgb="FFFF0000"/>
        <rFont val="宋体"/>
        <charset val="134"/>
        <scheme val="minor"/>
      </rPr>
      <t>hw = 58, 92, 122, 148, 181 m</t>
    </r>
    <r>
      <rPr>
        <b/>
        <sz val="11"/>
        <rFont val="宋体"/>
        <charset val="134"/>
        <scheme val="minor"/>
      </rPr>
      <t xml:space="preserve">
</t>
    </r>
    <r>
      <rPr>
        <b/>
        <sz val="11"/>
        <color rgb="FF00B0F0"/>
        <rFont val="宋体"/>
        <charset val="134"/>
        <scheme val="minor"/>
      </rPr>
      <t>Vs = 65 m/s
rhow = 998.21 kg/m³</t>
    </r>
    <r>
      <rPr>
        <b/>
        <sz val="11"/>
        <rFont val="宋体"/>
        <charset val="134"/>
        <scheme val="minor"/>
      </rPr>
      <t xml:space="preserve">
</t>
    </r>
    <r>
      <rPr>
        <b/>
        <sz val="11"/>
        <color rgb="FFFF0000"/>
        <rFont val="宋体"/>
        <charset val="134"/>
        <scheme val="minor"/>
      </rPr>
      <t>rhos = 1197.85, 1650, 1996.42, 2395.70, 2994.63 kg/m³</t>
    </r>
    <r>
      <rPr>
        <b/>
        <sz val="11"/>
        <rFont val="宋体"/>
        <charset val="134"/>
        <scheme val="minor"/>
      </rPr>
      <t xml:space="preserve">
</t>
    </r>
    <r>
      <rPr>
        <b/>
        <sz val="11"/>
        <color rgb="FF00B0F0"/>
        <rFont val="宋体"/>
        <charset val="134"/>
        <scheme val="minor"/>
      </rPr>
      <t>slide_internal_friction_angle = 43°</t>
    </r>
  </si>
  <si>
    <t>(2,2)</t>
  </si>
  <si>
    <t>(4,5)</t>
  </si>
  <si>
    <t>(3,3)</t>
  </si>
  <si>
    <t>rhos</t>
  </si>
  <si>
    <t>rhos/rhow</t>
  </si>
  <si>
    <t>(1,1)</t>
  </si>
  <si>
    <t>(4,4)</t>
  </si>
  <si>
    <t>(3,2)</t>
  </si>
  <si>
    <t>(5,5)</t>
  </si>
  <si>
    <t>(4,3)</t>
  </si>
  <si>
    <t>(2,1)</t>
  </si>
  <si>
    <t>(5,4)</t>
  </si>
  <si>
    <t>(4,2)</t>
  </si>
  <si>
    <r>
      <rPr>
        <sz val="11"/>
        <color theme="1"/>
        <rFont val="宋体"/>
        <charset val="134"/>
        <scheme val="minor"/>
      </rPr>
      <t>relative ratio h</t>
    </r>
    <r>
      <rPr>
        <vertAlign val="subscript"/>
        <sz val="11"/>
        <color theme="1"/>
        <rFont val="宋体"/>
        <charset val="134"/>
        <scheme val="minor"/>
      </rPr>
      <t>a</t>
    </r>
    <r>
      <rPr>
        <sz val="11"/>
        <color theme="1"/>
        <rFont val="宋体"/>
        <charset val="134"/>
        <scheme val="minor"/>
      </rPr>
      <t>/h</t>
    </r>
    <r>
      <rPr>
        <vertAlign val="subscript"/>
        <sz val="11"/>
        <color theme="1"/>
        <rFont val="宋体"/>
        <charset val="134"/>
        <scheme val="minor"/>
      </rPr>
      <t>w</t>
    </r>
  </si>
  <si>
    <t>(3,1)</t>
  </si>
  <si>
    <t>(5,3)</t>
  </si>
  <si>
    <r>
      <t xml:space="preserve">Vs = 65 m/s
hw = 122 m
hs = 92 m
rhos = 1650 kg/m³
rhow = 998.21 kg/m³
</t>
    </r>
    <r>
      <rPr>
        <b/>
        <sz val="11"/>
        <color rgb="FFFF0000"/>
        <rFont val="宋体"/>
        <charset val="134"/>
        <scheme val="minor"/>
      </rPr>
      <t>slide_internal_friction_angle = 30°, 35°, 43°, 50°, 60°</t>
    </r>
  </si>
  <si>
    <t>slide_internal_friction_angle  (°)</t>
  </si>
  <si>
    <t>(5,2)</t>
  </si>
  <si>
    <t>(4,1)</t>
  </si>
  <si>
    <t>wave_height value</t>
  </si>
  <si>
    <t>(5,1)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</si>
</sst>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_);[Red]\(0.0\)"/>
  </numFmts>
  <fonts count="26">
    <font>
      <sz val="11"/>
      <color theme="1"/>
      <name val="宋体"/>
      <charset val="134"/>
      <scheme val="minor"/>
    </font>
    <font>
      <b/>
      <sz val="11"/>
      <color rgb="FF00B0F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vertAlign val="subscript"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3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9" applyNumberFormat="0" applyFill="0" applyAlignment="0" applyProtection="0">
      <alignment vertical="center"/>
    </xf>
    <xf numFmtId="0" fontId="11" fillId="0" borderId="39" applyNumberFormat="0" applyFill="0" applyAlignment="0" applyProtection="0">
      <alignment vertical="center"/>
    </xf>
    <xf numFmtId="0" fontId="12" fillId="0" borderId="4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41" applyNumberFormat="0" applyAlignment="0" applyProtection="0">
      <alignment vertical="center"/>
    </xf>
    <xf numFmtId="0" fontId="14" fillId="7" borderId="42" applyNumberFormat="0" applyAlignment="0" applyProtection="0">
      <alignment vertical="center"/>
    </xf>
    <xf numFmtId="0" fontId="15" fillId="7" borderId="41" applyNumberFormat="0" applyAlignment="0" applyProtection="0">
      <alignment vertical="center"/>
    </xf>
    <xf numFmtId="0" fontId="16" fillId="8" borderId="43" applyNumberFormat="0" applyAlignment="0" applyProtection="0">
      <alignment vertical="center"/>
    </xf>
    <xf numFmtId="0" fontId="17" fillId="0" borderId="44" applyNumberFormat="0" applyFill="0" applyAlignment="0" applyProtection="0">
      <alignment vertical="center"/>
    </xf>
    <xf numFmtId="0" fontId="18" fillId="0" borderId="45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176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1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7" fontId="0" fillId="2" borderId="5" xfId="0" applyNumberFormat="1" applyFill="1" applyBorder="1">
      <alignment vertical="center"/>
    </xf>
    <xf numFmtId="177" fontId="2" fillId="2" borderId="5" xfId="0" applyNumberFormat="1" applyFont="1" applyFill="1" applyBorder="1">
      <alignment vertical="center"/>
    </xf>
    <xf numFmtId="176" fontId="0" fillId="0" borderId="6" xfId="0" applyNumberFormat="1" applyFont="1" applyBorder="1" applyAlignment="1">
      <alignment horizontal="center" vertical="center"/>
    </xf>
    <xf numFmtId="177" fontId="0" fillId="2" borderId="7" xfId="0" applyNumberFormat="1" applyFill="1" applyBorder="1">
      <alignment vertical="center"/>
    </xf>
    <xf numFmtId="177" fontId="0" fillId="0" borderId="0" xfId="0" applyNumberFormat="1">
      <alignment vertical="center"/>
    </xf>
    <xf numFmtId="177" fontId="0" fillId="0" borderId="8" xfId="0" applyNumberFormat="1" applyBorder="1">
      <alignment vertical="center"/>
    </xf>
    <xf numFmtId="177" fontId="2" fillId="2" borderId="9" xfId="0" applyNumberFormat="1" applyFont="1" applyFill="1" applyBorder="1">
      <alignment vertical="center"/>
    </xf>
    <xf numFmtId="177" fontId="0" fillId="2" borderId="9" xfId="0" applyNumberFormat="1" applyFill="1" applyBorder="1">
      <alignment vertical="center"/>
    </xf>
    <xf numFmtId="176" fontId="0" fillId="0" borderId="10" xfId="0" applyNumberFormat="1" applyBorder="1" applyAlignment="1">
      <alignment horizontal="center" vertical="center"/>
    </xf>
    <xf numFmtId="177" fontId="0" fillId="2" borderId="11" xfId="0" applyNumberFormat="1" applyFill="1" applyBorder="1">
      <alignment vertical="center"/>
    </xf>
    <xf numFmtId="177" fontId="0" fillId="0" borderId="12" xfId="0" applyNumberFormat="1" applyBorder="1">
      <alignment vertical="center"/>
    </xf>
    <xf numFmtId="177" fontId="0" fillId="0" borderId="13" xfId="0" applyNumberFormat="1" applyBorder="1">
      <alignment vertical="center"/>
    </xf>
    <xf numFmtId="176" fontId="1" fillId="0" borderId="6" xfId="0" applyNumberFormat="1" applyFont="1" applyBorder="1" applyAlignment="1">
      <alignment horizontal="center" vertical="center" wrapText="1"/>
    </xf>
    <xf numFmtId="176" fontId="1" fillId="0" borderId="14" xfId="0" applyNumberFormat="1" applyFont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176" fontId="1" fillId="0" borderId="8" xfId="0" applyNumberFormat="1" applyFont="1" applyBorder="1" applyAlignment="1">
      <alignment horizontal="center" vertical="center"/>
    </xf>
    <xf numFmtId="177" fontId="0" fillId="2" borderId="15" xfId="0" applyNumberFormat="1" applyFill="1" applyBorder="1" applyAlignment="1">
      <alignment horizontal="center" vertical="center"/>
    </xf>
    <xf numFmtId="177" fontId="2" fillId="2" borderId="15" xfId="0" applyNumberFormat="1" applyFont="1" applyFill="1" applyBorder="1" applyAlignment="1">
      <alignment horizontal="center" vertical="center"/>
    </xf>
    <xf numFmtId="176" fontId="1" fillId="0" borderId="10" xfId="0" applyNumberFormat="1" applyFont="1" applyBorder="1" applyAlignment="1">
      <alignment horizontal="center" vertical="center"/>
    </xf>
    <xf numFmtId="176" fontId="1" fillId="0" borderId="13" xfId="0" applyNumberFormat="1" applyFont="1" applyBorder="1" applyAlignment="1">
      <alignment horizontal="center" vertical="center"/>
    </xf>
    <xf numFmtId="177" fontId="0" fillId="2" borderId="16" xfId="0" applyNumberFormat="1" applyFill="1" applyBorder="1" applyAlignment="1">
      <alignment horizontal="center" vertical="center"/>
    </xf>
    <xf numFmtId="177" fontId="2" fillId="2" borderId="16" xfId="0" applyNumberFormat="1" applyFont="1" applyFill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177" fontId="0" fillId="0" borderId="15" xfId="0" applyNumberFormat="1" applyFill="1" applyBorder="1" applyAlignment="1">
      <alignment vertical="center" wrapText="1"/>
    </xf>
    <xf numFmtId="177" fontId="0" fillId="2" borderId="17" xfId="0" applyNumberFormat="1" applyFill="1" applyBorder="1" applyAlignment="1">
      <alignment horizontal="center" vertical="center"/>
    </xf>
    <xf numFmtId="177" fontId="2" fillId="2" borderId="17" xfId="0" applyNumberFormat="1" applyFont="1" applyFill="1" applyBorder="1" applyAlignment="1">
      <alignment horizontal="center" vertical="center"/>
    </xf>
    <xf numFmtId="177" fontId="0" fillId="0" borderId="18" xfId="0" applyNumberFormat="1" applyBorder="1" applyAlignment="1">
      <alignment vertical="center" wrapText="1"/>
    </xf>
    <xf numFmtId="177" fontId="0" fillId="2" borderId="7" xfId="0" applyNumberFormat="1" applyFill="1" applyBorder="1" applyAlignment="1">
      <alignment vertical="center" wrapText="1"/>
    </xf>
    <xf numFmtId="177" fontId="3" fillId="0" borderId="0" xfId="0" applyNumberFormat="1" applyFont="1">
      <alignment vertical="center"/>
    </xf>
    <xf numFmtId="177" fontId="3" fillId="0" borderId="8" xfId="0" applyNumberFormat="1" applyFont="1" applyBorder="1">
      <alignment vertical="center"/>
    </xf>
    <xf numFmtId="177" fontId="2" fillId="0" borderId="19" xfId="0" applyNumberFormat="1" applyFont="1" applyBorder="1" applyAlignment="1">
      <alignment vertical="center" wrapText="1"/>
    </xf>
    <xf numFmtId="177" fontId="0" fillId="2" borderId="9" xfId="0" applyNumberFormat="1" applyFill="1" applyBorder="1" applyAlignment="1">
      <alignment vertical="center" wrapText="1"/>
    </xf>
    <xf numFmtId="177" fontId="0" fillId="0" borderId="19" xfId="0" applyNumberFormat="1" applyBorder="1" applyAlignment="1">
      <alignment vertical="center" wrapText="1"/>
    </xf>
    <xf numFmtId="177" fontId="3" fillId="0" borderId="0" xfId="0" applyNumberFormat="1" applyFont="1" applyFill="1">
      <alignment vertical="center"/>
    </xf>
    <xf numFmtId="177" fontId="0" fillId="0" borderId="20" xfId="0" applyNumberFormat="1" applyBorder="1" applyAlignment="1">
      <alignment vertical="center" wrapText="1"/>
    </xf>
    <xf numFmtId="177" fontId="0" fillId="2" borderId="11" xfId="0" applyNumberFormat="1" applyFill="1" applyBorder="1" applyAlignment="1">
      <alignment vertical="center" wrapText="1"/>
    </xf>
    <xf numFmtId="177" fontId="3" fillId="0" borderId="12" xfId="0" applyNumberFormat="1" applyFont="1" applyBorder="1">
      <alignment vertical="center"/>
    </xf>
    <xf numFmtId="177" fontId="3" fillId="0" borderId="12" xfId="0" applyNumberFormat="1" applyFont="1" applyFill="1" applyBorder="1">
      <alignment vertical="center"/>
    </xf>
    <xf numFmtId="177" fontId="3" fillId="0" borderId="13" xfId="0" applyNumberFormat="1" applyFont="1" applyBorder="1">
      <alignment vertical="center"/>
    </xf>
    <xf numFmtId="177" fontId="0" fillId="0" borderId="21" xfId="0" applyNumberFormat="1" applyBorder="1" applyAlignment="1">
      <alignment horizontal="center" vertical="center"/>
    </xf>
    <xf numFmtId="177" fontId="0" fillId="0" borderId="14" xfId="0" applyNumberFormat="1" applyBorder="1" applyAlignment="1">
      <alignment horizontal="center" vertical="center"/>
    </xf>
    <xf numFmtId="177" fontId="0" fillId="0" borderId="0" xfId="0" applyNumberFormat="1" applyBorder="1" applyAlignment="1">
      <alignment vertical="center"/>
    </xf>
    <xf numFmtId="177" fontId="0" fillId="0" borderId="10" xfId="0" applyNumberFormat="1" applyBorder="1" applyAlignment="1">
      <alignment horizontal="center" vertical="center"/>
    </xf>
    <xf numFmtId="177" fontId="0" fillId="0" borderId="12" xfId="0" applyNumberFormat="1" applyBorder="1" applyAlignment="1">
      <alignment horizontal="center" vertical="center"/>
    </xf>
    <xf numFmtId="177" fontId="0" fillId="0" borderId="13" xfId="0" applyNumberFormat="1" applyBorder="1" applyAlignment="1">
      <alignment horizontal="center" vertical="center"/>
    </xf>
    <xf numFmtId="176" fontId="1" fillId="0" borderId="15" xfId="0" applyNumberFormat="1" applyFont="1" applyBorder="1" applyAlignment="1">
      <alignment horizontal="center" vertical="center" wrapText="1"/>
    </xf>
    <xf numFmtId="177" fontId="0" fillId="0" borderId="0" xfId="0" applyNumberFormat="1" applyBorder="1">
      <alignment vertical="center"/>
    </xf>
    <xf numFmtId="176" fontId="1" fillId="0" borderId="17" xfId="0" applyNumberFormat="1" applyFont="1" applyBorder="1" applyAlignment="1">
      <alignment horizontal="center" vertical="center"/>
    </xf>
    <xf numFmtId="177" fontId="0" fillId="2" borderId="0" xfId="0" applyNumberFormat="1" applyFill="1">
      <alignment vertical="center"/>
    </xf>
    <xf numFmtId="177" fontId="2" fillId="2" borderId="0" xfId="0" applyNumberFormat="1" applyFont="1" applyFill="1">
      <alignment vertical="center"/>
    </xf>
    <xf numFmtId="177" fontId="0" fillId="2" borderId="8" xfId="0" applyNumberFormat="1" applyFill="1" applyBorder="1">
      <alignment vertical="center"/>
    </xf>
    <xf numFmtId="177" fontId="2" fillId="0" borderId="22" xfId="0" applyNumberFormat="1" applyFont="1" applyBorder="1">
      <alignment vertical="center"/>
    </xf>
    <xf numFmtId="176" fontId="0" fillId="3" borderId="1" xfId="0" applyNumberFormat="1" applyFill="1" applyBorder="1" applyAlignment="1">
      <alignment horizontal="center" vertical="center"/>
    </xf>
    <xf numFmtId="176" fontId="0" fillId="3" borderId="2" xfId="0" applyNumberFormat="1" applyFill="1" applyBorder="1" applyAlignment="1">
      <alignment horizontal="center" vertical="center"/>
    </xf>
    <xf numFmtId="176" fontId="0" fillId="3" borderId="3" xfId="0" applyNumberFormat="1" applyFill="1" applyBorder="1" applyAlignment="1">
      <alignment horizontal="center" vertical="center"/>
    </xf>
    <xf numFmtId="176" fontId="1" fillId="3" borderId="4" xfId="0" applyNumberFormat="1" applyFont="1" applyFill="1" applyBorder="1" applyAlignment="1">
      <alignment horizontal="center" vertical="center" wrapText="1"/>
    </xf>
    <xf numFmtId="176" fontId="0" fillId="3" borderId="0" xfId="0" applyNumberFormat="1" applyFill="1" applyAlignment="1">
      <alignment horizontal="center" vertical="center"/>
    </xf>
    <xf numFmtId="176" fontId="0" fillId="3" borderId="4" xfId="0" applyNumberFormat="1" applyFill="1" applyBorder="1" applyAlignment="1">
      <alignment horizontal="center" vertical="center"/>
    </xf>
    <xf numFmtId="176" fontId="0" fillId="3" borderId="0" xfId="0" applyNumberFormat="1" applyFill="1" applyBorder="1" applyAlignment="1">
      <alignment horizontal="center" vertical="center"/>
    </xf>
    <xf numFmtId="176" fontId="0" fillId="3" borderId="8" xfId="0" applyNumberFormat="1" applyFill="1" applyBorder="1" applyAlignment="1">
      <alignment horizontal="center" vertical="center"/>
    </xf>
    <xf numFmtId="176" fontId="0" fillId="2" borderId="23" xfId="0" applyNumberFormat="1" applyFill="1" applyBorder="1">
      <alignment vertical="center"/>
    </xf>
    <xf numFmtId="176" fontId="0" fillId="2" borderId="24" xfId="0" applyNumberFormat="1" applyFill="1" applyBorder="1">
      <alignment vertical="center"/>
    </xf>
    <xf numFmtId="176" fontId="2" fillId="2" borderId="24" xfId="0" applyNumberFormat="1" applyFont="1" applyFill="1" applyBorder="1">
      <alignment vertical="center"/>
    </xf>
    <xf numFmtId="176" fontId="0" fillId="2" borderId="25" xfId="0" applyNumberFormat="1" applyFill="1" applyBorder="1">
      <alignment vertical="center"/>
    </xf>
    <xf numFmtId="176" fontId="0" fillId="3" borderId="6" xfId="0" applyNumberFormat="1" applyFill="1" applyBorder="1" applyAlignment="1">
      <alignment horizontal="center" vertical="center"/>
    </xf>
    <xf numFmtId="176" fontId="0" fillId="2" borderId="7" xfId="0" applyNumberFormat="1" applyFill="1" applyBorder="1">
      <alignment vertical="center"/>
    </xf>
    <xf numFmtId="176" fontId="3" fillId="3" borderId="0" xfId="0" applyNumberFormat="1" applyFont="1" applyFill="1">
      <alignment vertical="center"/>
    </xf>
    <xf numFmtId="176" fontId="3" fillId="3" borderId="8" xfId="0" applyNumberFormat="1" applyFont="1" applyFill="1" applyBorder="1">
      <alignment vertical="center"/>
    </xf>
    <xf numFmtId="176" fontId="2" fillId="2" borderId="9" xfId="0" applyNumberFormat="1" applyFont="1" applyFill="1" applyBorder="1">
      <alignment vertical="center"/>
    </xf>
    <xf numFmtId="176" fontId="0" fillId="2" borderId="9" xfId="0" applyNumberFormat="1" applyFill="1" applyBorder="1">
      <alignment vertical="center"/>
    </xf>
    <xf numFmtId="176" fontId="0" fillId="3" borderId="10" xfId="0" applyNumberFormat="1" applyFill="1" applyBorder="1" applyAlignment="1">
      <alignment horizontal="center" vertical="center"/>
    </xf>
    <xf numFmtId="176" fontId="0" fillId="2" borderId="11" xfId="0" applyNumberFormat="1" applyFill="1" applyBorder="1">
      <alignment vertical="center"/>
    </xf>
    <xf numFmtId="176" fontId="3" fillId="3" borderId="12" xfId="0" applyNumberFormat="1" applyFont="1" applyFill="1" applyBorder="1">
      <alignment vertical="center"/>
    </xf>
    <xf numFmtId="176" fontId="3" fillId="3" borderId="13" xfId="0" applyNumberFormat="1" applyFont="1" applyFill="1" applyBorder="1">
      <alignment vertical="center"/>
    </xf>
    <xf numFmtId="176" fontId="1" fillId="3" borderId="6" xfId="0" applyNumberFormat="1" applyFont="1" applyFill="1" applyBorder="1" applyAlignment="1">
      <alignment horizontal="center" vertical="center" wrapText="1"/>
    </xf>
    <xf numFmtId="176" fontId="4" fillId="3" borderId="14" xfId="0" applyNumberFormat="1" applyFont="1" applyFill="1" applyBorder="1" applyAlignment="1">
      <alignment horizontal="center" vertical="center"/>
    </xf>
    <xf numFmtId="176" fontId="4" fillId="3" borderId="4" xfId="0" applyNumberFormat="1" applyFont="1" applyFill="1" applyBorder="1" applyAlignment="1">
      <alignment horizontal="center" vertical="center"/>
    </xf>
    <xf numFmtId="176" fontId="4" fillId="3" borderId="8" xfId="0" applyNumberFormat="1" applyFont="1" applyFill="1" applyBorder="1" applyAlignment="1">
      <alignment horizontal="center" vertical="center"/>
    </xf>
    <xf numFmtId="176" fontId="0" fillId="2" borderId="15" xfId="0" applyNumberFormat="1" applyFill="1" applyBorder="1" applyAlignment="1">
      <alignment horizontal="center" vertical="center"/>
    </xf>
    <xf numFmtId="176" fontId="2" fillId="2" borderId="15" xfId="0" applyNumberFormat="1" applyFont="1" applyFill="1" applyBorder="1" applyAlignment="1">
      <alignment horizontal="center" vertical="center"/>
    </xf>
    <xf numFmtId="176" fontId="4" fillId="3" borderId="10" xfId="0" applyNumberFormat="1" applyFont="1" applyFill="1" applyBorder="1" applyAlignment="1">
      <alignment horizontal="center" vertical="center"/>
    </xf>
    <xf numFmtId="176" fontId="4" fillId="3" borderId="13" xfId="0" applyNumberFormat="1" applyFont="1" applyFill="1" applyBorder="1" applyAlignment="1">
      <alignment horizontal="center" vertical="center"/>
    </xf>
    <xf numFmtId="176" fontId="0" fillId="2" borderId="16" xfId="0" applyNumberFormat="1" applyFill="1" applyBorder="1" applyAlignment="1">
      <alignment horizontal="center" vertical="center"/>
    </xf>
    <xf numFmtId="176" fontId="2" fillId="2" borderId="16" xfId="0" applyNumberFormat="1" applyFont="1" applyFill="1" applyBorder="1" applyAlignment="1">
      <alignment horizontal="center" vertical="center"/>
    </xf>
    <xf numFmtId="176" fontId="0" fillId="3" borderId="6" xfId="0" applyNumberFormat="1" applyFill="1" applyBorder="1">
      <alignment vertical="center"/>
    </xf>
    <xf numFmtId="176" fontId="0" fillId="3" borderId="15" xfId="0" applyNumberFormat="1" applyFill="1" applyBorder="1" applyAlignment="1">
      <alignment vertical="center" wrapText="1"/>
    </xf>
    <xf numFmtId="176" fontId="0" fillId="2" borderId="17" xfId="0" applyNumberFormat="1" applyFill="1" applyBorder="1" applyAlignment="1">
      <alignment horizontal="center" vertical="center"/>
    </xf>
    <xf numFmtId="176" fontId="2" fillId="2" borderId="17" xfId="0" applyNumberFormat="1" applyFont="1" applyFill="1" applyBorder="1" applyAlignment="1">
      <alignment horizontal="center" vertical="center"/>
    </xf>
    <xf numFmtId="176" fontId="0" fillId="3" borderId="18" xfId="0" applyNumberFormat="1" applyFill="1" applyBorder="1" applyAlignment="1">
      <alignment vertical="center" wrapText="1"/>
    </xf>
    <xf numFmtId="176" fontId="0" fillId="2" borderId="7" xfId="0" applyNumberFormat="1" applyFill="1" applyBorder="1" applyAlignment="1">
      <alignment vertical="center" wrapText="1"/>
    </xf>
    <xf numFmtId="176" fontId="0" fillId="3" borderId="21" xfId="0" applyNumberFormat="1" applyFill="1" applyBorder="1">
      <alignment vertical="center"/>
    </xf>
    <xf numFmtId="176" fontId="0" fillId="3" borderId="14" xfId="0" applyNumberFormat="1" applyFill="1" applyBorder="1">
      <alignment vertical="center"/>
    </xf>
    <xf numFmtId="176" fontId="2" fillId="3" borderId="19" xfId="0" applyNumberFormat="1" applyFont="1" applyFill="1" applyBorder="1" applyAlignment="1">
      <alignment vertical="center" wrapText="1"/>
    </xf>
    <xf numFmtId="176" fontId="0" fillId="2" borderId="9" xfId="0" applyNumberFormat="1" applyFill="1" applyBorder="1" applyAlignment="1">
      <alignment vertical="center" wrapText="1"/>
    </xf>
    <xf numFmtId="176" fontId="0" fillId="3" borderId="4" xfId="0" applyNumberFormat="1" applyFill="1" applyBorder="1">
      <alignment vertical="center"/>
    </xf>
    <xf numFmtId="176" fontId="0" fillId="3" borderId="0" xfId="0" applyNumberFormat="1" applyFill="1">
      <alignment vertical="center"/>
    </xf>
    <xf numFmtId="176" fontId="0" fillId="3" borderId="8" xfId="0" applyNumberFormat="1" applyFill="1" applyBorder="1">
      <alignment vertical="center"/>
    </xf>
    <xf numFmtId="176" fontId="0" fillId="3" borderId="19" xfId="0" applyNumberFormat="1" applyFill="1" applyBorder="1" applyAlignment="1">
      <alignment vertical="center" wrapText="1"/>
    </xf>
    <xf numFmtId="176" fontId="0" fillId="3" borderId="20" xfId="0" applyNumberFormat="1" applyFill="1" applyBorder="1" applyAlignment="1">
      <alignment vertical="center" wrapText="1"/>
    </xf>
    <xf numFmtId="176" fontId="0" fillId="2" borderId="11" xfId="0" applyNumberFormat="1" applyFill="1" applyBorder="1" applyAlignment="1">
      <alignment vertical="center" wrapText="1"/>
    </xf>
    <xf numFmtId="176" fontId="0" fillId="3" borderId="10" xfId="0" applyNumberFormat="1" applyFill="1" applyBorder="1">
      <alignment vertical="center"/>
    </xf>
    <xf numFmtId="176" fontId="0" fillId="3" borderId="12" xfId="0" applyNumberFormat="1" applyFill="1" applyBorder="1">
      <alignment vertical="center"/>
    </xf>
    <xf numFmtId="176" fontId="0" fillId="3" borderId="13" xfId="0" applyNumberFormat="1" applyFill="1" applyBorder="1">
      <alignment vertical="center"/>
    </xf>
    <xf numFmtId="176" fontId="0" fillId="4" borderId="1" xfId="0" applyNumberFormat="1" applyFont="1" applyFill="1" applyBorder="1" applyAlignment="1">
      <alignment horizontal="center" vertical="center"/>
    </xf>
    <xf numFmtId="176" fontId="0" fillId="4" borderId="2" xfId="0" applyNumberFormat="1" applyFill="1" applyBorder="1" applyAlignment="1">
      <alignment horizontal="center" vertical="center"/>
    </xf>
    <xf numFmtId="176" fontId="0" fillId="4" borderId="3" xfId="0" applyNumberFormat="1" applyFill="1" applyBorder="1" applyAlignment="1">
      <alignment horizontal="center" vertical="center"/>
    </xf>
    <xf numFmtId="176" fontId="1" fillId="4" borderId="4" xfId="0" applyNumberFormat="1" applyFont="1" applyFill="1" applyBorder="1" applyAlignment="1">
      <alignment horizontal="center" vertical="center" wrapText="1"/>
    </xf>
    <xf numFmtId="176" fontId="0" fillId="4" borderId="0" xfId="0" applyNumberFormat="1" applyFill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176" fontId="0" fillId="4" borderId="4" xfId="0" applyNumberFormat="1" applyFill="1" applyBorder="1" applyAlignment="1">
      <alignment horizontal="center" vertical="center"/>
    </xf>
    <xf numFmtId="176" fontId="0" fillId="2" borderId="26" xfId="0" applyNumberFormat="1" applyFill="1" applyBorder="1">
      <alignment vertical="center"/>
    </xf>
    <xf numFmtId="176" fontId="0" fillId="2" borderId="27" xfId="0" applyNumberFormat="1" applyFill="1" applyBorder="1">
      <alignment vertical="center"/>
    </xf>
    <xf numFmtId="176" fontId="2" fillId="2" borderId="27" xfId="0" applyNumberFormat="1" applyFont="1" applyFill="1" applyBorder="1">
      <alignment vertical="center"/>
    </xf>
    <xf numFmtId="176" fontId="0" fillId="2" borderId="28" xfId="0" applyNumberFormat="1" applyFill="1" applyBorder="1">
      <alignment vertical="center"/>
    </xf>
    <xf numFmtId="176" fontId="0" fillId="4" borderId="6" xfId="0" applyNumberFormat="1" applyFill="1" applyBorder="1" applyAlignment="1">
      <alignment horizontal="center" vertical="center"/>
    </xf>
    <xf numFmtId="176" fontId="0" fillId="2" borderId="18" xfId="0" applyNumberFormat="1" applyFill="1" applyBorder="1">
      <alignment vertical="center"/>
    </xf>
    <xf numFmtId="176" fontId="0" fillId="4" borderId="6" xfId="0" applyNumberFormat="1" applyFill="1" applyBorder="1">
      <alignment vertical="center"/>
    </xf>
    <xf numFmtId="176" fontId="0" fillId="4" borderId="21" xfId="0" applyNumberFormat="1" applyFill="1" applyBorder="1">
      <alignment vertical="center"/>
    </xf>
    <xf numFmtId="176" fontId="0" fillId="4" borderId="14" xfId="0" applyNumberFormat="1" applyFill="1" applyBorder="1">
      <alignment vertical="center"/>
    </xf>
    <xf numFmtId="176" fontId="2" fillId="2" borderId="19" xfId="0" applyNumberFormat="1" applyFont="1" applyFill="1" applyBorder="1">
      <alignment vertical="center"/>
    </xf>
    <xf numFmtId="176" fontId="0" fillId="4" borderId="4" xfId="0" applyNumberFormat="1" applyFill="1" applyBorder="1">
      <alignment vertical="center"/>
    </xf>
    <xf numFmtId="176" fontId="0" fillId="4" borderId="0" xfId="0" applyNumberFormat="1" applyFill="1" applyBorder="1">
      <alignment vertical="center"/>
    </xf>
    <xf numFmtId="176" fontId="0" fillId="4" borderId="8" xfId="0" applyNumberFormat="1" applyFill="1" applyBorder="1">
      <alignment vertical="center"/>
    </xf>
    <xf numFmtId="176" fontId="0" fillId="2" borderId="19" xfId="0" applyNumberFormat="1" applyFill="1" applyBorder="1">
      <alignment vertical="center"/>
    </xf>
    <xf numFmtId="176" fontId="0" fillId="4" borderId="10" xfId="0" applyNumberFormat="1" applyFill="1" applyBorder="1" applyAlignment="1">
      <alignment horizontal="center" vertical="center"/>
    </xf>
    <xf numFmtId="176" fontId="0" fillId="2" borderId="20" xfId="0" applyNumberFormat="1" applyFill="1" applyBorder="1">
      <alignment vertical="center"/>
    </xf>
    <xf numFmtId="176" fontId="0" fillId="4" borderId="10" xfId="0" applyNumberFormat="1" applyFill="1" applyBorder="1">
      <alignment vertical="center"/>
    </xf>
    <xf numFmtId="176" fontId="0" fillId="4" borderId="12" xfId="0" applyNumberFormat="1" applyFill="1" applyBorder="1">
      <alignment vertical="center"/>
    </xf>
    <xf numFmtId="176" fontId="0" fillId="4" borderId="13" xfId="0" applyNumberFormat="1" applyFill="1" applyBorder="1">
      <alignment vertical="center"/>
    </xf>
    <xf numFmtId="176" fontId="0" fillId="4" borderId="0" xfId="0" applyNumberFormat="1" applyFill="1">
      <alignment vertical="center"/>
    </xf>
    <xf numFmtId="176" fontId="1" fillId="4" borderId="6" xfId="0" applyNumberFormat="1" applyFont="1" applyFill="1" applyBorder="1" applyAlignment="1">
      <alignment horizontal="center" vertical="center" wrapText="1"/>
    </xf>
    <xf numFmtId="176" fontId="4" fillId="4" borderId="14" xfId="0" applyNumberFormat="1" applyFont="1" applyFill="1" applyBorder="1" applyAlignment="1">
      <alignment horizontal="center" vertical="center"/>
    </xf>
    <xf numFmtId="176" fontId="0" fillId="4" borderId="21" xfId="0" applyNumberFormat="1" applyFill="1" applyBorder="1" applyAlignment="1">
      <alignment horizontal="center" vertical="center"/>
    </xf>
    <xf numFmtId="176" fontId="0" fillId="4" borderId="14" xfId="0" applyNumberFormat="1" applyFill="1" applyBorder="1" applyAlignment="1">
      <alignment horizontal="center" vertical="center"/>
    </xf>
    <xf numFmtId="176" fontId="4" fillId="4" borderId="4" xfId="0" applyNumberFormat="1" applyFont="1" applyFill="1" applyBorder="1" applyAlignment="1">
      <alignment horizontal="center" vertical="center"/>
    </xf>
    <xf numFmtId="176" fontId="4" fillId="4" borderId="8" xfId="0" applyNumberFormat="1" applyFont="1" applyFill="1" applyBorder="1" applyAlignment="1">
      <alignment horizontal="center" vertical="center"/>
    </xf>
    <xf numFmtId="176" fontId="0" fillId="2" borderId="29" xfId="0" applyNumberFormat="1" applyFill="1" applyBorder="1" applyAlignment="1">
      <alignment horizontal="center" vertical="center"/>
    </xf>
    <xf numFmtId="176" fontId="0" fillId="2" borderId="30" xfId="0" applyNumberFormat="1" applyFill="1" applyBorder="1" applyAlignment="1">
      <alignment horizontal="center" vertical="center"/>
    </xf>
    <xf numFmtId="176" fontId="0" fillId="2" borderId="31" xfId="0" applyNumberFormat="1" applyFill="1" applyBorder="1" applyAlignment="1">
      <alignment horizontal="center" vertical="center"/>
    </xf>
    <xf numFmtId="176" fontId="4" fillId="4" borderId="10" xfId="0" applyNumberFormat="1" applyFont="1" applyFill="1" applyBorder="1" applyAlignment="1">
      <alignment horizontal="center" vertical="center"/>
    </xf>
    <xf numFmtId="176" fontId="4" fillId="4" borderId="13" xfId="0" applyNumberFormat="1" applyFont="1" applyFill="1" applyBorder="1" applyAlignment="1">
      <alignment horizontal="center" vertical="center"/>
    </xf>
    <xf numFmtId="176" fontId="0" fillId="2" borderId="32" xfId="0" applyNumberFormat="1" applyFill="1" applyBorder="1" applyAlignment="1">
      <alignment horizontal="center" vertical="center"/>
    </xf>
    <xf numFmtId="176" fontId="0" fillId="2" borderId="33" xfId="0" applyNumberFormat="1" applyFill="1" applyBorder="1" applyAlignment="1">
      <alignment horizontal="center" vertical="center"/>
    </xf>
    <xf numFmtId="176" fontId="0" fillId="2" borderId="34" xfId="0" applyNumberFormat="1" applyFill="1" applyBorder="1" applyAlignment="1">
      <alignment horizontal="center" vertical="center"/>
    </xf>
    <xf numFmtId="176" fontId="0" fillId="4" borderId="6" xfId="0" applyNumberFormat="1" applyFill="1" applyBorder="1" applyAlignment="1">
      <alignment vertical="center" wrapText="1"/>
    </xf>
    <xf numFmtId="176" fontId="0" fillId="2" borderId="35" xfId="0" applyNumberFormat="1" applyFill="1" applyBorder="1" applyAlignment="1">
      <alignment horizontal="center" vertical="center"/>
    </xf>
    <xf numFmtId="176" fontId="0" fillId="2" borderId="36" xfId="0" applyNumberFormat="1" applyFill="1" applyBorder="1" applyAlignment="1">
      <alignment horizontal="center" vertical="center"/>
    </xf>
    <xf numFmtId="176" fontId="0" fillId="2" borderId="37" xfId="0" applyNumberFormat="1" applyFill="1" applyBorder="1" applyAlignment="1">
      <alignment horizontal="center" vertical="center"/>
    </xf>
    <xf numFmtId="176" fontId="0" fillId="4" borderId="18" xfId="0" applyNumberFormat="1" applyFill="1" applyBorder="1" applyAlignment="1">
      <alignment vertical="center" wrapText="1"/>
    </xf>
    <xf numFmtId="176" fontId="3" fillId="4" borderId="0" xfId="0" applyNumberFormat="1" applyFont="1" applyFill="1">
      <alignment vertical="center"/>
    </xf>
    <xf numFmtId="176" fontId="3" fillId="4" borderId="8" xfId="0" applyNumberFormat="1" applyFont="1" applyFill="1" applyBorder="1">
      <alignment vertical="center"/>
    </xf>
    <xf numFmtId="176" fontId="2" fillId="4" borderId="19" xfId="0" applyNumberFormat="1" applyFont="1" applyFill="1" applyBorder="1" applyAlignment="1">
      <alignment vertical="center" wrapText="1"/>
    </xf>
    <xf numFmtId="176" fontId="0" fillId="4" borderId="19" xfId="0" applyNumberFormat="1" applyFill="1" applyBorder="1" applyAlignment="1">
      <alignment vertical="center" wrapText="1"/>
    </xf>
    <xf numFmtId="176" fontId="0" fillId="4" borderId="20" xfId="0" applyNumberFormat="1" applyFill="1" applyBorder="1" applyAlignment="1">
      <alignment vertical="center" wrapText="1"/>
    </xf>
    <xf numFmtId="176" fontId="3" fillId="4" borderId="12" xfId="0" applyNumberFormat="1" applyFont="1" applyFill="1" applyBorder="1">
      <alignment vertical="center"/>
    </xf>
    <xf numFmtId="176" fontId="3" fillId="4" borderId="13" xfId="0" applyNumberFormat="1" applyFont="1" applyFill="1" applyBorder="1">
      <alignment vertical="center"/>
    </xf>
    <xf numFmtId="176" fontId="0" fillId="3" borderId="29" xfId="0" applyNumberFormat="1" applyFill="1" applyBorder="1" applyAlignment="1">
      <alignment horizontal="center" vertical="center"/>
    </xf>
    <xf numFmtId="176" fontId="0" fillId="3" borderId="30" xfId="0" applyNumberFormat="1" applyFill="1" applyBorder="1">
      <alignment vertical="center"/>
    </xf>
    <xf numFmtId="176" fontId="0" fillId="0" borderId="30" xfId="0" applyNumberFormat="1" applyBorder="1">
      <alignment vertical="center"/>
    </xf>
    <xf numFmtId="176" fontId="0" fillId="0" borderId="31" xfId="0" applyNumberFormat="1" applyFill="1" applyBorder="1">
      <alignment vertical="center"/>
    </xf>
    <xf numFmtId="176" fontId="0" fillId="3" borderId="32" xfId="0" applyNumberFormat="1" applyFill="1" applyBorder="1">
      <alignment vertical="center"/>
    </xf>
    <xf numFmtId="176" fontId="0" fillId="3" borderId="33" xfId="0" applyNumberFormat="1" applyFill="1" applyBorder="1">
      <alignment vertical="center"/>
    </xf>
    <xf numFmtId="176" fontId="0" fillId="0" borderId="33" xfId="0" applyNumberFormat="1" applyBorder="1">
      <alignment vertical="center"/>
    </xf>
    <xf numFmtId="176" fontId="0" fillId="0" borderId="34" xfId="0" applyNumberFormat="1" applyFill="1" applyBorder="1">
      <alignment vertical="center"/>
    </xf>
    <xf numFmtId="176" fontId="0" fillId="3" borderId="35" xfId="0" applyNumberFormat="1" applyFill="1" applyBorder="1">
      <alignment vertical="center"/>
    </xf>
    <xf numFmtId="176" fontId="0" fillId="3" borderId="36" xfId="0" applyNumberFormat="1" applyFill="1" applyBorder="1">
      <alignment vertical="center"/>
    </xf>
    <xf numFmtId="176" fontId="0" fillId="0" borderId="36" xfId="0" applyNumberFormat="1" applyBorder="1">
      <alignment vertical="center"/>
    </xf>
    <xf numFmtId="176" fontId="0" fillId="0" borderId="37" xfId="0" applyNumberFormat="1" applyFill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7"/>
  <sheetViews>
    <sheetView tabSelected="1" topLeftCell="J22" workbookViewId="0">
      <selection activeCell="Q32" sqref="Q32"/>
    </sheetView>
  </sheetViews>
  <sheetFormatPr defaultColWidth="9" defaultRowHeight="13.5"/>
  <cols>
    <col min="1" max="1" width="73.375" style="1" customWidth="1"/>
    <col min="2" max="2" width="16.75" style="1" customWidth="1"/>
    <col min="3" max="4" width="8.375" style="1" customWidth="1"/>
    <col min="5" max="5" width="10.75" style="1" customWidth="1"/>
    <col min="6" max="6" width="8.375" style="1" customWidth="1"/>
    <col min="7" max="7" width="9.75" style="1" customWidth="1"/>
    <col min="8" max="8" width="6" style="1" customWidth="1"/>
    <col min="9" max="9" width="73.125" style="1" customWidth="1"/>
    <col min="10" max="10" width="53.875" style="1" customWidth="1"/>
    <col min="11" max="12" width="8.375" style="1" customWidth="1"/>
    <col min="13" max="13" width="9.25" style="1" customWidth="1"/>
    <col min="14" max="14" width="8.375" style="1" customWidth="1"/>
    <col min="15" max="15" width="12.625" style="1"/>
    <col min="16" max="16" width="9" style="1"/>
    <col min="17" max="17" width="6.375" style="1" customWidth="1"/>
    <col min="18" max="18" width="29.375" style="1" customWidth="1"/>
    <col min="19" max="19" width="24.875" style="1" customWidth="1"/>
    <col min="20" max="20" width="21.5" style="1" customWidth="1"/>
    <col min="21" max="21" width="31.5" style="1" customWidth="1"/>
    <col min="22" max="16384" width="9" style="1"/>
  </cols>
  <sheetData>
    <row r="1" ht="14.25" spans="1:21">
      <c r="A1" s="2" t="s">
        <v>0</v>
      </c>
      <c r="B1" s="3"/>
      <c r="C1" s="3"/>
      <c r="D1" s="3"/>
      <c r="E1" s="3"/>
      <c r="F1" s="3"/>
      <c r="G1" s="4"/>
      <c r="I1" s="60" t="s">
        <v>1</v>
      </c>
      <c r="J1" s="61"/>
      <c r="K1" s="61"/>
      <c r="L1" s="61"/>
      <c r="M1" s="61"/>
      <c r="N1" s="61"/>
      <c r="O1" s="62"/>
      <c r="Q1" s="164" t="s">
        <v>2</v>
      </c>
      <c r="R1" s="165" t="s">
        <v>3</v>
      </c>
      <c r="S1" s="166" t="s">
        <v>4</v>
      </c>
      <c r="T1" s="165" t="s">
        <v>5</v>
      </c>
      <c r="U1" s="167" t="s">
        <v>6</v>
      </c>
    </row>
    <row r="2" ht="14.25" spans="1:21">
      <c r="A2" s="5" t="s">
        <v>7</v>
      </c>
      <c r="B2" s="6"/>
      <c r="C2" s="2" t="s">
        <v>8</v>
      </c>
      <c r="D2" s="3"/>
      <c r="E2" s="3"/>
      <c r="F2" s="3"/>
      <c r="G2" s="4"/>
      <c r="I2" s="63" t="s">
        <v>7</v>
      </c>
      <c r="J2" s="64"/>
      <c r="K2" s="65" t="s">
        <v>8</v>
      </c>
      <c r="L2" s="66"/>
      <c r="M2" s="66"/>
      <c r="N2" s="66"/>
      <c r="O2" s="67"/>
      <c r="Q2" s="168">
        <v>1.30523556336534</v>
      </c>
      <c r="R2" s="169" t="s">
        <v>9</v>
      </c>
      <c r="S2" s="170">
        <v>166.345</v>
      </c>
      <c r="T2" s="169">
        <v>181</v>
      </c>
      <c r="U2" s="171">
        <f t="shared" ref="U2:U10" si="0">S2/T2</f>
        <v>0.919033149171271</v>
      </c>
    </row>
    <row r="3" ht="122" customHeight="1" spans="1:21">
      <c r="A3" s="7"/>
      <c r="B3" s="6"/>
      <c r="C3" s="8">
        <v>58</v>
      </c>
      <c r="D3" s="8">
        <v>92</v>
      </c>
      <c r="E3" s="9">
        <v>122</v>
      </c>
      <c r="F3" s="8">
        <v>148</v>
      </c>
      <c r="G3" s="8">
        <v>181</v>
      </c>
      <c r="I3" s="65"/>
      <c r="J3" s="64"/>
      <c r="K3" s="68">
        <v>58</v>
      </c>
      <c r="L3" s="69">
        <v>92</v>
      </c>
      <c r="M3" s="70">
        <v>122</v>
      </c>
      <c r="N3" s="69">
        <v>148</v>
      </c>
      <c r="O3" s="71">
        <v>181</v>
      </c>
      <c r="Q3" s="168">
        <v>1.44343532029409</v>
      </c>
      <c r="R3" s="169" t="s">
        <v>10</v>
      </c>
      <c r="S3" s="170">
        <v>169.655</v>
      </c>
      <c r="T3" s="169">
        <v>148</v>
      </c>
      <c r="U3" s="171">
        <f t="shared" si="0"/>
        <v>1.14631756756757</v>
      </c>
    </row>
    <row r="4" spans="1:21">
      <c r="A4" s="10" t="s">
        <v>11</v>
      </c>
      <c r="B4" s="11">
        <v>55</v>
      </c>
      <c r="C4" s="12">
        <v>167.836</v>
      </c>
      <c r="D4" s="12">
        <v>165.454</v>
      </c>
      <c r="E4" s="12">
        <v>168.9117</v>
      </c>
      <c r="F4" s="12">
        <v>169.655</v>
      </c>
      <c r="G4" s="13">
        <v>166.345</v>
      </c>
      <c r="I4" s="72" t="s">
        <v>12</v>
      </c>
      <c r="J4" s="73">
        <v>55</v>
      </c>
      <c r="K4" s="74">
        <f>$J$4/SQRT(9.81*K3)</f>
        <v>2.30576046821392</v>
      </c>
      <c r="L4" s="74">
        <f>$J$4/SQRT(9.81*L3)</f>
        <v>1.83077204412074</v>
      </c>
      <c r="M4" s="74">
        <f>$J$4/SQRT(9.81*M3)</f>
        <v>1.58982115071324</v>
      </c>
      <c r="N4" s="74">
        <f>$J$4/SQRT(9.81*N3)</f>
        <v>1.44343532029409</v>
      </c>
      <c r="O4" s="75">
        <f>$J$4/SQRT(9.81*O3)</f>
        <v>1.30523556336534</v>
      </c>
      <c r="Q4" s="168">
        <v>1.54255112034086</v>
      </c>
      <c r="R4" s="169" t="s">
        <v>13</v>
      </c>
      <c r="S4" s="170">
        <v>174.855</v>
      </c>
      <c r="T4" s="169">
        <v>181</v>
      </c>
      <c r="U4" s="171">
        <f t="shared" si="0"/>
        <v>0.966049723756906</v>
      </c>
    </row>
    <row r="5" spans="1:21">
      <c r="A5" s="7"/>
      <c r="B5" s="14">
        <v>65</v>
      </c>
      <c r="C5" s="12">
        <v>182.946</v>
      </c>
      <c r="D5" s="12">
        <v>172.372</v>
      </c>
      <c r="E5" s="12">
        <v>180.079</v>
      </c>
      <c r="F5" s="12">
        <v>177.678</v>
      </c>
      <c r="G5" s="13">
        <v>174.855</v>
      </c>
      <c r="I5" s="65"/>
      <c r="J5" s="76">
        <v>65</v>
      </c>
      <c r="K5" s="74">
        <f>$J$5/SQRT(9.81*K3)</f>
        <v>2.72498964425282</v>
      </c>
      <c r="L5" s="74">
        <f>$J$5/SQRT(9.81*L3)</f>
        <v>2.16363968850632</v>
      </c>
      <c r="M5" s="74">
        <f>$J$5/SQRT(9.81*M3)</f>
        <v>1.87887954175201</v>
      </c>
      <c r="N5" s="74">
        <f>$J$5/SQRT(9.81*N3)</f>
        <v>1.7058781058021</v>
      </c>
      <c r="O5" s="75">
        <f>$J$5/SQRT(9.81*O3)</f>
        <v>1.54255112034086</v>
      </c>
      <c r="Q5" s="168">
        <v>1.58982115071324</v>
      </c>
      <c r="R5" s="169" t="s">
        <v>14</v>
      </c>
      <c r="S5" s="170">
        <v>168.9117</v>
      </c>
      <c r="T5" s="169">
        <v>122</v>
      </c>
      <c r="U5" s="171">
        <f t="shared" si="0"/>
        <v>1.38452213114754</v>
      </c>
    </row>
    <row r="6" spans="1:21">
      <c r="A6" s="7"/>
      <c r="B6" s="15">
        <v>75</v>
      </c>
      <c r="C6" s="12">
        <v>187.266</v>
      </c>
      <c r="D6" s="12">
        <v>187.67</v>
      </c>
      <c r="E6" s="12">
        <v>184.5129</v>
      </c>
      <c r="F6" s="12">
        <v>184.534</v>
      </c>
      <c r="G6" s="13">
        <v>183.415</v>
      </c>
      <c r="I6" s="65"/>
      <c r="J6" s="77">
        <v>75</v>
      </c>
      <c r="K6" s="74">
        <f>$J$6/SQRT(9.81*K3)</f>
        <v>3.14421882029171</v>
      </c>
      <c r="L6" s="74">
        <f>$J$6/SQRT(9.81*L3)</f>
        <v>2.49650733289191</v>
      </c>
      <c r="M6" s="74">
        <f>$J$6/SQRT(9.81*M3)</f>
        <v>2.16793793279078</v>
      </c>
      <c r="N6" s="74">
        <f>$J$6/SQRT(9.81*N3)</f>
        <v>1.96832089131012</v>
      </c>
      <c r="O6" s="75">
        <f>$J$6/SQRT(9.81*O3)</f>
        <v>1.77986667731638</v>
      </c>
      <c r="Q6" s="168">
        <v>1.7058781058021</v>
      </c>
      <c r="R6" s="169" t="s">
        <v>15</v>
      </c>
      <c r="S6" s="170">
        <v>177.678</v>
      </c>
      <c r="T6" s="169">
        <v>148</v>
      </c>
      <c r="U6" s="171">
        <f t="shared" si="0"/>
        <v>1.20052702702703</v>
      </c>
    </row>
    <row r="7" spans="1:21">
      <c r="A7" s="7"/>
      <c r="B7" s="15">
        <v>91</v>
      </c>
      <c r="C7" s="12">
        <v>211.376</v>
      </c>
      <c r="D7" s="12">
        <v>203.212</v>
      </c>
      <c r="E7" s="12">
        <v>201.9789</v>
      </c>
      <c r="F7" s="12">
        <v>203.218</v>
      </c>
      <c r="G7" s="13">
        <v>199.085</v>
      </c>
      <c r="I7" s="65"/>
      <c r="J7" s="77">
        <v>91</v>
      </c>
      <c r="K7" s="74">
        <f>$J$7/SQRT(9.81*K3)</f>
        <v>3.81498550195395</v>
      </c>
      <c r="L7" s="74">
        <f>$J$7/SQRT(9.81*L3)</f>
        <v>3.02909556390885</v>
      </c>
      <c r="M7" s="74">
        <f>$J$7/SQRT(9.81*M3)</f>
        <v>2.63043135845281</v>
      </c>
      <c r="N7" s="74">
        <f>$J$7/SQRT(9.81*N3)</f>
        <v>2.38822934812295</v>
      </c>
      <c r="O7" s="75">
        <f>$J$7/SQRT(9.81*O3)</f>
        <v>2.1595715684772</v>
      </c>
      <c r="Q7" s="168">
        <v>1.77986667731638</v>
      </c>
      <c r="R7" s="169" t="s">
        <v>16</v>
      </c>
      <c r="S7" s="170">
        <v>183.415</v>
      </c>
      <c r="T7" s="169">
        <v>181</v>
      </c>
      <c r="U7" s="171">
        <f t="shared" si="0"/>
        <v>1.01334254143646</v>
      </c>
    </row>
    <row r="8" ht="14.25" spans="1:21">
      <c r="A8" s="16"/>
      <c r="B8" s="17">
        <v>110</v>
      </c>
      <c r="C8" s="18">
        <v>246.186</v>
      </c>
      <c r="D8" s="18">
        <v>235.79</v>
      </c>
      <c r="E8" s="18">
        <v>233.8514</v>
      </c>
      <c r="F8" s="18">
        <v>229.39</v>
      </c>
      <c r="G8" s="19">
        <v>224.485</v>
      </c>
      <c r="I8" s="78"/>
      <c r="J8" s="79">
        <v>110</v>
      </c>
      <c r="K8" s="80">
        <f>$J$8/SQRT(9.81*K3)</f>
        <v>4.61152093642785</v>
      </c>
      <c r="L8" s="80">
        <f>$J$8/SQRT(9.81*L3)</f>
        <v>3.66154408824147</v>
      </c>
      <c r="M8" s="80">
        <f>$J$8/SQRT(9.81*M3)</f>
        <v>3.17964230142647</v>
      </c>
      <c r="N8" s="80">
        <f>$J$8/SQRT(9.81*N3)</f>
        <v>2.88687064058818</v>
      </c>
      <c r="O8" s="81">
        <f>$J$8/SQRT(9.81*O3)</f>
        <v>2.61047112673068</v>
      </c>
      <c r="Q8" s="168">
        <v>1.83077204412074</v>
      </c>
      <c r="R8" s="169" t="s">
        <v>17</v>
      </c>
      <c r="S8" s="170">
        <v>165.454</v>
      </c>
      <c r="T8" s="169">
        <v>92</v>
      </c>
      <c r="U8" s="171">
        <f t="shared" si="0"/>
        <v>1.79841304347826</v>
      </c>
    </row>
    <row r="9" ht="14.25" spans="1:21">
      <c r="A9" s="12"/>
      <c r="B9" s="12"/>
      <c r="C9" s="12"/>
      <c r="D9" s="12"/>
      <c r="E9" s="12"/>
      <c r="F9" s="12"/>
      <c r="G9" s="12"/>
      <c r="Q9" s="168">
        <v>1.87887954175201</v>
      </c>
      <c r="R9" s="169" t="s">
        <v>18</v>
      </c>
      <c r="S9" s="170">
        <v>180.079</v>
      </c>
      <c r="T9" s="169">
        <v>122</v>
      </c>
      <c r="U9" s="171">
        <f t="shared" si="0"/>
        <v>1.47605737704918</v>
      </c>
    </row>
    <row r="10" ht="14.25" spans="1:21">
      <c r="A10" s="12"/>
      <c r="B10" s="12"/>
      <c r="C10" s="12"/>
      <c r="D10" s="12"/>
      <c r="E10" s="12"/>
      <c r="F10" s="12"/>
      <c r="G10" s="12"/>
      <c r="I10" s="60" t="s">
        <v>1</v>
      </c>
      <c r="J10" s="61"/>
      <c r="K10" s="61"/>
      <c r="L10" s="61"/>
      <c r="M10" s="61"/>
      <c r="N10" s="61"/>
      <c r="O10" s="62"/>
      <c r="Q10" s="168">
        <v>1.96832089131012</v>
      </c>
      <c r="R10" s="169" t="s">
        <v>19</v>
      </c>
      <c r="S10" s="170">
        <v>184.534</v>
      </c>
      <c r="T10" s="169">
        <v>148</v>
      </c>
      <c r="U10" s="171">
        <f t="shared" si="0"/>
        <v>1.24685135135135</v>
      </c>
    </row>
    <row r="11" ht="14.25" spans="1:21">
      <c r="A11" s="20" t="s">
        <v>20</v>
      </c>
      <c r="B11" s="21"/>
      <c r="C11" s="3" t="s">
        <v>21</v>
      </c>
      <c r="D11" s="3"/>
      <c r="E11" s="3"/>
      <c r="F11" s="3"/>
      <c r="G11" s="4"/>
      <c r="I11" s="82" t="s">
        <v>22</v>
      </c>
      <c r="J11" s="83"/>
      <c r="K11" s="61" t="s">
        <v>21</v>
      </c>
      <c r="L11" s="61"/>
      <c r="M11" s="61"/>
      <c r="N11" s="61"/>
      <c r="O11" s="62"/>
      <c r="Q11" s="168">
        <v>2.1595715684772</v>
      </c>
      <c r="R11" s="169" t="s">
        <v>23</v>
      </c>
      <c r="S11" s="170">
        <v>172.372</v>
      </c>
      <c r="T11" s="169">
        <v>92</v>
      </c>
      <c r="U11" s="171">
        <f t="shared" ref="U11:U26" si="1">S11/T11</f>
        <v>1.87360869565217</v>
      </c>
    </row>
    <row r="12" spans="1:21">
      <c r="A12" s="22"/>
      <c r="B12" s="23"/>
      <c r="C12" s="24">
        <f>92/C$3</f>
        <v>1.58620689655172</v>
      </c>
      <c r="D12" s="24">
        <f>92/D$3</f>
        <v>1</v>
      </c>
      <c r="E12" s="25">
        <f>92/E$3</f>
        <v>0.754098360655738</v>
      </c>
      <c r="F12" s="24">
        <f t="shared" ref="F12:O12" si="2">92/F$3</f>
        <v>0.621621621621622</v>
      </c>
      <c r="G12" s="24">
        <f t="shared" si="2"/>
        <v>0.50828729281768</v>
      </c>
      <c r="I12" s="84"/>
      <c r="J12" s="85"/>
      <c r="K12" s="86">
        <f t="shared" si="2"/>
        <v>1.58620689655172</v>
      </c>
      <c r="L12" s="86">
        <f t="shared" si="2"/>
        <v>1</v>
      </c>
      <c r="M12" s="87">
        <f t="shared" si="2"/>
        <v>0.754098360655738</v>
      </c>
      <c r="N12" s="86">
        <f t="shared" si="2"/>
        <v>0.621621621621622</v>
      </c>
      <c r="O12" s="86">
        <f t="shared" si="2"/>
        <v>0.50828729281768</v>
      </c>
      <c r="Q12" s="168">
        <v>2.16363968850632</v>
      </c>
      <c r="R12" s="169" t="s">
        <v>24</v>
      </c>
      <c r="S12" s="170">
        <v>199.085</v>
      </c>
      <c r="T12" s="169">
        <v>181</v>
      </c>
      <c r="U12" s="171">
        <f t="shared" si="1"/>
        <v>1.09991712707182</v>
      </c>
    </row>
    <row r="13" ht="88" customHeight="1" spans="1:21">
      <c r="A13" s="26"/>
      <c r="B13" s="27"/>
      <c r="C13" s="28"/>
      <c r="D13" s="28"/>
      <c r="E13" s="29"/>
      <c r="F13" s="28"/>
      <c r="G13" s="28"/>
      <c r="I13" s="88"/>
      <c r="J13" s="89"/>
      <c r="K13" s="90"/>
      <c r="L13" s="90"/>
      <c r="M13" s="91"/>
      <c r="N13" s="90"/>
      <c r="O13" s="90"/>
      <c r="Q13" s="168">
        <v>2.16793793279078</v>
      </c>
      <c r="R13" s="169" t="s">
        <v>25</v>
      </c>
      <c r="S13" s="170">
        <v>184.5129</v>
      </c>
      <c r="T13" s="169">
        <v>122</v>
      </c>
      <c r="U13" s="171">
        <f t="shared" si="1"/>
        <v>1.51240081967213</v>
      </c>
    </row>
    <row r="14" ht="14.25" spans="1:21">
      <c r="A14" s="30" t="s">
        <v>26</v>
      </c>
      <c r="B14" s="31" t="s">
        <v>27</v>
      </c>
      <c r="C14" s="32"/>
      <c r="D14" s="32"/>
      <c r="E14" s="33"/>
      <c r="F14" s="32"/>
      <c r="G14" s="32"/>
      <c r="I14" s="92" t="s">
        <v>26</v>
      </c>
      <c r="J14" s="93" t="s">
        <v>27</v>
      </c>
      <c r="K14" s="94"/>
      <c r="L14" s="94"/>
      <c r="M14" s="95"/>
      <c r="N14" s="94"/>
      <c r="O14" s="94"/>
      <c r="Q14" s="168">
        <v>2.30576046821392</v>
      </c>
      <c r="R14" s="169" t="s">
        <v>28</v>
      </c>
      <c r="S14" s="170">
        <v>167.836</v>
      </c>
      <c r="T14" s="169">
        <v>58</v>
      </c>
      <c r="U14" s="171">
        <f t="shared" si="1"/>
        <v>2.89372413793103</v>
      </c>
    </row>
    <row r="15" spans="1:21">
      <c r="A15" s="34">
        <v>1197.85</v>
      </c>
      <c r="B15" s="35">
        <f>A15/998.21</f>
        <v>1.19999799641358</v>
      </c>
      <c r="C15" s="36">
        <v>174.139</v>
      </c>
      <c r="D15" s="36">
        <v>172.731</v>
      </c>
      <c r="E15" s="36">
        <v>170.2712</v>
      </c>
      <c r="F15" s="36">
        <v>171.354</v>
      </c>
      <c r="G15" s="37">
        <v>171.331</v>
      </c>
      <c r="I15" s="96">
        <v>1197.85</v>
      </c>
      <c r="J15" s="97">
        <f t="shared" ref="J15:J19" si="3">I15/998.21</f>
        <v>1.19999799641358</v>
      </c>
      <c r="K15" s="92">
        <f>65/SQRT(9.81*$K$3)</f>
        <v>2.72498964425282</v>
      </c>
      <c r="L15" s="98">
        <f>65/SQRT(9.81*$L$3)</f>
        <v>2.16363968850632</v>
      </c>
      <c r="M15" s="98">
        <f>65/SQRT(9.81*$M$3)</f>
        <v>1.87887954175201</v>
      </c>
      <c r="N15" s="98">
        <f>65/SQRT(9.81*$N$3)</f>
        <v>1.7058781058021</v>
      </c>
      <c r="O15" s="99">
        <f>65/SQRT(9.81*$O$3)</f>
        <v>1.54255112034086</v>
      </c>
      <c r="Q15" s="168">
        <v>2.38822934812295</v>
      </c>
      <c r="R15" s="169" t="s">
        <v>29</v>
      </c>
      <c r="S15" s="170">
        <v>203.218</v>
      </c>
      <c r="T15" s="169">
        <v>148</v>
      </c>
      <c r="U15" s="171">
        <f t="shared" si="1"/>
        <v>1.37309459459459</v>
      </c>
    </row>
    <row r="16" spans="1:21">
      <c r="A16" s="38">
        <v>1650</v>
      </c>
      <c r="B16" s="39">
        <f>A16/998.21</f>
        <v>1.65295879624528</v>
      </c>
      <c r="C16" s="36">
        <v>182.946</v>
      </c>
      <c r="D16" s="36">
        <v>172.372</v>
      </c>
      <c r="E16" s="36">
        <v>180.079</v>
      </c>
      <c r="F16" s="36">
        <v>177.678</v>
      </c>
      <c r="G16" s="37">
        <v>174.855</v>
      </c>
      <c r="I16" s="100">
        <v>1650</v>
      </c>
      <c r="J16" s="101">
        <f t="shared" si="3"/>
        <v>1.65295879624528</v>
      </c>
      <c r="K16" s="102">
        <f>65/SQRT(9.81*$K$3)</f>
        <v>2.72498964425282</v>
      </c>
      <c r="L16" s="103">
        <f>65/SQRT(9.81*$L$3)</f>
        <v>2.16363968850632</v>
      </c>
      <c r="M16" s="103">
        <f>65/SQRT(9.81*$M$3)</f>
        <v>1.87887954175201</v>
      </c>
      <c r="N16" s="103">
        <f>65/SQRT(9.81*$N$3)</f>
        <v>1.7058781058021</v>
      </c>
      <c r="O16" s="104">
        <f>65/SQRT(9.81*$O$3)</f>
        <v>1.54255112034086</v>
      </c>
      <c r="Q16" s="168">
        <v>2.49650733289191</v>
      </c>
      <c r="R16" s="169" t="s">
        <v>30</v>
      </c>
      <c r="S16" s="170">
        <v>187.67</v>
      </c>
      <c r="T16" s="169">
        <v>92</v>
      </c>
      <c r="U16" s="171">
        <f t="shared" si="1"/>
        <v>2.03989130434783</v>
      </c>
    </row>
    <row r="17" spans="1:21">
      <c r="A17" s="40">
        <v>1996.42</v>
      </c>
      <c r="B17" s="39">
        <f>A17/998.21</f>
        <v>2</v>
      </c>
      <c r="C17" s="36">
        <v>183.979</v>
      </c>
      <c r="D17" s="36">
        <v>171.618</v>
      </c>
      <c r="E17" s="41">
        <v>170.9224</v>
      </c>
      <c r="F17" s="36">
        <v>171.469</v>
      </c>
      <c r="G17" s="37">
        <v>166.626</v>
      </c>
      <c r="I17" s="105">
        <v>1996.42</v>
      </c>
      <c r="J17" s="101">
        <f t="shared" si="3"/>
        <v>2</v>
      </c>
      <c r="K17" s="102">
        <f>65/SQRT(9.81*$K$3)</f>
        <v>2.72498964425282</v>
      </c>
      <c r="L17" s="103">
        <f>65/SQRT(9.81*$L$3)</f>
        <v>2.16363968850632</v>
      </c>
      <c r="M17" s="103">
        <f>65/SQRT(9.81*$M$3)</f>
        <v>1.87887954175201</v>
      </c>
      <c r="N17" s="103">
        <f>65/SQRT(9.81*$N$3)</f>
        <v>1.7058781058021</v>
      </c>
      <c r="O17" s="104">
        <f>65/SQRT(9.81*$O$3)</f>
        <v>1.54255112034086</v>
      </c>
      <c r="Q17" s="168">
        <v>2.61047112673068</v>
      </c>
      <c r="R17" s="169" t="s">
        <v>31</v>
      </c>
      <c r="S17" s="170">
        <v>224.485</v>
      </c>
      <c r="T17" s="169">
        <v>181</v>
      </c>
      <c r="U17" s="171">
        <f t="shared" si="1"/>
        <v>1.24024861878453</v>
      </c>
    </row>
    <row r="18" spans="1:21">
      <c r="A18" s="40">
        <v>2395.7</v>
      </c>
      <c r="B18" s="39">
        <f>A18/998.21</f>
        <v>2.39999599282716</v>
      </c>
      <c r="C18" s="36">
        <v>191.471</v>
      </c>
      <c r="D18" s="36">
        <v>164.722</v>
      </c>
      <c r="E18" s="41">
        <v>170.9128</v>
      </c>
      <c r="F18" s="36">
        <v>158.985</v>
      </c>
      <c r="G18" s="37">
        <v>154.605</v>
      </c>
      <c r="I18" s="105">
        <v>2395.7</v>
      </c>
      <c r="J18" s="101">
        <f t="shared" si="3"/>
        <v>2.39999599282716</v>
      </c>
      <c r="K18" s="102">
        <f>65/SQRT(9.81*$K$3)</f>
        <v>2.72498964425282</v>
      </c>
      <c r="L18" s="103">
        <f>65/SQRT(9.81*$L$3)</f>
        <v>2.16363968850632</v>
      </c>
      <c r="M18" s="103">
        <f>65/SQRT(9.81*$M$3)</f>
        <v>1.87887954175201</v>
      </c>
      <c r="N18" s="103">
        <f>65/SQRT(9.81*$N$3)</f>
        <v>1.7058781058021</v>
      </c>
      <c r="O18" s="104">
        <f>65/SQRT(9.81*$O$3)</f>
        <v>1.54255112034086</v>
      </c>
      <c r="Q18" s="168">
        <v>2.63043135845281</v>
      </c>
      <c r="R18" s="169" t="s">
        <v>32</v>
      </c>
      <c r="S18" s="170">
        <v>201.9789</v>
      </c>
      <c r="T18" s="169">
        <v>122</v>
      </c>
      <c r="U18" s="171">
        <f t="shared" si="1"/>
        <v>1.65556475409836</v>
      </c>
    </row>
    <row r="19" ht="14.25" spans="1:21">
      <c r="A19" s="42">
        <v>2994.63</v>
      </c>
      <c r="B19" s="43">
        <f>A19/998.21</f>
        <v>3</v>
      </c>
      <c r="C19" s="44">
        <v>201.695</v>
      </c>
      <c r="D19" s="44">
        <v>163.442</v>
      </c>
      <c r="E19" s="45">
        <v>145.3419</v>
      </c>
      <c r="F19" s="44">
        <v>153.138</v>
      </c>
      <c r="G19" s="46">
        <v>143.076</v>
      </c>
      <c r="I19" s="106">
        <v>2994.63</v>
      </c>
      <c r="J19" s="107">
        <f t="shared" si="3"/>
        <v>3</v>
      </c>
      <c r="K19" s="108">
        <f>65/SQRT(9.81*$K$3)</f>
        <v>2.72498964425282</v>
      </c>
      <c r="L19" s="109">
        <f>65/SQRT(9.81*$L$3)</f>
        <v>2.16363968850632</v>
      </c>
      <c r="M19" s="109">
        <f>65/SQRT(9.81*$M$3)</f>
        <v>1.87887954175201</v>
      </c>
      <c r="N19" s="109">
        <f>65/SQRT(9.81*$N$3)</f>
        <v>1.7058781058021</v>
      </c>
      <c r="O19" s="110">
        <f>65/SQRT(9.81*$O$3)</f>
        <v>1.54255112034086</v>
      </c>
      <c r="Q19" s="168">
        <v>2.72498964425282</v>
      </c>
      <c r="R19" s="169" t="s">
        <v>33</v>
      </c>
      <c r="S19" s="170">
        <v>182.946</v>
      </c>
      <c r="T19" s="169">
        <v>58</v>
      </c>
      <c r="U19" s="171">
        <f t="shared" si="1"/>
        <v>3.15424137931034</v>
      </c>
    </row>
    <row r="20" spans="1:21">
      <c r="A20" s="12"/>
      <c r="B20" s="12"/>
      <c r="C20" s="12"/>
      <c r="D20" s="12"/>
      <c r="E20" s="12"/>
      <c r="F20" s="12"/>
      <c r="G20" s="12"/>
      <c r="Q20" s="168">
        <v>2.88687064058818</v>
      </c>
      <c r="R20" s="169" t="s">
        <v>34</v>
      </c>
      <c r="S20" s="170">
        <v>229.39</v>
      </c>
      <c r="T20" s="169">
        <v>148</v>
      </c>
      <c r="U20" s="171">
        <f t="shared" si="1"/>
        <v>1.54993243243243</v>
      </c>
    </row>
    <row r="21" ht="14.25" spans="1:21">
      <c r="A21" s="12"/>
      <c r="B21" s="12"/>
      <c r="C21" s="12"/>
      <c r="D21" s="12"/>
      <c r="E21" s="12"/>
      <c r="F21" s="12"/>
      <c r="G21" s="12"/>
      <c r="Q21" s="168">
        <v>3.02909556390885</v>
      </c>
      <c r="R21" s="169" t="s">
        <v>35</v>
      </c>
      <c r="S21" s="170">
        <v>203.212</v>
      </c>
      <c r="T21" s="169">
        <v>92</v>
      </c>
      <c r="U21" s="171">
        <f t="shared" si="1"/>
        <v>2.20882608695652</v>
      </c>
    </row>
    <row r="22" ht="42" customHeight="1" spans="1:21">
      <c r="A22" s="30" t="s">
        <v>0</v>
      </c>
      <c r="B22" s="47"/>
      <c r="C22" s="47"/>
      <c r="D22" s="47"/>
      <c r="E22" s="47"/>
      <c r="F22" s="48"/>
      <c r="G22" s="49"/>
      <c r="I22" s="111" t="s">
        <v>36</v>
      </c>
      <c r="J22" s="112"/>
      <c r="K22" s="112"/>
      <c r="L22" s="112"/>
      <c r="M22" s="112"/>
      <c r="N22" s="112"/>
      <c r="O22" s="113"/>
      <c r="Q22" s="168">
        <v>3.14421882029171</v>
      </c>
      <c r="R22" s="169" t="s">
        <v>37</v>
      </c>
      <c r="S22" s="170">
        <v>187.266</v>
      </c>
      <c r="T22" s="169">
        <v>58</v>
      </c>
      <c r="U22" s="171">
        <f t="shared" si="1"/>
        <v>3.22872413793103</v>
      </c>
    </row>
    <row r="23" ht="54" customHeight="1" spans="1:21">
      <c r="A23" s="50"/>
      <c r="B23" s="51"/>
      <c r="C23" s="51"/>
      <c r="D23" s="51"/>
      <c r="E23" s="51"/>
      <c r="F23" s="52"/>
      <c r="G23" s="49"/>
      <c r="I23" s="114" t="s">
        <v>7</v>
      </c>
      <c r="J23" s="115"/>
      <c r="K23" s="116" t="s">
        <v>8</v>
      </c>
      <c r="L23" s="112"/>
      <c r="M23" s="112"/>
      <c r="N23" s="112"/>
      <c r="O23" s="113"/>
      <c r="Q23" s="168">
        <v>3.17964230142647</v>
      </c>
      <c r="R23" s="169" t="s">
        <v>38</v>
      </c>
      <c r="S23" s="170">
        <v>233.8514</v>
      </c>
      <c r="T23" s="169">
        <v>122</v>
      </c>
      <c r="U23" s="171">
        <f t="shared" si="1"/>
        <v>1.91681475409836</v>
      </c>
    </row>
    <row r="24" ht="54" customHeight="1" spans="1:21">
      <c r="A24" s="53" t="s">
        <v>39</v>
      </c>
      <c r="B24" s="2" t="s">
        <v>40</v>
      </c>
      <c r="C24" s="3"/>
      <c r="D24" s="3"/>
      <c r="E24" s="3"/>
      <c r="F24" s="4"/>
      <c r="G24" s="54"/>
      <c r="I24" s="117"/>
      <c r="J24" s="115"/>
      <c r="K24" s="118">
        <v>58</v>
      </c>
      <c r="L24" s="119">
        <v>92</v>
      </c>
      <c r="M24" s="120">
        <v>122</v>
      </c>
      <c r="N24" s="119">
        <v>148</v>
      </c>
      <c r="O24" s="121">
        <v>181</v>
      </c>
      <c r="Q24" s="168">
        <v>3.66154408824147</v>
      </c>
      <c r="R24" s="169" t="s">
        <v>41</v>
      </c>
      <c r="S24" s="170">
        <v>235.79</v>
      </c>
      <c r="T24" s="169">
        <v>92</v>
      </c>
      <c r="U24" s="171">
        <f t="shared" si="1"/>
        <v>2.5629347826087</v>
      </c>
    </row>
    <row r="25" ht="81" customHeight="1" spans="1:21">
      <c r="A25" s="55"/>
      <c r="B25" s="56">
        <v>30</v>
      </c>
      <c r="C25" s="56">
        <v>35</v>
      </c>
      <c r="D25" s="57">
        <v>43</v>
      </c>
      <c r="E25" s="56">
        <v>50</v>
      </c>
      <c r="F25" s="58">
        <v>60</v>
      </c>
      <c r="G25" s="54"/>
      <c r="I25" s="122" t="s">
        <v>12</v>
      </c>
      <c r="J25" s="123">
        <v>55</v>
      </c>
      <c r="K25" s="124">
        <f>C4/$C$3</f>
        <v>2.89372413793103</v>
      </c>
      <c r="L25" s="125">
        <f>D4/$D$3</f>
        <v>1.79841304347826</v>
      </c>
      <c r="M25" s="125">
        <f>E4/$E$3</f>
        <v>1.38452213114754</v>
      </c>
      <c r="N25" s="125">
        <f>F4/$F$3</f>
        <v>1.14631756756757</v>
      </c>
      <c r="O25" s="126">
        <f>G4/$G$3</f>
        <v>0.919033149171271</v>
      </c>
      <c r="Q25" s="168">
        <v>3.81498550195395</v>
      </c>
      <c r="R25" s="169" t="s">
        <v>42</v>
      </c>
      <c r="S25" s="170">
        <v>211.376</v>
      </c>
      <c r="T25" s="169">
        <v>58</v>
      </c>
      <c r="U25" s="171">
        <f t="shared" si="1"/>
        <v>3.64441379310345</v>
      </c>
    </row>
    <row r="26" ht="14.25" spans="1:21">
      <c r="A26" s="59" t="s">
        <v>43</v>
      </c>
      <c r="B26" s="18">
        <v>204.2294</v>
      </c>
      <c r="C26" s="18">
        <v>191.2285</v>
      </c>
      <c r="D26" s="18">
        <v>180.079</v>
      </c>
      <c r="E26" s="18">
        <v>166.8186</v>
      </c>
      <c r="F26" s="19">
        <v>150.2786</v>
      </c>
      <c r="G26" s="12"/>
      <c r="I26" s="117"/>
      <c r="J26" s="127">
        <v>65</v>
      </c>
      <c r="K26" s="128">
        <f>C5/$C$3</f>
        <v>3.15424137931034</v>
      </c>
      <c r="L26" s="129">
        <f>D5/$D$3</f>
        <v>1.87360869565217</v>
      </c>
      <c r="M26" s="129">
        <f>E5/$E$3</f>
        <v>1.47605737704918</v>
      </c>
      <c r="N26" s="129">
        <f>F5/$F$3</f>
        <v>1.20052702702703</v>
      </c>
      <c r="O26" s="130">
        <f>G5/$G$3</f>
        <v>0.966049723756906</v>
      </c>
      <c r="Q26" s="172">
        <v>4.61152093642785</v>
      </c>
      <c r="R26" s="173" t="s">
        <v>44</v>
      </c>
      <c r="S26" s="174">
        <v>246.186</v>
      </c>
      <c r="T26" s="173">
        <v>58</v>
      </c>
      <c r="U26" s="175">
        <f t="shared" si="1"/>
        <v>4.24458620689655</v>
      </c>
    </row>
    <row r="27" spans="1:15">
      <c r="A27" s="12"/>
      <c r="B27" s="12"/>
      <c r="C27" s="12"/>
      <c r="D27" s="12"/>
      <c r="E27" s="12"/>
      <c r="F27" s="12"/>
      <c r="G27" s="12"/>
      <c r="I27" s="117"/>
      <c r="J27" s="131">
        <v>75</v>
      </c>
      <c r="K27" s="128">
        <f>C6/$C$3</f>
        <v>3.22872413793103</v>
      </c>
      <c r="L27" s="129">
        <f>D6/$D$3</f>
        <v>2.03989130434783</v>
      </c>
      <c r="M27" s="129">
        <f>E6/$E$3</f>
        <v>1.51240081967213</v>
      </c>
      <c r="N27" s="129">
        <f>F6/$F$3</f>
        <v>1.24685135135135</v>
      </c>
      <c r="O27" s="130">
        <f>G6/$G$3</f>
        <v>1.01334254143646</v>
      </c>
    </row>
    <row r="28" spans="9:15">
      <c r="I28" s="117"/>
      <c r="J28" s="131">
        <v>91</v>
      </c>
      <c r="K28" s="128">
        <f>C7/$C$3</f>
        <v>3.64441379310345</v>
      </c>
      <c r="L28" s="129">
        <f>D7/$D$3</f>
        <v>2.20882608695652</v>
      </c>
      <c r="M28" s="129">
        <f>E7/$E$3</f>
        <v>1.65556475409836</v>
      </c>
      <c r="N28" s="129">
        <f>F7/$F$3</f>
        <v>1.37309459459459</v>
      </c>
      <c r="O28" s="130">
        <f>G7/$G$3</f>
        <v>1.09991712707182</v>
      </c>
    </row>
    <row r="29" ht="14.25" spans="9:15">
      <c r="I29" s="132"/>
      <c r="J29" s="133">
        <v>110</v>
      </c>
      <c r="K29" s="134">
        <f>C8/$C$3</f>
        <v>4.24458620689655</v>
      </c>
      <c r="L29" s="135">
        <f>D8/$D$3</f>
        <v>2.5629347826087</v>
      </c>
      <c r="M29" s="135">
        <f>E8/$E$3</f>
        <v>1.91681475409836</v>
      </c>
      <c r="N29" s="135">
        <f>F8/$F$3</f>
        <v>1.54993243243243</v>
      </c>
      <c r="O29" s="136">
        <f>G8/$G$3</f>
        <v>1.24024861878453</v>
      </c>
    </row>
    <row r="30" spans="9:15">
      <c r="I30" s="137"/>
      <c r="J30" s="137"/>
      <c r="K30" s="137"/>
      <c r="L30" s="137"/>
      <c r="M30" s="137"/>
      <c r="N30" s="137"/>
      <c r="O30" s="137"/>
    </row>
    <row r="31" ht="14.25" spans="9:15">
      <c r="I31" s="137"/>
      <c r="J31" s="137"/>
      <c r="K31" s="137"/>
      <c r="L31" s="137"/>
      <c r="M31" s="137"/>
      <c r="N31" s="137"/>
      <c r="O31" s="137"/>
    </row>
    <row r="32" ht="53" customHeight="1" spans="9:15">
      <c r="I32" s="138" t="s">
        <v>22</v>
      </c>
      <c r="J32" s="139"/>
      <c r="K32" s="140" t="s">
        <v>21</v>
      </c>
      <c r="L32" s="140"/>
      <c r="M32" s="140"/>
      <c r="N32" s="140"/>
      <c r="O32" s="141"/>
    </row>
    <row r="33" ht="36" customHeight="1" spans="9:15">
      <c r="I33" s="142"/>
      <c r="J33" s="143"/>
      <c r="K33" s="144">
        <f>92/K$3</f>
        <v>1.58620689655172</v>
      </c>
      <c r="L33" s="145">
        <f>92/L$3</f>
        <v>1</v>
      </c>
      <c r="M33" s="145">
        <f>92/M$3</f>
        <v>0.754098360655738</v>
      </c>
      <c r="N33" s="145">
        <f>92/N$3</f>
        <v>0.621621621621622</v>
      </c>
      <c r="O33" s="146">
        <f>92/O$3</f>
        <v>0.50828729281768</v>
      </c>
    </row>
    <row r="34" ht="36" customHeight="1" spans="9:15">
      <c r="I34" s="147"/>
      <c r="J34" s="148"/>
      <c r="K34" s="149"/>
      <c r="L34" s="150"/>
      <c r="M34" s="150"/>
      <c r="N34" s="150"/>
      <c r="O34" s="151"/>
    </row>
    <row r="35" ht="69" customHeight="1" spans="9:15">
      <c r="I35" s="124" t="s">
        <v>26</v>
      </c>
      <c r="J35" s="152" t="s">
        <v>27</v>
      </c>
      <c r="K35" s="153"/>
      <c r="L35" s="154"/>
      <c r="M35" s="154"/>
      <c r="N35" s="154"/>
      <c r="O35" s="155"/>
    </row>
    <row r="36" spans="9:15">
      <c r="I36" s="156">
        <v>1197.85</v>
      </c>
      <c r="J36" s="97">
        <f t="shared" ref="J36:J40" si="4">I36/998.21</f>
        <v>1.19999799641358</v>
      </c>
      <c r="K36" s="137">
        <f>C15/$C$3</f>
        <v>3.00239655172414</v>
      </c>
      <c r="L36" s="137">
        <f>D15/$D$3</f>
        <v>1.87751086956522</v>
      </c>
      <c r="M36" s="137">
        <f>E15/$E$3</f>
        <v>1.39566557377049</v>
      </c>
      <c r="N36" s="157">
        <f>F15/$F$3</f>
        <v>1.1577972972973</v>
      </c>
      <c r="O36" s="158">
        <f>G15/$G$3</f>
        <v>0.946580110497238</v>
      </c>
    </row>
    <row r="37" spans="9:15">
      <c r="I37" s="159">
        <v>1650</v>
      </c>
      <c r="J37" s="101">
        <f t="shared" si="4"/>
        <v>1.65295879624528</v>
      </c>
      <c r="K37" s="137">
        <f>C16/$C$3</f>
        <v>3.15424137931034</v>
      </c>
      <c r="L37" s="137">
        <f>D16/$D$3</f>
        <v>1.87360869565217</v>
      </c>
      <c r="M37" s="137">
        <f>E16/$E$3</f>
        <v>1.47605737704918</v>
      </c>
      <c r="N37" s="157">
        <f>F16/$F$3</f>
        <v>1.20052702702703</v>
      </c>
      <c r="O37" s="158">
        <f>G16/$G$3</f>
        <v>0.966049723756906</v>
      </c>
    </row>
    <row r="38" spans="9:15">
      <c r="I38" s="160">
        <v>1996.42</v>
      </c>
      <c r="J38" s="101">
        <f t="shared" si="4"/>
        <v>2</v>
      </c>
      <c r="K38" s="137">
        <f>C17/$C$3</f>
        <v>3.17205172413793</v>
      </c>
      <c r="L38" s="137">
        <f>D17/$D$3</f>
        <v>1.86541304347826</v>
      </c>
      <c r="M38" s="137">
        <f>E17/$E$3</f>
        <v>1.40100327868852</v>
      </c>
      <c r="N38" s="157">
        <f>F17/$F$3</f>
        <v>1.15857432432432</v>
      </c>
      <c r="O38" s="158">
        <f>G17/$G$3</f>
        <v>0.920585635359116</v>
      </c>
    </row>
    <row r="39" spans="9:15">
      <c r="I39" s="160">
        <v>2395.7</v>
      </c>
      <c r="J39" s="101">
        <f t="shared" si="4"/>
        <v>2.39999599282716</v>
      </c>
      <c r="K39" s="137">
        <f>C18/$C$3</f>
        <v>3.30122413793103</v>
      </c>
      <c r="L39" s="137">
        <f>D18/$D$3</f>
        <v>1.79045652173913</v>
      </c>
      <c r="M39" s="137">
        <f>E18/$E$3</f>
        <v>1.40092459016393</v>
      </c>
      <c r="N39" s="157">
        <f>F18/$F$3</f>
        <v>1.07422297297297</v>
      </c>
      <c r="O39" s="158">
        <f>G18/$G$3</f>
        <v>0.854171270718232</v>
      </c>
    </row>
    <row r="40" ht="14.25" spans="9:15">
      <c r="I40" s="161">
        <v>2994.63</v>
      </c>
      <c r="J40" s="107">
        <f t="shared" si="4"/>
        <v>3</v>
      </c>
      <c r="K40" s="135">
        <f>C19/$C$3</f>
        <v>3.4775</v>
      </c>
      <c r="L40" s="135">
        <f>D19/$D$3</f>
        <v>1.77654347826087</v>
      </c>
      <c r="M40" s="135">
        <f>E19/$E$3</f>
        <v>1.19132704918033</v>
      </c>
      <c r="N40" s="162">
        <f>F19/$F$3</f>
        <v>1.03471621621622</v>
      </c>
      <c r="O40" s="163">
        <f>G19/$G$3</f>
        <v>0.790475138121547</v>
      </c>
    </row>
    <row r="41" spans="9:15">
      <c r="I41" s="137"/>
      <c r="J41" s="137"/>
      <c r="K41" s="137"/>
      <c r="L41" s="137"/>
      <c r="M41" s="137"/>
      <c r="N41" s="137"/>
      <c r="O41" s="137"/>
    </row>
    <row r="42" spans="9:15">
      <c r="I42" s="137"/>
      <c r="J42" s="137"/>
      <c r="K42" s="137"/>
      <c r="L42" s="137"/>
      <c r="M42" s="137"/>
      <c r="N42" s="137"/>
      <c r="O42" s="137"/>
    </row>
    <row r="47" ht="45" customHeight="1"/>
  </sheetData>
  <sortState ref="Q2:Q37">
    <sortCondition ref="Q2"/>
  </sortState>
  <mergeCells count="37">
    <mergeCell ref="A1:G1"/>
    <mergeCell ref="I1:O1"/>
    <mergeCell ref="C2:G2"/>
    <mergeCell ref="K2:O2"/>
    <mergeCell ref="I10:O10"/>
    <mergeCell ref="C11:G11"/>
    <mergeCell ref="K11:O11"/>
    <mergeCell ref="I22:O22"/>
    <mergeCell ref="K23:O23"/>
    <mergeCell ref="B24:F24"/>
    <mergeCell ref="K32:O32"/>
    <mergeCell ref="A4:A8"/>
    <mergeCell ref="A24:A25"/>
    <mergeCell ref="C12:C14"/>
    <mergeCell ref="D12:D14"/>
    <mergeCell ref="E12:E14"/>
    <mergeCell ref="F12:F14"/>
    <mergeCell ref="G12:G14"/>
    <mergeCell ref="I4:I8"/>
    <mergeCell ref="I25:I29"/>
    <mergeCell ref="K12:K14"/>
    <mergeCell ref="K33:K35"/>
    <mergeCell ref="L12:L14"/>
    <mergeCell ref="L33:L35"/>
    <mergeCell ref="M12:M14"/>
    <mergeCell ref="M33:M35"/>
    <mergeCell ref="N12:N14"/>
    <mergeCell ref="N33:N35"/>
    <mergeCell ref="O12:O14"/>
    <mergeCell ref="O33:O35"/>
    <mergeCell ref="A11:B13"/>
    <mergeCell ref="I11:J13"/>
    <mergeCell ref="A22:F23"/>
    <mergeCell ref="A2:B3"/>
    <mergeCell ref="I2:J3"/>
    <mergeCell ref="I23:J24"/>
    <mergeCell ref="I32:J34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袁堂金</dc:creator>
  <cp:lastModifiedBy>我心飞翔</cp:lastModifiedBy>
  <dcterms:created xsi:type="dcterms:W3CDTF">2023-05-12T11:15:00Z</dcterms:created>
  <dcterms:modified xsi:type="dcterms:W3CDTF">2024-11-06T09:01:34Z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C86634D7AF1E4975B1949E71ECF5DCA9_13</vt:lpwstr>
  </property>
</Properties>
</file>