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.twinmedinc.com\tmfs\redirected\msun\Desktop\Purchasing\USC\"/>
    </mc:Choice>
  </mc:AlternateContent>
  <bookViews>
    <workbookView xWindow="0" yWindow="0" windowWidth="28800" windowHeight="137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H3" i="1"/>
  <c r="H4" i="1"/>
  <c r="H5" i="1"/>
  <c r="H7" i="1"/>
  <c r="H8" i="1"/>
  <c r="H9" i="1"/>
  <c r="H10" i="1"/>
  <c r="H11" i="1"/>
  <c r="H12" i="1"/>
  <c r="H13" i="1"/>
  <c r="H2" i="1"/>
  <c r="G3" i="1"/>
  <c r="G4" i="1"/>
  <c r="G5" i="1"/>
  <c r="G7" i="1"/>
  <c r="G8" i="1"/>
  <c r="G9" i="1"/>
  <c r="G10" i="1"/>
  <c r="G11" i="1"/>
  <c r="G12" i="1"/>
  <c r="G13" i="1"/>
  <c r="G2" i="1"/>
  <c r="F3" i="1"/>
  <c r="F4" i="1"/>
  <c r="F5" i="1"/>
  <c r="F7" i="1"/>
  <c r="F8" i="1"/>
  <c r="F9" i="1"/>
  <c r="F10" i="1"/>
  <c r="F11" i="1"/>
  <c r="F12" i="1"/>
  <c r="F13" i="1"/>
  <c r="F2" i="1"/>
  <c r="C13" i="1"/>
  <c r="B13" i="1"/>
  <c r="D13" i="1"/>
  <c r="D12" i="1"/>
  <c r="D11" i="1"/>
  <c r="D10" i="1"/>
  <c r="D9" i="1"/>
  <c r="D8" i="1"/>
  <c r="D7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  <c r="B12" i="1"/>
  <c r="B11" i="1"/>
  <c r="B10" i="1"/>
  <c r="B9" i="1"/>
  <c r="B8" i="1"/>
  <c r="B7" i="1"/>
  <c r="B6" i="1"/>
  <c r="B5" i="1"/>
  <c r="B4" i="1"/>
  <c r="B3" i="1"/>
  <c r="B2" i="1"/>
  <c r="G6" i="1" l="1"/>
  <c r="F6" i="1"/>
  <c r="H6" i="1"/>
  <c r="E13" i="1"/>
  <c r="E12" i="1"/>
  <c r="E11" i="1"/>
  <c r="E10" i="1"/>
  <c r="E9" i="1"/>
  <c r="E8" i="1"/>
  <c r="E7" i="1"/>
  <c r="E4" i="1"/>
  <c r="E2" i="1"/>
  <c r="E5" i="1"/>
  <c r="E3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<sst xmlns="http://schemas.openxmlformats.org/spreadsheetml/2006/main" count="20" uniqueCount="20">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</sst>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41231872114745832"/>
          <c:y val="2.3468057366362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A-4F84-85D0-101BD879315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A-4F84-85D0-101BD879315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A-4F84-85D0-101BD8793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76607"/>
        <c:axId val="58338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AA-4F84-85D0-101BD87931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AA-4F84-85D0-101BD87931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AA-4F84-85D0-101BD87931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7AA-4F84-85D0-101BD879315D}"/>
                  </c:ext>
                </c:extLst>
              </c15:ser>
            </c15:filteredLineSeries>
          </c:ext>
        </c:extLst>
      </c:lineChart>
      <c:catAx>
        <c:axId val="5833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0767"/>
        <c:crosses val="autoZero"/>
        <c:auto val="1"/>
        <c:lblAlgn val="ctr"/>
        <c:lblOffset val="100"/>
        <c:noMultiLvlLbl val="0"/>
      </c:catAx>
      <c:valAx>
        <c:axId val="5833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1095374</xdr:colOff>
      <xdr:row>14</xdr:row>
      <xdr:rowOff>146050</xdr:rowOff>
    </xdr:from>
    <xdr:to>
      <xdr:col>15</xdr:col>
      <xdr:colOff>273050</xdr:colOff>
      <xdr:row>41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Excel_Homework_StarterBook%20(Repai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Sheet1"/>
    </sheetNames>
    <sheetDataSet>
      <sheetData sheetId="0"/>
      <sheetData sheetId="1"/>
      <sheetData sheetId="2"/>
      <sheetData sheetId="3"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28" sqref="B28"/>
    </sheetView>
  </sheetViews>
  <sheetFormatPr defaultRowHeight="14.5" x14ac:dyDescent="0.35"/>
  <cols>
    <col min="1" max="1" width="26.8164062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f>COUNTIFS([1]Sheet1!$D$2:$D$4115,"&lt;1000",[1]Sheet1!$F$2:$F$4115, "successful")</f>
        <v>322</v>
      </c>
      <c r="C2">
        <f>COUNTIFS([1]Sheet1!$D$2:$D$4115,"&lt;1000",[1]Sheet1!$F$2:$F$4115, "failed")</f>
        <v>113</v>
      </c>
      <c r="D2">
        <f>COUNTIFS([1]Sheet1!$D$2:$D$4115,"&lt;1000",[1]Sheet1!$F$2:$F$4115, "canceled")</f>
        <v>18</v>
      </c>
      <c r="E2">
        <f>SUM(B2:D2)</f>
        <v>453</v>
      </c>
      <c r="F2" s="1">
        <f>B2/$E2</f>
        <v>0.71081677704194257</v>
      </c>
      <c r="G2" s="1">
        <f>C2/$E2</f>
        <v>0.24944812362030905</v>
      </c>
      <c r="H2" s="1">
        <f>D2/$E2</f>
        <v>3.9735099337748346E-2</v>
      </c>
    </row>
    <row r="3" spans="1:8" x14ac:dyDescent="0.35">
      <c r="A3" t="s">
        <v>9</v>
      </c>
      <c r="B3">
        <f>COUNTIFS([1]Sheet1!$D$2:$D$4115,"&gt;=1000",[1]Sheet1!$D$2:$D$4115, "&lt;=4999",[1]Sheet1!$F$2:$F$4115, "successful")</f>
        <v>932</v>
      </c>
      <c r="C3">
        <f>COUNTIFS([1]Sheet1!$D$2:$D$4115,"&gt;=1000",[1]Sheet1!$D$2:$D$4115, "&lt;=4999",[1]Sheet1!$F$2:$F$4115, "failed")</f>
        <v>420</v>
      </c>
      <c r="D3">
        <f>COUNTIFS([1]Sheet1!$D$2:$D$4115,"&gt;=1000",[1]Sheet1!$D$2:$D$4115, "&lt;=4999",[1]Sheet1!$F$2:$F$4115, "canceled")</f>
        <v>60</v>
      </c>
      <c r="E3">
        <f t="shared" ref="E3:E13" si="0">SUM(B3:D3)</f>
        <v>1412</v>
      </c>
      <c r="F3" s="1">
        <f t="shared" ref="F3:F13" si="1">B3/$E3</f>
        <v>0.66005665722379603</v>
      </c>
      <c r="G3" s="1">
        <f t="shared" ref="G3:G13" si="2">C3/$E3</f>
        <v>0.29745042492917845</v>
      </c>
      <c r="H3" s="1">
        <f t="shared" ref="H3:H13" si="3">D3/$E3</f>
        <v>4.2492917847025496E-2</v>
      </c>
    </row>
    <row r="4" spans="1:8" x14ac:dyDescent="0.35">
      <c r="A4" t="s">
        <v>10</v>
      </c>
      <c r="B4">
        <f>COUNTIFS([1]Sheet1!$D$2:$D$4115,"&gt;=5000",[1]Sheet1!$D$2:$D$4115, "&lt;=9999",[1]Sheet1!$F$2:$F$4115, "successful")</f>
        <v>381</v>
      </c>
      <c r="C4">
        <f>COUNTIFS([1]Sheet1!$D$2:$D$4115,"&gt;=5000",[1]Sheet1!$D$2:$D$4115, "&lt;=9999",[1]Sheet1!$F$2:$F$4115, "failed")</f>
        <v>283</v>
      </c>
      <c r="D4">
        <f>COUNTIFS([1]Sheet1!$D$2:$D$4115,"&gt;=5000",[1]Sheet1!$D$2:$D$4115, "&lt;=9999",[1]Sheet1!$F$2:$F$4115, "canceled")</f>
        <v>52</v>
      </c>
      <c r="E4">
        <f t="shared" si="0"/>
        <v>716</v>
      </c>
      <c r="F4" s="1">
        <f t="shared" si="1"/>
        <v>0.53212290502793291</v>
      </c>
      <c r="G4" s="1">
        <f t="shared" si="2"/>
        <v>0.39525139664804471</v>
      </c>
      <c r="H4" s="1">
        <f t="shared" si="3"/>
        <v>7.2625698324022353E-2</v>
      </c>
    </row>
    <row r="5" spans="1:8" x14ac:dyDescent="0.35">
      <c r="A5" t="s">
        <v>11</v>
      </c>
      <c r="B5">
        <f>COUNTIFS([1]Sheet1!$D$2:$D$4115,"&gt;=10000",[1]Sheet1!$D$2:$D$4115, "&lt;=14999",[1]Sheet1!$F$2:$F$4115, "successful")</f>
        <v>168</v>
      </c>
      <c r="C5">
        <f>COUNTIFS([1]Sheet1!$D$2:$D$4115,"&gt;=10000",[1]Sheet1!$D$2:$D$4115, "&lt;=14999",[1]Sheet1!$F$2:$F$4115, "failed")</f>
        <v>144</v>
      </c>
      <c r="D5">
        <f>COUNTIFS([1]Sheet1!$D$2:$D$4115,"&gt;=10000",[1]Sheet1!$D$2:$D$4115, "&lt;=14999",[1]Sheet1!$F$2:$F$4115, "canceled")</f>
        <v>40</v>
      </c>
      <c r="E5">
        <f t="shared" si="0"/>
        <v>352</v>
      </c>
      <c r="F5" s="1">
        <f t="shared" si="1"/>
        <v>0.47727272727272729</v>
      </c>
      <c r="G5" s="1">
        <f t="shared" si="2"/>
        <v>0.40909090909090912</v>
      </c>
      <c r="H5" s="1">
        <f t="shared" si="3"/>
        <v>0.11363636363636363</v>
      </c>
    </row>
    <row r="6" spans="1:8" x14ac:dyDescent="0.35">
      <c r="A6" t="s">
        <v>12</v>
      </c>
      <c r="B6">
        <f>COUNTIFS([1]Sheet1!$D$2:$D$4115,"&gt;=15000",[1]Sheet1!$D$2:$D$4115, "&lt;=19999",[1]Sheet1!$F$2:$F$4115, "successful")</f>
        <v>94</v>
      </c>
      <c r="C6">
        <f>COUNTIFS([1]Sheet1!$D$2:$D$4115,"&gt;=15000",[1]Sheet1!$D$2:$D$4115, "&lt;=19999",[1]Sheet1!$F$2:$F$4115, "failed")</f>
        <v>90</v>
      </c>
      <c r="D6">
        <f>COUNTIFS([1]Sheet1!$D$2:$D$4115,"&gt;=15000",[1]Sheet1!$D$2:$D$4115, "&lt;=19999",[1]Sheet1!$F$2:$F$4115, "canceled")</f>
        <v>17</v>
      </c>
      <c r="E6">
        <f>SUM(B6:D6)</f>
        <v>201</v>
      </c>
      <c r="F6" s="1">
        <f t="shared" si="1"/>
        <v>0.46766169154228854</v>
      </c>
      <c r="G6" s="1">
        <f t="shared" si="2"/>
        <v>0.44776119402985076</v>
      </c>
      <c r="H6" s="1">
        <f t="shared" si="3"/>
        <v>8.45771144278607E-2</v>
      </c>
    </row>
    <row r="7" spans="1:8" x14ac:dyDescent="0.35">
      <c r="A7" t="s">
        <v>13</v>
      </c>
      <c r="B7">
        <f>COUNTIFS([1]Sheet1!$D$2:$D$4115,"&gt;=20000",[1]Sheet1!$D$2:$D$4115, "&lt;=24999",[1]Sheet1!$F$2:$F$4115, "successful")</f>
        <v>62</v>
      </c>
      <c r="C7">
        <f>COUNTIFS([1]Sheet1!$D$2:$D$4115,"&gt;=20000",[1]Sheet1!$D$2:$D$4115, "&lt;=24999",[1]Sheet1!$F$2:$F$4115, "failed")</f>
        <v>72</v>
      </c>
      <c r="D7">
        <f>COUNTIFS([1]Sheet1!$D$2:$D$4115,"&gt;=20000",[1]Sheet1!$D$2:$D$4115, "&lt;=24999",[1]Sheet1!$F$2:$F$4115, "canceled")</f>
        <v>14</v>
      </c>
      <c r="E7">
        <f t="shared" si="0"/>
        <v>148</v>
      </c>
      <c r="F7" s="1">
        <f t="shared" si="1"/>
        <v>0.41891891891891891</v>
      </c>
      <c r="G7" s="1">
        <f t="shared" si="2"/>
        <v>0.48648648648648651</v>
      </c>
      <c r="H7" s="1">
        <f t="shared" si="3"/>
        <v>9.45945945945946E-2</v>
      </c>
    </row>
    <row r="8" spans="1:8" x14ac:dyDescent="0.35">
      <c r="A8" t="s">
        <v>14</v>
      </c>
      <c r="B8">
        <f>COUNTIFS([1]Sheet1!$D$2:$D$4115,"&gt;=25000",[1]Sheet1!$D$2:$D$4115, "&lt;=29999",[1]Sheet1!$F$2:$F$4115, "successful")</f>
        <v>55</v>
      </c>
      <c r="C8">
        <f>COUNTIFS([1]Sheet1!$D$2:$D$4115,"&gt;=25000",[1]Sheet1!$D$2:$D$4115, "&lt;=29999",[1]Sheet1!$F$2:$F$4115, "failed")</f>
        <v>64</v>
      </c>
      <c r="D8">
        <f>COUNTIFS([1]Sheet1!$D$2:$D$4115,"&gt;=25000",[1]Sheet1!$D$2:$D$4115, "&lt;=29999",[1]Sheet1!$F$2:$F$4115, "canceled")</f>
        <v>18</v>
      </c>
      <c r="E8">
        <f t="shared" si="0"/>
        <v>137</v>
      </c>
      <c r="F8" s="1">
        <f t="shared" si="1"/>
        <v>0.40145985401459855</v>
      </c>
      <c r="G8" s="1">
        <f t="shared" si="2"/>
        <v>0.46715328467153283</v>
      </c>
      <c r="H8" s="1">
        <f t="shared" si="3"/>
        <v>0.13138686131386862</v>
      </c>
    </row>
    <row r="9" spans="1:8" x14ac:dyDescent="0.35">
      <c r="A9" t="s">
        <v>15</v>
      </c>
      <c r="B9">
        <f>COUNTIFS([1]Sheet1!$D$2:$D$4115,"&gt;=30000",[1]Sheet1!$D$2:$D$4115, "&lt;=34999",[1]Sheet1!$F$2:$F$4115, "successful")</f>
        <v>32</v>
      </c>
      <c r="C9">
        <f>COUNTIFS([1]Sheet1!$D$2:$D$4115,"&gt;=30000",[1]Sheet1!$D$2:$D$4115, "&lt;=34999",[1]Sheet1!$F$2:$F$4115, "failed")</f>
        <v>37</v>
      </c>
      <c r="D9">
        <f>COUNTIFS([1]Sheet1!$D$2:$D$4115,"&gt;=30000",[1]Sheet1!$D$2:$D$4115, "&lt;=34999",[1]Sheet1!$F$2:$F$4115, "canceled")</f>
        <v>13</v>
      </c>
      <c r="E9">
        <f t="shared" si="0"/>
        <v>82</v>
      </c>
      <c r="F9" s="1">
        <f t="shared" si="1"/>
        <v>0.3902439024390244</v>
      </c>
      <c r="G9" s="1">
        <f t="shared" si="2"/>
        <v>0.45121951219512196</v>
      </c>
      <c r="H9" s="1">
        <f t="shared" si="3"/>
        <v>0.15853658536585366</v>
      </c>
    </row>
    <row r="10" spans="1:8" x14ac:dyDescent="0.35">
      <c r="A10" t="s">
        <v>16</v>
      </c>
      <c r="B10">
        <f>COUNTIFS([1]Sheet1!$D$2:$D$4115,"&gt;=35000",[1]Sheet1!$D$2:$D$4115, "&lt;=39999",[1]Sheet1!$F$2:$F$4115, "successful")</f>
        <v>26</v>
      </c>
      <c r="C10">
        <f>COUNTIFS([1]Sheet1!$D$2:$D$4115,"&gt;=35000",[1]Sheet1!$D$2:$D$4115, "&lt;=39999",[1]Sheet1!$F$2:$F$4115, "failed")</f>
        <v>22</v>
      </c>
      <c r="D10">
        <f>COUNTIFS([1]Sheet1!$D$2:$D$4115,"&gt;=35000",[1]Sheet1!$D$2:$D$4115, "&lt;=39999",[1]Sheet1!$F$2:$F$4115, "canceled")</f>
        <v>7</v>
      </c>
      <c r="E10">
        <f t="shared" si="0"/>
        <v>55</v>
      </c>
      <c r="F10" s="1">
        <f t="shared" si="1"/>
        <v>0.47272727272727272</v>
      </c>
      <c r="G10" s="1">
        <f t="shared" si="2"/>
        <v>0.4</v>
      </c>
      <c r="H10" s="1">
        <f t="shared" si="3"/>
        <v>0.12727272727272726</v>
      </c>
    </row>
    <row r="11" spans="1:8" x14ac:dyDescent="0.35">
      <c r="A11" t="s">
        <v>17</v>
      </c>
      <c r="B11">
        <f>COUNTIFS([1]Sheet1!$D$2:$D$4115,"&gt;=40000",[1]Sheet1!$D$2:$D$4115, "&lt;=44999",[1]Sheet1!$F$2:$F$4115, "successful")</f>
        <v>21</v>
      </c>
      <c r="C11">
        <f>COUNTIFS([1]Sheet1!$D$2:$D$4115,"&gt;=40000",[1]Sheet1!$D$2:$D$4115, "&lt;=44999",[1]Sheet1!$F$2:$F$4115, "failed")</f>
        <v>16</v>
      </c>
      <c r="D11">
        <f>COUNTIFS([1]Sheet1!$D$2:$D$4115,"&gt;=40000",[1]Sheet1!$D$2:$D$4115, "&lt;=44999",[1]Sheet1!$F$2:$F$4115, "canceled")</f>
        <v>6</v>
      </c>
      <c r="E11">
        <f t="shared" si="0"/>
        <v>43</v>
      </c>
      <c r="F11" s="1">
        <f t="shared" si="1"/>
        <v>0.48837209302325579</v>
      </c>
      <c r="G11" s="1">
        <f t="shared" si="2"/>
        <v>0.37209302325581395</v>
      </c>
      <c r="H11" s="1">
        <f t="shared" si="3"/>
        <v>0.13953488372093023</v>
      </c>
    </row>
    <row r="12" spans="1:8" x14ac:dyDescent="0.35">
      <c r="A12" t="s">
        <v>18</v>
      </c>
      <c r="B12">
        <f>COUNTIFS([1]Sheet1!$D$2:$D$4115,"&gt;=45000",[1]Sheet1!$D$2:$D$4115, "&lt;=49999",[1]Sheet1!$F$2:$F$4115, "successful")</f>
        <v>6</v>
      </c>
      <c r="C12">
        <f>COUNTIFS([1]Sheet1!$D$2:$D$4115,"&gt;=45000",[1]Sheet1!$D$2:$D$4115, "&lt;=49999",[1]Sheet1!$F$2:$F$4115, "failed")</f>
        <v>11</v>
      </c>
      <c r="D12">
        <f>COUNTIFS([1]Sheet1!$D$2:$D$4115,"&gt;=45000",[1]Sheet1!$D$2:$D$4115, "&lt;=49999",[1]Sheet1!$F$2:$F$4115, "canceled")</f>
        <v>4</v>
      </c>
      <c r="E12">
        <f t="shared" si="0"/>
        <v>21</v>
      </c>
      <c r="F12" s="1">
        <f t="shared" si="1"/>
        <v>0.2857142857142857</v>
      </c>
      <c r="G12" s="1">
        <f t="shared" si="2"/>
        <v>0.52380952380952384</v>
      </c>
      <c r="H12" s="1">
        <f t="shared" si="3"/>
        <v>0.19047619047619047</v>
      </c>
    </row>
    <row r="13" spans="1:8" x14ac:dyDescent="0.35">
      <c r="A13" t="s">
        <v>19</v>
      </c>
      <c r="B13">
        <f>COUNTIFS([1]Sheet1!$D$2:$D$4115,"&gt;=50000",[1]Sheet1!$F$2:$F$4115, "successful")</f>
        <v>86</v>
      </c>
      <c r="C13">
        <f>COUNTIFS([1]Sheet1!$D$2:$D$4115,"&gt;=50000",[1]Sheet1!$F$2:$F$4115, "failed")</f>
        <v>258</v>
      </c>
      <c r="D13">
        <f>COUNTIFS([1]Sheet1!$D$2:$D$4115,"&gt;=50000",[1]Sheet1!$F$2:$F$4115, "canceled")</f>
        <v>100</v>
      </c>
      <c r="E13">
        <f t="shared" si="0"/>
        <v>444</v>
      </c>
      <c r="F13" s="1">
        <f t="shared" si="1"/>
        <v>0.19369369369369369</v>
      </c>
      <c r="G13" s="1">
        <f t="shared" si="2"/>
        <v>0.58108108108108103</v>
      </c>
      <c r="H13" s="1">
        <f t="shared" si="3"/>
        <v>0.22522522522522523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Twinmed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Mengjia Sun</dc:creator>
  <cp:lastModifiedBy>Mengjia Sun</cp:lastModifiedBy>
  <dcterms:created xsi:type="dcterms:W3CDTF">2019-01-17T19:10:59Z</dcterms:created>
  <dcterms:modified xsi:type="dcterms:W3CDTF">2019-01-17T23:23:33Z</dcterms:modified>
</cp:coreProperties>
</file>