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8_{182CFA5B-F5BB-4B4D-B47F-B6A11DA90BE4}" xr6:coauthVersionLast="47" xr6:coauthVersionMax="47" xr10:uidLastSave="{00000000-0000-0000-0000-000000000000}"/>
  <bookViews>
    <workbookView xWindow="12810" yWindow="3120" windowWidth="12630" windowHeight="11505" activeTab="1" xr2:uid="{00000000-000D-0000-FFFF-FFFF00000000}"/>
  </bookViews>
  <sheets>
    <sheet name="June" sheetId="1" r:id="rId1"/>
    <sheet name="Ju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2" l="1"/>
  <c r="D15" i="2"/>
  <c r="D9" i="2"/>
  <c r="D10" i="2"/>
  <c r="D11" i="2"/>
  <c r="D12" i="2"/>
  <c r="D13" i="2"/>
  <c r="D14" i="2"/>
  <c r="D8" i="2"/>
  <c r="D16" i="2"/>
  <c r="D7" i="2"/>
  <c r="D13" i="1"/>
  <c r="B2" i="2"/>
  <c r="B15" i="1"/>
  <c r="D9" i="1"/>
  <c r="D10" i="1"/>
  <c r="D11" i="1"/>
  <c r="D12" i="1"/>
  <c r="D8" i="1"/>
  <c r="D7" i="1"/>
  <c r="B2" i="1"/>
</calcChain>
</file>

<file path=xl/sharedStrings.xml><?xml version="1.0" encoding="utf-8"?>
<sst xmlns="http://schemas.openxmlformats.org/spreadsheetml/2006/main" count="35" uniqueCount="26">
  <si>
    <t>XRAY220617C00040000</t>
  </si>
  <si>
    <t>XRAY220617C00045000</t>
  </si>
  <si>
    <t>XRAY220617C00050000</t>
  </si>
  <si>
    <t>XRAY220617C00055000</t>
  </si>
  <si>
    <t>Contract Name</t>
  </si>
  <si>
    <t>Strike</t>
  </si>
  <si>
    <t>Last Price</t>
  </si>
  <si>
    <t>XRAY220617P00030000</t>
  </si>
  <si>
    <t>XRAY220617P00035000</t>
  </si>
  <si>
    <t>XRAY220617P00040000</t>
  </si>
  <si>
    <t>XRAY Last Close</t>
    <phoneticPr fontId="1" type="noConversion"/>
  </si>
  <si>
    <t>Maturity</t>
    <phoneticPr fontId="1" type="noConversion"/>
  </si>
  <si>
    <t>10-Year Treasury Yield</t>
    <phoneticPr fontId="1" type="noConversion"/>
  </si>
  <si>
    <t>ATM Strike Price</t>
    <phoneticPr fontId="1" type="noConversion"/>
  </si>
  <si>
    <t>sigma square</t>
    <phoneticPr fontId="1" type="noConversion"/>
  </si>
  <si>
    <t>delta K/K^2</t>
    <phoneticPr fontId="1" type="noConversion"/>
  </si>
  <si>
    <t>XRAY220715P00030000</t>
  </si>
  <si>
    <t>XRAY220715P00035000</t>
  </si>
  <si>
    <t>XRAY220715P00040000</t>
  </si>
  <si>
    <t>XRAY220715C00040000</t>
  </si>
  <si>
    <t>XRAY220715C00045000</t>
  </si>
  <si>
    <t>XRAY220715C00050000</t>
  </si>
  <si>
    <t>XRAY220715C00055000</t>
  </si>
  <si>
    <t>XRAY220715C00060000</t>
  </si>
  <si>
    <t>XRAY220715C00065000</t>
  </si>
  <si>
    <t>XRAY220715C00070000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</si>
</sst>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B15" sqref="B15"/>
    </sheetView>
  </sheetViews>
  <sheetFormatPr defaultRowHeight="13.5" x14ac:dyDescent="0.15"/>
  <cols>
    <col min="1" max="1" width="25" bestFit="1" customWidth="1"/>
    <col min="3" max="3" width="11.625" bestFit="1" customWidth="1"/>
    <col min="4" max="4" width="12.75" bestFit="1" customWidth="1"/>
  </cols>
  <sheetData>
    <row r="1" spans="1:11" x14ac:dyDescent="0.15">
      <c r="A1" t="s">
        <v>10</v>
      </c>
      <c r="B1">
        <v>38.229999999999997</v>
      </c>
    </row>
    <row r="2" spans="1:11" x14ac:dyDescent="0.15">
      <c r="A2" t="s">
        <v>11</v>
      </c>
      <c r="B2">
        <f>("2022/06/17"-"2022/05/13")/365</f>
        <v>9.5890410958904104E-2</v>
      </c>
    </row>
    <row r="3" spans="1:11" x14ac:dyDescent="0.15">
      <c r="A3" t="s">
        <v>12</v>
      </c>
      <c r="B3">
        <v>2.2290109890109801E-2</v>
      </c>
    </row>
    <row r="4" spans="1:11" x14ac:dyDescent="0.15">
      <c r="A4" t="s">
        <v>13</v>
      </c>
      <c r="B4">
        <v>40</v>
      </c>
    </row>
    <row r="6" spans="1:11" x14ac:dyDescent="0.15">
      <c r="A6" t="s">
        <v>4</v>
      </c>
      <c r="B6" t="s">
        <v>5</v>
      </c>
      <c r="C6" t="s">
        <v>6</v>
      </c>
      <c r="D6" t="s">
        <v>15</v>
      </c>
    </row>
    <row r="7" spans="1:11" x14ac:dyDescent="0.15">
      <c r="A7" t="s">
        <v>7</v>
      </c>
      <c r="B7">
        <v>30</v>
      </c>
      <c r="C7">
        <v>0.14000000000000001</v>
      </c>
      <c r="D7">
        <f>(B8-B7)/POWER(B7,2)</f>
        <v>5.5555555555555558E-3</v>
      </c>
      <c r="E7" s="1"/>
    </row>
    <row r="8" spans="1:11" x14ac:dyDescent="0.15">
      <c r="A8" t="s">
        <v>8</v>
      </c>
      <c r="B8">
        <v>35</v>
      </c>
      <c r="C8">
        <v>0.95</v>
      </c>
      <c r="D8">
        <f>(B9-B7)/2/POWER(B8,2)</f>
        <v>4.0816326530612249E-3</v>
      </c>
      <c r="E8" s="1"/>
    </row>
    <row r="9" spans="1:11" x14ac:dyDescent="0.15">
      <c r="A9" t="s">
        <v>9</v>
      </c>
      <c r="B9">
        <v>40</v>
      </c>
      <c r="C9">
        <v>3.05</v>
      </c>
      <c r="D9">
        <f t="shared" ref="D9:D12" si="0">(B10-B8)/2/POWER(B9,2)</f>
        <v>1.5625000000000001E-3</v>
      </c>
      <c r="E9" s="1"/>
      <c r="K9" s="1"/>
    </row>
    <row r="10" spans="1:11" x14ac:dyDescent="0.15">
      <c r="A10" t="s">
        <v>0</v>
      </c>
      <c r="B10">
        <v>40</v>
      </c>
      <c r="C10">
        <v>0.95</v>
      </c>
      <c r="D10">
        <f t="shared" si="0"/>
        <v>1.5625000000000001E-3</v>
      </c>
      <c r="E10" s="1"/>
    </row>
    <row r="11" spans="1:11" x14ac:dyDescent="0.15">
      <c r="A11" t="s">
        <v>1</v>
      </c>
      <c r="B11">
        <v>45</v>
      </c>
      <c r="C11">
        <v>0.05</v>
      </c>
      <c r="D11">
        <f t="shared" si="0"/>
        <v>2.4691358024691358E-3</v>
      </c>
      <c r="E11" s="1"/>
    </row>
    <row r="12" spans="1:11" x14ac:dyDescent="0.15">
      <c r="A12" t="s">
        <v>2</v>
      </c>
      <c r="B12">
        <v>50</v>
      </c>
      <c r="C12">
        <v>0.37</v>
      </c>
      <c r="D12">
        <f t="shared" si="0"/>
        <v>2E-3</v>
      </c>
      <c r="E12" s="1"/>
    </row>
    <row r="13" spans="1:11" x14ac:dyDescent="0.15">
      <c r="A13" t="s">
        <v>3</v>
      </c>
      <c r="B13">
        <v>55</v>
      </c>
      <c r="C13">
        <v>0.3</v>
      </c>
      <c r="D13">
        <f>(B13-B12)/POWER(B13,2)</f>
        <v>1.652892561983471E-3</v>
      </c>
      <c r="E13" s="1"/>
    </row>
    <row r="15" spans="1:11" x14ac:dyDescent="0.15">
      <c r="A15" t="s">
        <v>14</v>
      </c>
      <c r="B15">
        <f>2/B2*EXP(B3*B2)*SUMPRODUCT(D7:D13,C7:C13)-1/B2*POWER(B1/B4-1,2)</f>
        <v>0.2359331781997015</v>
      </c>
    </row>
    <row r="17" spans="5:5" x14ac:dyDescent="0.15">
      <c r="E17" s="1"/>
    </row>
    <row r="18" spans="5:5" x14ac:dyDescent="0.15">
      <c r="E18" s="1"/>
    </row>
    <row r="19" spans="5:5" x14ac:dyDescent="0.15">
      <c r="E1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tabSelected="1" workbookViewId="0">
      <selection activeCell="B18" sqref="B18"/>
    </sheetView>
  </sheetViews>
  <sheetFormatPr defaultRowHeight="13.5" x14ac:dyDescent="0.15"/>
  <cols>
    <col min="1" max="1" width="25" bestFit="1" customWidth="1"/>
    <col min="3" max="3" width="11.625" bestFit="1" customWidth="1"/>
    <col min="4" max="4" width="12.75" bestFit="1" customWidth="1"/>
  </cols>
  <sheetData>
    <row r="1" spans="1:11" x14ac:dyDescent="0.15">
      <c r="A1" t="s">
        <v>10</v>
      </c>
      <c r="B1">
        <v>38.229999999999997</v>
      </c>
    </row>
    <row r="2" spans="1:11" x14ac:dyDescent="0.15">
      <c r="A2" t="s">
        <v>11</v>
      </c>
      <c r="B2">
        <f>("2022/07/15"-"2022/05/13")/365</f>
        <v>0.17260273972602741</v>
      </c>
    </row>
    <row r="3" spans="1:11" x14ac:dyDescent="0.15">
      <c r="A3" t="s">
        <v>12</v>
      </c>
      <c r="B3">
        <v>2.2290109890109801E-2</v>
      </c>
    </row>
    <row r="4" spans="1:11" x14ac:dyDescent="0.15">
      <c r="A4" t="s">
        <v>13</v>
      </c>
      <c r="B4">
        <v>40</v>
      </c>
    </row>
    <row r="6" spans="1:11" x14ac:dyDescent="0.15">
      <c r="A6" t="s">
        <v>4</v>
      </c>
      <c r="B6" t="s">
        <v>5</v>
      </c>
      <c r="C6" t="s">
        <v>6</v>
      </c>
      <c r="D6" t="s">
        <v>15</v>
      </c>
    </row>
    <row r="7" spans="1:11" x14ac:dyDescent="0.15">
      <c r="A7" t="s">
        <v>16</v>
      </c>
      <c r="B7">
        <v>30</v>
      </c>
      <c r="C7">
        <v>0.38</v>
      </c>
      <c r="D7">
        <f>(B8-B7)/POWER(B7,2)</f>
        <v>5.5555555555555558E-3</v>
      </c>
      <c r="H7" s="1"/>
      <c r="K7" s="1"/>
    </row>
    <row r="8" spans="1:11" x14ac:dyDescent="0.15">
      <c r="A8" t="s">
        <v>17</v>
      </c>
      <c r="B8">
        <v>35</v>
      </c>
      <c r="C8">
        <v>1.2</v>
      </c>
      <c r="D8">
        <f>(B9-B7)/2/POWER(B8,2)</f>
        <v>4.0816326530612249E-3</v>
      </c>
      <c r="H8" s="1"/>
      <c r="K8" s="1"/>
    </row>
    <row r="9" spans="1:11" x14ac:dyDescent="0.15">
      <c r="A9" t="s">
        <v>18</v>
      </c>
      <c r="B9">
        <v>40</v>
      </c>
      <c r="C9">
        <v>3.55</v>
      </c>
      <c r="D9">
        <f t="shared" ref="D9:D15" si="0">(B10-B8)/2/POWER(B9,2)</f>
        <v>1.5625000000000001E-3</v>
      </c>
      <c r="K9" s="1"/>
    </row>
    <row r="10" spans="1:11" x14ac:dyDescent="0.15">
      <c r="A10" t="s">
        <v>19</v>
      </c>
      <c r="B10">
        <v>40</v>
      </c>
      <c r="C10">
        <v>1.4</v>
      </c>
      <c r="D10">
        <f t="shared" si="0"/>
        <v>1.5625000000000001E-3</v>
      </c>
      <c r="H10" s="1"/>
      <c r="K10" s="1"/>
    </row>
    <row r="11" spans="1:11" x14ac:dyDescent="0.15">
      <c r="A11" t="s">
        <v>20</v>
      </c>
      <c r="B11">
        <v>45</v>
      </c>
      <c r="C11">
        <v>1.05</v>
      </c>
      <c r="D11">
        <f t="shared" si="0"/>
        <v>2.4691358024691358E-3</v>
      </c>
      <c r="H11" s="1"/>
      <c r="J11" s="2"/>
      <c r="K11" s="1"/>
    </row>
    <row r="12" spans="1:11" x14ac:dyDescent="0.15">
      <c r="A12" t="s">
        <v>21</v>
      </c>
      <c r="B12">
        <v>50</v>
      </c>
      <c r="C12">
        <v>0.6</v>
      </c>
      <c r="D12">
        <f t="shared" si="0"/>
        <v>2E-3</v>
      </c>
      <c r="K12" s="1"/>
    </row>
    <row r="13" spans="1:11" x14ac:dyDescent="0.15">
      <c r="A13" t="s">
        <v>22</v>
      </c>
      <c r="B13">
        <v>55</v>
      </c>
      <c r="C13">
        <v>0.45</v>
      </c>
      <c r="D13">
        <f t="shared" si="0"/>
        <v>1.652892561983471E-3</v>
      </c>
      <c r="K13" s="1"/>
    </row>
    <row r="14" spans="1:11" x14ac:dyDescent="0.15">
      <c r="A14" t="s">
        <v>23</v>
      </c>
      <c r="B14">
        <v>60</v>
      </c>
      <c r="C14">
        <v>0.15</v>
      </c>
      <c r="D14">
        <f t="shared" si="0"/>
        <v>1.3888888888888889E-3</v>
      </c>
      <c r="K14" s="1"/>
    </row>
    <row r="15" spans="1:11" x14ac:dyDescent="0.15">
      <c r="A15" t="s">
        <v>24</v>
      </c>
      <c r="B15">
        <v>65</v>
      </c>
      <c r="C15">
        <v>0.15</v>
      </c>
      <c r="D15">
        <f>(B16-B14)/2/POWER(B15,2)</f>
        <v>1.1834319526627219E-3</v>
      </c>
      <c r="K15" s="1"/>
    </row>
    <row r="16" spans="1:11" x14ac:dyDescent="0.15">
      <c r="A16" t="s">
        <v>25</v>
      </c>
      <c r="B16">
        <v>70</v>
      </c>
      <c r="C16">
        <v>0.35</v>
      </c>
      <c r="D16">
        <f>(B16-B15)/POWER(B16,2)</f>
        <v>1.0204081632653062E-3</v>
      </c>
      <c r="K16" s="1"/>
    </row>
    <row r="18" spans="1:2" x14ac:dyDescent="0.15">
      <c r="A18" t="s">
        <v>14</v>
      </c>
      <c r="B18">
        <f>2/B2*EXP(B3*B2)*SUMPRODUCT(D7:D16,C7:C16)-1/B2*POWER(B1/B4-1,2)</f>
        <v>0.22156058704920256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June</vt:lpstr>
      <vt:lpstr>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2022-05-14T00:43:43Z</dcterms:modified>
</cp:coreProperties>
</file>