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2\CH\HK &amp; Performansi\5. Mei\"/>
    </mc:Choice>
  </mc:AlternateContent>
  <bookViews>
    <workbookView xWindow="0" yWindow="0" windowWidth="20490" windowHeight="6225"/>
  </bookViews>
  <sheets>
    <sheet name="CHO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CHO!$B$6:$BJ$98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C24" i="1" l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11" i="1"/>
  <c r="AE17" i="1" l="1"/>
  <c r="AE19" i="1"/>
  <c r="AE28" i="1"/>
  <c r="AE29" i="1"/>
  <c r="AE33" i="1"/>
  <c r="AE36" i="1"/>
  <c r="AE40" i="1"/>
  <c r="AE42" i="1"/>
  <c r="AD11" i="1"/>
  <c r="S12" i="1" l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11" i="1"/>
  <c r="AX108" i="1" l="1"/>
  <c r="AU108" i="1"/>
  <c r="AT108" i="1"/>
  <c r="AQ108" i="1"/>
  <c r="AN108" i="1"/>
  <c r="AK108" i="1"/>
  <c r="AH108" i="1"/>
  <c r="AE108" i="1"/>
  <c r="Z108" i="1"/>
  <c r="W108" i="1"/>
  <c r="B108" i="1"/>
  <c r="AX106" i="1"/>
  <c r="AU106" i="1"/>
  <c r="AT106" i="1"/>
  <c r="AQ106" i="1"/>
  <c r="AN106" i="1"/>
  <c r="AK106" i="1"/>
  <c r="AH106" i="1"/>
  <c r="AE106" i="1"/>
  <c r="Z106" i="1"/>
  <c r="W106" i="1"/>
  <c r="B106" i="1"/>
  <c r="AX105" i="1"/>
  <c r="AU105" i="1"/>
  <c r="AT105" i="1"/>
  <c r="AV105" i="1" s="1"/>
  <c r="AW105" i="1" s="1"/>
  <c r="AQ105" i="1"/>
  <c r="AN105" i="1"/>
  <c r="AK105" i="1"/>
  <c r="AH105" i="1"/>
  <c r="AE105" i="1"/>
  <c r="Z105" i="1"/>
  <c r="W105" i="1"/>
  <c r="B105" i="1"/>
  <c r="AX104" i="1"/>
  <c r="AU104" i="1"/>
  <c r="AT104" i="1"/>
  <c r="AQ104" i="1"/>
  <c r="AN104" i="1"/>
  <c r="AK104" i="1"/>
  <c r="AH104" i="1"/>
  <c r="AE104" i="1"/>
  <c r="AF104" i="1" s="1"/>
  <c r="AG104" i="1" s="1"/>
  <c r="Z104" i="1"/>
  <c r="AA104" i="1" s="1"/>
  <c r="AB104" i="1" s="1"/>
  <c r="W104" i="1"/>
  <c r="X104" i="1" s="1"/>
  <c r="Y104" i="1" s="1"/>
  <c r="B104" i="1"/>
  <c r="AR104" i="1" s="1"/>
  <c r="AS104" i="1" s="1"/>
  <c r="AX103" i="1"/>
  <c r="AU103" i="1"/>
  <c r="AT103" i="1"/>
  <c r="AQ103" i="1"/>
  <c r="AN103" i="1"/>
  <c r="AK103" i="1"/>
  <c r="AL103" i="1" s="1"/>
  <c r="AM103" i="1" s="1"/>
  <c r="AH103" i="1"/>
  <c r="AE103" i="1"/>
  <c r="Z103" i="1"/>
  <c r="W103" i="1"/>
  <c r="B103" i="1"/>
  <c r="AX102" i="1"/>
  <c r="AU102" i="1"/>
  <c r="AT102" i="1"/>
  <c r="AQ102" i="1"/>
  <c r="AN102" i="1"/>
  <c r="AK102" i="1"/>
  <c r="AH102" i="1"/>
  <c r="AE102" i="1"/>
  <c r="Z102" i="1"/>
  <c r="W102" i="1"/>
  <c r="B102" i="1"/>
  <c r="AO102" i="1" s="1"/>
  <c r="AP102" i="1" s="1"/>
  <c r="AX100" i="1"/>
  <c r="AT100" i="1"/>
  <c r="AQ100" i="1"/>
  <c r="AN100" i="1"/>
  <c r="AK100" i="1"/>
  <c r="AH100" i="1"/>
  <c r="BC42" i="1"/>
  <c r="AZ42" i="1"/>
  <c r="AY42" i="1"/>
  <c r="AW42" i="1"/>
  <c r="AV42" i="1"/>
  <c r="AR42" i="1"/>
  <c r="AS42" i="1" s="1"/>
  <c r="AO42" i="1"/>
  <c r="AP42" i="1" s="1"/>
  <c r="AM42" i="1"/>
  <c r="AL42" i="1"/>
  <c r="AJ42" i="1"/>
  <c r="AI42" i="1"/>
  <c r="AD42" i="1"/>
  <c r="AF42" i="1" s="1"/>
  <c r="AA42" i="1"/>
  <c r="AB42" i="1" s="1"/>
  <c r="X42" i="1"/>
  <c r="V42" i="1"/>
  <c r="U42" i="1"/>
  <c r="BC41" i="1"/>
  <c r="AZ41" i="1"/>
  <c r="AY41" i="1"/>
  <c r="AW41" i="1"/>
  <c r="AV41" i="1"/>
  <c r="AR41" i="1"/>
  <c r="AS41" i="1" s="1"/>
  <c r="AO41" i="1"/>
  <c r="AP41" i="1" s="1"/>
  <c r="AM41" i="1"/>
  <c r="AL41" i="1"/>
  <c r="AJ41" i="1"/>
  <c r="AI41" i="1"/>
  <c r="AD41" i="1"/>
  <c r="AF41" i="1" s="1"/>
  <c r="AG41" i="1" s="1"/>
  <c r="AC41" i="1"/>
  <c r="AA41" i="1"/>
  <c r="AB41" i="1" s="1"/>
  <c r="Y41" i="1"/>
  <c r="X41" i="1"/>
  <c r="V41" i="1"/>
  <c r="U41" i="1"/>
  <c r="BC40" i="1"/>
  <c r="AY40" i="1"/>
  <c r="AZ40" i="1" s="1"/>
  <c r="AW40" i="1"/>
  <c r="AV40" i="1"/>
  <c r="AR40" i="1"/>
  <c r="AS40" i="1" s="1"/>
  <c r="AP40" i="1"/>
  <c r="AO40" i="1"/>
  <c r="AL40" i="1"/>
  <c r="AM40" i="1" s="1"/>
  <c r="AI40" i="1"/>
  <c r="AJ40" i="1" s="1"/>
  <c r="AD40" i="1"/>
  <c r="AF40" i="1" s="1"/>
  <c r="AA40" i="1"/>
  <c r="AB40" i="1" s="1"/>
  <c r="Y40" i="1"/>
  <c r="X40" i="1"/>
  <c r="AC40" i="1" s="1"/>
  <c r="V40" i="1"/>
  <c r="U40" i="1"/>
  <c r="BC39" i="1"/>
  <c r="AY39" i="1"/>
  <c r="AZ39" i="1" s="1"/>
  <c r="AV39" i="1"/>
  <c r="AW39" i="1" s="1"/>
  <c r="AR39" i="1"/>
  <c r="AS39" i="1" s="1"/>
  <c r="AP39" i="1"/>
  <c r="AO39" i="1"/>
  <c r="AL39" i="1"/>
  <c r="AM39" i="1" s="1"/>
  <c r="AI39" i="1"/>
  <c r="AJ39" i="1" s="1"/>
  <c r="AD39" i="1"/>
  <c r="AF39" i="1" s="1"/>
  <c r="AA39" i="1"/>
  <c r="AC39" i="1" s="1"/>
  <c r="X39" i="1"/>
  <c r="Y39" i="1" s="1"/>
  <c r="V39" i="1"/>
  <c r="U39" i="1"/>
  <c r="BC38" i="1"/>
  <c r="AY38" i="1"/>
  <c r="AZ38" i="1" s="1"/>
  <c r="AW38" i="1"/>
  <c r="AV38" i="1"/>
  <c r="AR38" i="1"/>
  <c r="AS38" i="1" s="1"/>
  <c r="AO38" i="1"/>
  <c r="AP38" i="1" s="1"/>
  <c r="AL38" i="1"/>
  <c r="AM38" i="1" s="1"/>
  <c r="AJ38" i="1"/>
  <c r="AI38" i="1"/>
  <c r="AD38" i="1"/>
  <c r="AF38" i="1" s="1"/>
  <c r="AG38" i="1" s="1"/>
  <c r="AA38" i="1"/>
  <c r="AB38" i="1" s="1"/>
  <c r="Y38" i="1"/>
  <c r="X38" i="1"/>
  <c r="AC38" i="1" s="1"/>
  <c r="V38" i="1"/>
  <c r="U38" i="1"/>
  <c r="BC37" i="1"/>
  <c r="AY37" i="1"/>
  <c r="AZ37" i="1" s="1"/>
  <c r="AV37" i="1"/>
  <c r="AW37" i="1" s="1"/>
  <c r="AR37" i="1"/>
  <c r="AS37" i="1" s="1"/>
  <c r="AP37" i="1"/>
  <c r="AO37" i="1"/>
  <c r="AL37" i="1"/>
  <c r="AM37" i="1" s="1"/>
  <c r="AI37" i="1"/>
  <c r="AJ37" i="1" s="1"/>
  <c r="AD37" i="1"/>
  <c r="AF37" i="1" s="1"/>
  <c r="AC37" i="1"/>
  <c r="AB37" i="1"/>
  <c r="AA37" i="1"/>
  <c r="Y37" i="1"/>
  <c r="X37" i="1"/>
  <c r="V37" i="1"/>
  <c r="U37" i="1"/>
  <c r="BC36" i="1"/>
  <c r="AY36" i="1"/>
  <c r="AZ36" i="1" s="1"/>
  <c r="AW36" i="1"/>
  <c r="AV36" i="1"/>
  <c r="AS36" i="1"/>
  <c r="AR36" i="1"/>
  <c r="AP36" i="1"/>
  <c r="AO36" i="1"/>
  <c r="AL36" i="1"/>
  <c r="AM36" i="1" s="1"/>
  <c r="AJ36" i="1"/>
  <c r="AI36" i="1"/>
  <c r="AD36" i="1"/>
  <c r="AF36" i="1" s="1"/>
  <c r="AA36" i="1"/>
  <c r="AB36" i="1" s="1"/>
  <c r="Y36" i="1"/>
  <c r="X36" i="1"/>
  <c r="V36" i="1"/>
  <c r="U36" i="1"/>
  <c r="BC35" i="1"/>
  <c r="AZ35" i="1"/>
  <c r="AY35" i="1"/>
  <c r="AW35" i="1"/>
  <c r="AV35" i="1"/>
  <c r="AR35" i="1"/>
  <c r="AS35" i="1" s="1"/>
  <c r="AP35" i="1"/>
  <c r="AO35" i="1"/>
  <c r="AM35" i="1"/>
  <c r="AL35" i="1"/>
  <c r="AJ35" i="1"/>
  <c r="AI35" i="1"/>
  <c r="AF35" i="1"/>
  <c r="BA35" i="1" s="1"/>
  <c r="BB35" i="1" s="1"/>
  <c r="BE35" i="1" s="1"/>
  <c r="BF35" i="1" s="1"/>
  <c r="BG35" i="1" s="1"/>
  <c r="AD35" i="1"/>
  <c r="AC35" i="1"/>
  <c r="AB35" i="1"/>
  <c r="AA35" i="1"/>
  <c r="Y35" i="1"/>
  <c r="X35" i="1"/>
  <c r="V35" i="1"/>
  <c r="U35" i="1"/>
  <c r="BC34" i="1"/>
  <c r="AZ34" i="1"/>
  <c r="AY34" i="1"/>
  <c r="AW34" i="1"/>
  <c r="AV34" i="1"/>
  <c r="AS34" i="1"/>
  <c r="AR34" i="1"/>
  <c r="AP34" i="1"/>
  <c r="AO34" i="1"/>
  <c r="AM34" i="1"/>
  <c r="AL34" i="1"/>
  <c r="AJ34" i="1"/>
  <c r="AI34" i="1"/>
  <c r="AD34" i="1"/>
  <c r="AF34" i="1" s="1"/>
  <c r="AC34" i="1"/>
  <c r="AB34" i="1"/>
  <c r="AA34" i="1"/>
  <c r="X34" i="1"/>
  <c r="Y34" i="1" s="1"/>
  <c r="V34" i="1"/>
  <c r="U34" i="1"/>
  <c r="BC33" i="1"/>
  <c r="AY33" i="1"/>
  <c r="AZ33" i="1" s="1"/>
  <c r="AV33" i="1"/>
  <c r="AW33" i="1" s="1"/>
  <c r="AS33" i="1"/>
  <c r="AR33" i="1"/>
  <c r="AO33" i="1"/>
  <c r="AP33" i="1" s="1"/>
  <c r="AL33" i="1"/>
  <c r="AM33" i="1" s="1"/>
  <c r="AI33" i="1"/>
  <c r="AJ33" i="1" s="1"/>
  <c r="AD33" i="1"/>
  <c r="AF33" i="1" s="1"/>
  <c r="AG33" i="1" s="1"/>
  <c r="AB33" i="1"/>
  <c r="AA33" i="1"/>
  <c r="X33" i="1"/>
  <c r="AC33" i="1" s="1"/>
  <c r="V33" i="1"/>
  <c r="U33" i="1"/>
  <c r="BC32" i="1"/>
  <c r="AY32" i="1"/>
  <c r="AZ32" i="1" s="1"/>
  <c r="AW32" i="1"/>
  <c r="AV32" i="1"/>
  <c r="AS32" i="1"/>
  <c r="AR32" i="1"/>
  <c r="AP32" i="1"/>
  <c r="AO32" i="1"/>
  <c r="AL32" i="1"/>
  <c r="AM32" i="1" s="1"/>
  <c r="AJ32" i="1"/>
  <c r="AI32" i="1"/>
  <c r="AD32" i="1"/>
  <c r="AF32" i="1" s="1"/>
  <c r="AG32" i="1" s="1"/>
  <c r="AC32" i="1"/>
  <c r="AA32" i="1"/>
  <c r="AB32" i="1" s="1"/>
  <c r="Y32" i="1"/>
  <c r="X32" i="1"/>
  <c r="V32" i="1"/>
  <c r="U32" i="1"/>
  <c r="BC31" i="1"/>
  <c r="AZ31" i="1"/>
  <c r="AY31" i="1"/>
  <c r="AV31" i="1"/>
  <c r="AW31" i="1" s="1"/>
  <c r="AR31" i="1"/>
  <c r="AS31" i="1" s="1"/>
  <c r="AP31" i="1"/>
  <c r="AO31" i="1"/>
  <c r="AM31" i="1"/>
  <c r="AL31" i="1"/>
  <c r="AJ31" i="1"/>
  <c r="AI31" i="1"/>
  <c r="AD31" i="1"/>
  <c r="AF31" i="1" s="1"/>
  <c r="AB31" i="1"/>
  <c r="AA31" i="1"/>
  <c r="Y31" i="1"/>
  <c r="X31" i="1"/>
  <c r="AC31" i="1" s="1"/>
  <c r="V31" i="1"/>
  <c r="U31" i="1"/>
  <c r="BC30" i="1"/>
  <c r="AY30" i="1"/>
  <c r="AZ30" i="1" s="1"/>
  <c r="AW30" i="1"/>
  <c r="AV30" i="1"/>
  <c r="AS30" i="1"/>
  <c r="AR30" i="1"/>
  <c r="AO30" i="1"/>
  <c r="AP30" i="1" s="1"/>
  <c r="AL30" i="1"/>
  <c r="AM30" i="1" s="1"/>
  <c r="AJ30" i="1"/>
  <c r="AI30" i="1"/>
  <c r="AD30" i="1"/>
  <c r="AF30" i="1" s="1"/>
  <c r="AG30" i="1" s="1"/>
  <c r="AC30" i="1"/>
  <c r="AA30" i="1"/>
  <c r="AB30" i="1" s="1"/>
  <c r="Y30" i="1"/>
  <c r="X30" i="1"/>
  <c r="V30" i="1"/>
  <c r="U30" i="1"/>
  <c r="BC29" i="1"/>
  <c r="AZ29" i="1"/>
  <c r="AY29" i="1"/>
  <c r="AW29" i="1"/>
  <c r="AV29" i="1"/>
  <c r="AR29" i="1"/>
  <c r="AS29" i="1" s="1"/>
  <c r="AP29" i="1"/>
  <c r="AO29" i="1"/>
  <c r="AM29" i="1"/>
  <c r="AL29" i="1"/>
  <c r="AI29" i="1"/>
  <c r="AJ29" i="1" s="1"/>
  <c r="AD29" i="1"/>
  <c r="AF29" i="1" s="1"/>
  <c r="AA29" i="1"/>
  <c r="AB29" i="1" s="1"/>
  <c r="Y29" i="1"/>
  <c r="X29" i="1"/>
  <c r="V29" i="1"/>
  <c r="U29" i="1"/>
  <c r="BC28" i="1"/>
  <c r="AY28" i="1"/>
  <c r="AZ28" i="1" s="1"/>
  <c r="AV28" i="1"/>
  <c r="AW28" i="1" s="1"/>
  <c r="AR28" i="1"/>
  <c r="AS28" i="1" s="1"/>
  <c r="AP28" i="1"/>
  <c r="AO28" i="1"/>
  <c r="AL28" i="1"/>
  <c r="AM28" i="1" s="1"/>
  <c r="AI28" i="1"/>
  <c r="AJ28" i="1" s="1"/>
  <c r="AF28" i="1"/>
  <c r="AD28" i="1"/>
  <c r="AA28" i="1"/>
  <c r="AC28" i="1" s="1"/>
  <c r="X28" i="1"/>
  <c r="Y28" i="1" s="1"/>
  <c r="V28" i="1"/>
  <c r="U28" i="1"/>
  <c r="BC27" i="1"/>
  <c r="AY27" i="1"/>
  <c r="AZ27" i="1" s="1"/>
  <c r="AW27" i="1"/>
  <c r="AV27" i="1"/>
  <c r="AR27" i="1"/>
  <c r="AS27" i="1" s="1"/>
  <c r="AO27" i="1"/>
  <c r="AP27" i="1" s="1"/>
  <c r="AL27" i="1"/>
  <c r="AM27" i="1" s="1"/>
  <c r="AJ27" i="1"/>
  <c r="AI27" i="1"/>
  <c r="AF27" i="1"/>
  <c r="AG27" i="1" s="1"/>
  <c r="AD27" i="1"/>
  <c r="AA27" i="1"/>
  <c r="AB27" i="1" s="1"/>
  <c r="Y27" i="1"/>
  <c r="X27" i="1"/>
  <c r="V27" i="1"/>
  <c r="U27" i="1"/>
  <c r="BC26" i="1"/>
  <c r="AY26" i="1"/>
  <c r="AZ26" i="1" s="1"/>
  <c r="AV26" i="1"/>
  <c r="AW26" i="1" s="1"/>
  <c r="AR26" i="1"/>
  <c r="AS26" i="1" s="1"/>
  <c r="AP26" i="1"/>
  <c r="AO26" i="1"/>
  <c r="AL26" i="1"/>
  <c r="AM26" i="1" s="1"/>
  <c r="AI26" i="1"/>
  <c r="AJ26" i="1" s="1"/>
  <c r="AD26" i="1"/>
  <c r="AF26" i="1" s="1"/>
  <c r="AA26" i="1"/>
  <c r="X26" i="1"/>
  <c r="Y26" i="1" s="1"/>
  <c r="V26" i="1"/>
  <c r="U26" i="1"/>
  <c r="BC25" i="1"/>
  <c r="AY25" i="1"/>
  <c r="AZ25" i="1" s="1"/>
  <c r="AW25" i="1"/>
  <c r="AV25" i="1"/>
  <c r="AR25" i="1"/>
  <c r="AS25" i="1" s="1"/>
  <c r="AO25" i="1"/>
  <c r="AP25" i="1" s="1"/>
  <c r="AL25" i="1"/>
  <c r="AM25" i="1" s="1"/>
  <c r="AJ25" i="1"/>
  <c r="AI25" i="1"/>
  <c r="AD25" i="1"/>
  <c r="AF25" i="1" s="1"/>
  <c r="AA25" i="1"/>
  <c r="AB25" i="1" s="1"/>
  <c r="Y25" i="1"/>
  <c r="X25" i="1"/>
  <c r="V25" i="1"/>
  <c r="U25" i="1"/>
  <c r="AZ24" i="1"/>
  <c r="AY24" i="1"/>
  <c r="AV24" i="1"/>
  <c r="AW24" i="1" s="1"/>
  <c r="AR24" i="1"/>
  <c r="AS24" i="1" s="1"/>
  <c r="AO24" i="1"/>
  <c r="AP24" i="1" s="1"/>
  <c r="AM24" i="1"/>
  <c r="AL24" i="1"/>
  <c r="AI24" i="1"/>
  <c r="AJ24" i="1" s="1"/>
  <c r="AD24" i="1"/>
  <c r="AF24" i="1" s="1"/>
  <c r="AG24" i="1" s="1"/>
  <c r="AC24" i="1"/>
  <c r="AB24" i="1"/>
  <c r="AA24" i="1"/>
  <c r="X24" i="1"/>
  <c r="Y24" i="1" s="1"/>
  <c r="V24" i="1"/>
  <c r="U24" i="1"/>
  <c r="BC23" i="1"/>
  <c r="AY23" i="1"/>
  <c r="AZ23" i="1" s="1"/>
  <c r="AV23" i="1"/>
  <c r="AW23" i="1" s="1"/>
  <c r="AS23" i="1"/>
  <c r="AR23" i="1"/>
  <c r="AO23" i="1"/>
  <c r="AP23" i="1" s="1"/>
  <c r="AL23" i="1"/>
  <c r="AM23" i="1" s="1"/>
  <c r="AI23" i="1"/>
  <c r="AJ23" i="1" s="1"/>
  <c r="AD23" i="1"/>
  <c r="AF23" i="1" s="1"/>
  <c r="BA23" i="1" s="1"/>
  <c r="BB23" i="1" s="1"/>
  <c r="BE23" i="1" s="1"/>
  <c r="BF23" i="1" s="1"/>
  <c r="BG23" i="1" s="1"/>
  <c r="AC23" i="1"/>
  <c r="AA23" i="1"/>
  <c r="AB23" i="1" s="1"/>
  <c r="X23" i="1"/>
  <c r="Y23" i="1" s="1"/>
  <c r="V23" i="1"/>
  <c r="U23" i="1"/>
  <c r="BC22" i="1"/>
  <c r="AZ22" i="1"/>
  <c r="AY22" i="1"/>
  <c r="AV22" i="1"/>
  <c r="AW22" i="1" s="1"/>
  <c r="AR22" i="1"/>
  <c r="AS22" i="1" s="1"/>
  <c r="AO22" i="1"/>
  <c r="AP22" i="1" s="1"/>
  <c r="AM22" i="1"/>
  <c r="AL22" i="1"/>
  <c r="AI22" i="1"/>
  <c r="AJ22" i="1" s="1"/>
  <c r="AD22" i="1"/>
  <c r="AF22" i="1" s="1"/>
  <c r="AG22" i="1" s="1"/>
  <c r="AB22" i="1"/>
  <c r="AA22" i="1"/>
  <c r="X22" i="1"/>
  <c r="Y22" i="1" s="1"/>
  <c r="V22" i="1"/>
  <c r="U22" i="1"/>
  <c r="BC21" i="1"/>
  <c r="AY21" i="1"/>
  <c r="AZ21" i="1" s="1"/>
  <c r="AV21" i="1"/>
  <c r="AW21" i="1" s="1"/>
  <c r="AS21" i="1"/>
  <c r="AR21" i="1"/>
  <c r="AO21" i="1"/>
  <c r="AP21" i="1" s="1"/>
  <c r="AL21" i="1"/>
  <c r="AM21" i="1" s="1"/>
  <c r="AI21" i="1"/>
  <c r="AJ21" i="1" s="1"/>
  <c r="AD21" i="1"/>
  <c r="AF21" i="1" s="1"/>
  <c r="AG21" i="1" s="1"/>
  <c r="AA21" i="1"/>
  <c r="AB21" i="1" s="1"/>
  <c r="X21" i="1"/>
  <c r="Y21" i="1" s="1"/>
  <c r="V21" i="1"/>
  <c r="U21" i="1"/>
  <c r="BC20" i="1"/>
  <c r="AZ20" i="1"/>
  <c r="AY20" i="1"/>
  <c r="AV20" i="1"/>
  <c r="AW20" i="1" s="1"/>
  <c r="AR20" i="1"/>
  <c r="AS20" i="1" s="1"/>
  <c r="AO20" i="1"/>
  <c r="AP20" i="1" s="1"/>
  <c r="AL20" i="1"/>
  <c r="AM20" i="1" s="1"/>
  <c r="AI20" i="1"/>
  <c r="AJ20" i="1" s="1"/>
  <c r="AD20" i="1"/>
  <c r="AF20" i="1" s="1"/>
  <c r="AG20" i="1" s="1"/>
  <c r="AC20" i="1"/>
  <c r="AA20" i="1"/>
  <c r="AB20" i="1" s="1"/>
  <c r="X20" i="1"/>
  <c r="Y20" i="1" s="1"/>
  <c r="V20" i="1"/>
  <c r="U20" i="1"/>
  <c r="BC19" i="1"/>
  <c r="AY19" i="1"/>
  <c r="AZ19" i="1" s="1"/>
  <c r="AV19" i="1"/>
  <c r="AW19" i="1" s="1"/>
  <c r="AR19" i="1"/>
  <c r="AS19" i="1" s="1"/>
  <c r="AO19" i="1"/>
  <c r="AP19" i="1" s="1"/>
  <c r="AL19" i="1"/>
  <c r="AM19" i="1" s="1"/>
  <c r="AI19" i="1"/>
  <c r="AJ19" i="1" s="1"/>
  <c r="AD19" i="1"/>
  <c r="AF19" i="1" s="1"/>
  <c r="AB19" i="1"/>
  <c r="AA19" i="1"/>
  <c r="X19" i="1"/>
  <c r="AC19" i="1" s="1"/>
  <c r="V19" i="1"/>
  <c r="U19" i="1"/>
  <c r="BC18" i="1"/>
  <c r="AY18" i="1"/>
  <c r="AZ18" i="1" s="1"/>
  <c r="AW18" i="1"/>
  <c r="AV18" i="1"/>
  <c r="AS18" i="1"/>
  <c r="AR18" i="1"/>
  <c r="AP18" i="1"/>
  <c r="AO18" i="1"/>
  <c r="AL18" i="1"/>
  <c r="AM18" i="1" s="1"/>
  <c r="AJ18" i="1"/>
  <c r="AI18" i="1"/>
  <c r="AD18" i="1"/>
  <c r="AF18" i="1" s="1"/>
  <c r="AG18" i="1" s="1"/>
  <c r="AC18" i="1"/>
  <c r="AA18" i="1"/>
  <c r="AB18" i="1" s="1"/>
  <c r="X18" i="1"/>
  <c r="Y18" i="1" s="1"/>
  <c r="V18" i="1"/>
  <c r="U18" i="1"/>
  <c r="BC17" i="1"/>
  <c r="AY17" i="1"/>
  <c r="AZ17" i="1" s="1"/>
  <c r="AW17" i="1"/>
  <c r="AV17" i="1"/>
  <c r="AS17" i="1"/>
  <c r="AR17" i="1"/>
  <c r="AO17" i="1"/>
  <c r="AP17" i="1" s="1"/>
  <c r="AL17" i="1"/>
  <c r="AM17" i="1" s="1"/>
  <c r="AI17" i="1"/>
  <c r="AJ17" i="1" s="1"/>
  <c r="AD17" i="1"/>
  <c r="AF17" i="1" s="1"/>
  <c r="AG17" i="1" s="1"/>
  <c r="AA17" i="1"/>
  <c r="AB17" i="1" s="1"/>
  <c r="X17" i="1"/>
  <c r="AC17" i="1" s="1"/>
  <c r="V17" i="1"/>
  <c r="U17" i="1"/>
  <c r="BC16" i="1"/>
  <c r="AY16" i="1"/>
  <c r="AZ16" i="1" s="1"/>
  <c r="AV16" i="1"/>
  <c r="AW16" i="1" s="1"/>
  <c r="AR16" i="1"/>
  <c r="AS16" i="1" s="1"/>
  <c r="AO16" i="1"/>
  <c r="AP16" i="1" s="1"/>
  <c r="AL16" i="1"/>
  <c r="AM16" i="1" s="1"/>
  <c r="AI16" i="1"/>
  <c r="AJ16" i="1" s="1"/>
  <c r="AD16" i="1"/>
  <c r="AF16" i="1" s="1"/>
  <c r="AC16" i="1"/>
  <c r="AB16" i="1"/>
  <c r="AA16" i="1"/>
  <c r="Y16" i="1"/>
  <c r="X16" i="1"/>
  <c r="V16" i="1"/>
  <c r="U16" i="1"/>
  <c r="BC15" i="1"/>
  <c r="AY15" i="1"/>
  <c r="AZ15" i="1" s="1"/>
  <c r="AW15" i="1"/>
  <c r="AV15" i="1"/>
  <c r="AS15" i="1"/>
  <c r="AR15" i="1"/>
  <c r="AP15" i="1"/>
  <c r="AO15" i="1"/>
  <c r="AL15" i="1"/>
  <c r="AM15" i="1" s="1"/>
  <c r="AJ15" i="1"/>
  <c r="AI15" i="1"/>
  <c r="AD15" i="1"/>
  <c r="AF15" i="1" s="1"/>
  <c r="AA15" i="1"/>
  <c r="AB15" i="1" s="1"/>
  <c r="X15" i="1"/>
  <c r="AC15" i="1" s="1"/>
  <c r="V15" i="1"/>
  <c r="U15" i="1"/>
  <c r="BC14" i="1"/>
  <c r="AZ14" i="1"/>
  <c r="AY14" i="1"/>
  <c r="AW14" i="1"/>
  <c r="AV14" i="1"/>
  <c r="AS14" i="1"/>
  <c r="AR14" i="1"/>
  <c r="AP14" i="1"/>
  <c r="AO14" i="1"/>
  <c r="AM14" i="1"/>
  <c r="AL14" i="1"/>
  <c r="AJ14" i="1"/>
  <c r="AI14" i="1"/>
  <c r="AD14" i="1"/>
  <c r="AF14" i="1" s="1"/>
  <c r="AA14" i="1"/>
  <c r="AB14" i="1" s="1"/>
  <c r="X14" i="1"/>
  <c r="Y14" i="1" s="1"/>
  <c r="V14" i="1"/>
  <c r="U14" i="1"/>
  <c r="BC13" i="1"/>
  <c r="AZ13" i="1"/>
  <c r="AY13" i="1"/>
  <c r="AV13" i="1"/>
  <c r="AW13" i="1" s="1"/>
  <c r="AR13" i="1"/>
  <c r="AS13" i="1" s="1"/>
  <c r="AO13" i="1"/>
  <c r="AP13" i="1" s="1"/>
  <c r="AL13" i="1"/>
  <c r="AJ13" i="1"/>
  <c r="AI13" i="1"/>
  <c r="AD13" i="1"/>
  <c r="AF13" i="1" s="1"/>
  <c r="AG13" i="1" s="1"/>
  <c r="AA13" i="1"/>
  <c r="AC13" i="1" s="1"/>
  <c r="Y13" i="1"/>
  <c r="X13" i="1"/>
  <c r="V13" i="1"/>
  <c r="U13" i="1"/>
  <c r="BC12" i="1"/>
  <c r="AZ12" i="1"/>
  <c r="AY12" i="1"/>
  <c r="AW12" i="1"/>
  <c r="AV12" i="1"/>
  <c r="AS12" i="1"/>
  <c r="AR12" i="1"/>
  <c r="AP12" i="1"/>
  <c r="AO12" i="1"/>
  <c r="AM12" i="1"/>
  <c r="AL12" i="1"/>
  <c r="AJ12" i="1"/>
  <c r="AI12" i="1"/>
  <c r="AD12" i="1"/>
  <c r="AF12" i="1" s="1"/>
  <c r="AC12" i="1"/>
  <c r="AA12" i="1"/>
  <c r="AB12" i="1" s="1"/>
  <c r="Y12" i="1"/>
  <c r="X12" i="1"/>
  <c r="V12" i="1"/>
  <c r="U12" i="1"/>
  <c r="BC11" i="1"/>
  <c r="AY11" i="1"/>
  <c r="AZ11" i="1" s="1"/>
  <c r="AV11" i="1"/>
  <c r="AW11" i="1" s="1"/>
  <c r="AR11" i="1"/>
  <c r="AS11" i="1" s="1"/>
  <c r="AP11" i="1"/>
  <c r="AO11" i="1"/>
  <c r="AM11" i="1"/>
  <c r="AL11" i="1"/>
  <c r="AJ11" i="1"/>
  <c r="AI11" i="1"/>
  <c r="AF11" i="1"/>
  <c r="AC11" i="1"/>
  <c r="AB11" i="1"/>
  <c r="AA11" i="1"/>
  <c r="Y11" i="1"/>
  <c r="X11" i="1"/>
  <c r="V11" i="1"/>
  <c r="U11" i="1"/>
  <c r="AG23" i="1" l="1"/>
  <c r="AV108" i="1"/>
  <c r="AW108" i="1" s="1"/>
  <c r="AA108" i="1"/>
  <c r="AB108" i="1" s="1"/>
  <c r="AY108" i="1"/>
  <c r="AZ108" i="1" s="1"/>
  <c r="AF102" i="1"/>
  <c r="AG102" i="1" s="1"/>
  <c r="AY102" i="1"/>
  <c r="AZ102" i="1" s="1"/>
  <c r="AR103" i="1"/>
  <c r="AS103" i="1" s="1"/>
  <c r="AI104" i="1"/>
  <c r="AJ104" i="1" s="1"/>
  <c r="AL104" i="1"/>
  <c r="AM104" i="1" s="1"/>
  <c r="X108" i="1"/>
  <c r="Y108" i="1" s="1"/>
  <c r="AO103" i="1"/>
  <c r="AP103" i="1" s="1"/>
  <c r="AL102" i="1"/>
  <c r="AM102" i="1" s="1"/>
  <c r="AO104" i="1"/>
  <c r="AP104" i="1" s="1"/>
  <c r="AA106" i="1"/>
  <c r="AB106" i="1" s="1"/>
  <c r="AR102" i="1"/>
  <c r="AS102" i="1" s="1"/>
  <c r="AA102" i="1"/>
  <c r="AB102" i="1" s="1"/>
  <c r="AI102" i="1"/>
  <c r="AJ102" i="1" s="1"/>
  <c r="X106" i="1"/>
  <c r="Y106" i="1" s="1"/>
  <c r="AV104" i="1"/>
  <c r="AW104" i="1" s="1"/>
  <c r="AL105" i="1"/>
  <c r="AM105" i="1" s="1"/>
  <c r="AO106" i="1"/>
  <c r="AP106" i="1" s="1"/>
  <c r="AR106" i="1"/>
  <c r="AS106" i="1" s="1"/>
  <c r="AV102" i="1"/>
  <c r="AW102" i="1" s="1"/>
  <c r="AF103" i="1"/>
  <c r="AG103" i="1" s="1"/>
  <c r="AV103" i="1"/>
  <c r="AW103" i="1" s="1"/>
  <c r="AY104" i="1"/>
  <c r="AZ104" i="1" s="1"/>
  <c r="AF108" i="1"/>
  <c r="AG108" i="1" s="1"/>
  <c r="AA103" i="1"/>
  <c r="AB103" i="1" s="1"/>
  <c r="AI103" i="1"/>
  <c r="AJ103" i="1" s="1"/>
  <c r="AY106" i="1"/>
  <c r="AZ106" i="1" s="1"/>
  <c r="AI108" i="1"/>
  <c r="AJ108" i="1" s="1"/>
  <c r="X103" i="1"/>
  <c r="Y103" i="1" s="1"/>
  <c r="BA13" i="1"/>
  <c r="BB13" i="1" s="1"/>
  <c r="BE13" i="1" s="1"/>
  <c r="BF13" i="1" s="1"/>
  <c r="BG13" i="1" s="1"/>
  <c r="AY103" i="1"/>
  <c r="AZ103" i="1" s="1"/>
  <c r="AF106" i="1"/>
  <c r="AG106" i="1" s="1"/>
  <c r="AL108" i="1"/>
  <c r="AM108" i="1" s="1"/>
  <c r="X102" i="1"/>
  <c r="Y102" i="1" s="1"/>
  <c r="AI106" i="1"/>
  <c r="AJ106" i="1" s="1"/>
  <c r="AO108" i="1"/>
  <c r="AP108" i="1" s="1"/>
  <c r="AV106" i="1"/>
  <c r="AW106" i="1" s="1"/>
  <c r="AF105" i="1"/>
  <c r="AG105" i="1" s="1"/>
  <c r="AL106" i="1"/>
  <c r="AM106" i="1" s="1"/>
  <c r="AR108" i="1"/>
  <c r="AS108" i="1" s="1"/>
  <c r="BA42" i="1"/>
  <c r="AG42" i="1"/>
  <c r="BA12" i="1"/>
  <c r="BB12" i="1" s="1"/>
  <c r="BE12" i="1" s="1"/>
  <c r="BF12" i="1" s="1"/>
  <c r="BG12" i="1" s="1"/>
  <c r="AG12" i="1"/>
  <c r="BA19" i="1"/>
  <c r="BB19" i="1" s="1"/>
  <c r="BE19" i="1" s="1"/>
  <c r="BF19" i="1" s="1"/>
  <c r="BG19" i="1" s="1"/>
  <c r="AG19" i="1"/>
  <c r="BA39" i="1"/>
  <c r="BB39" i="1" s="1"/>
  <c r="BE39" i="1" s="1"/>
  <c r="BF39" i="1" s="1"/>
  <c r="BG39" i="1" s="1"/>
  <c r="AG39" i="1"/>
  <c r="AG16" i="1"/>
  <c r="BA16" i="1"/>
  <c r="BB16" i="1" s="1"/>
  <c r="BE16" i="1" s="1"/>
  <c r="BF16" i="1" s="1"/>
  <c r="BG16" i="1" s="1"/>
  <c r="AG11" i="1"/>
  <c r="BA11" i="1"/>
  <c r="BB11" i="1" s="1"/>
  <c r="BE11" i="1" s="1"/>
  <c r="BF11" i="1" s="1"/>
  <c r="BG11" i="1" s="1"/>
  <c r="BA37" i="1"/>
  <c r="BB37" i="1" s="1"/>
  <c r="BE37" i="1" s="1"/>
  <c r="BF37" i="1" s="1"/>
  <c r="BG37" i="1" s="1"/>
  <c r="AG37" i="1"/>
  <c r="AG14" i="1"/>
  <c r="BA14" i="1"/>
  <c r="BB14" i="1" s="1"/>
  <c r="BE14" i="1" s="1"/>
  <c r="BF14" i="1" s="1"/>
  <c r="BG14" i="1" s="1"/>
  <c r="Y17" i="1"/>
  <c r="AB13" i="1"/>
  <c r="AM13" i="1"/>
  <c r="Y15" i="1"/>
  <c r="BA21" i="1"/>
  <c r="BB21" i="1" s="1"/>
  <c r="BE21" i="1" s="1"/>
  <c r="BF21" i="1" s="1"/>
  <c r="BG21" i="1" s="1"/>
  <c r="AG29" i="1"/>
  <c r="BA29" i="1"/>
  <c r="BB29" i="1" s="1"/>
  <c r="BE29" i="1" s="1"/>
  <c r="BF29" i="1" s="1"/>
  <c r="BG29" i="1" s="1"/>
  <c r="BA30" i="1"/>
  <c r="BB30" i="1" s="1"/>
  <c r="BE30" i="1" s="1"/>
  <c r="BF30" i="1" s="1"/>
  <c r="BG30" i="1" s="1"/>
  <c r="AR105" i="1"/>
  <c r="AS105" i="1" s="1"/>
  <c r="X105" i="1"/>
  <c r="Y105" i="1" s="1"/>
  <c r="AO105" i="1"/>
  <c r="AP105" i="1" s="1"/>
  <c r="BA32" i="1"/>
  <c r="BB32" i="1" s="1"/>
  <c r="BE32" i="1" s="1"/>
  <c r="BF32" i="1" s="1"/>
  <c r="BG32" i="1" s="1"/>
  <c r="AG36" i="1"/>
  <c r="BA36" i="1"/>
  <c r="BB36" i="1" s="1"/>
  <c r="BE36" i="1" s="1"/>
  <c r="BF36" i="1" s="1"/>
  <c r="BG36" i="1" s="1"/>
  <c r="AC42" i="1"/>
  <c r="Y42" i="1"/>
  <c r="AC26" i="1"/>
  <c r="AB26" i="1"/>
  <c r="Y33" i="1"/>
  <c r="AC22" i="1"/>
  <c r="AG25" i="1"/>
  <c r="BA25" i="1"/>
  <c r="BB25" i="1" s="1"/>
  <c r="BE25" i="1" s="1"/>
  <c r="BF25" i="1" s="1"/>
  <c r="BG25" i="1" s="1"/>
  <c r="BA26" i="1"/>
  <c r="BB26" i="1" s="1"/>
  <c r="BE26" i="1" s="1"/>
  <c r="BF26" i="1" s="1"/>
  <c r="BG26" i="1" s="1"/>
  <c r="AG26" i="1"/>
  <c r="BA28" i="1"/>
  <c r="BB28" i="1" s="1"/>
  <c r="BE28" i="1" s="1"/>
  <c r="BF28" i="1" s="1"/>
  <c r="BG28" i="1" s="1"/>
  <c r="AG28" i="1"/>
  <c r="AG31" i="1"/>
  <c r="BA31" i="1"/>
  <c r="BB31" i="1" s="1"/>
  <c r="BE31" i="1" s="1"/>
  <c r="BF31" i="1" s="1"/>
  <c r="BG31" i="1" s="1"/>
  <c r="BA17" i="1"/>
  <c r="BB17" i="1" s="1"/>
  <c r="BE17" i="1" s="1"/>
  <c r="BF17" i="1" s="1"/>
  <c r="BG17" i="1" s="1"/>
  <c r="BA24" i="1"/>
  <c r="BB24" i="1" s="1"/>
  <c r="BE24" i="1" s="1"/>
  <c r="BF24" i="1" s="1"/>
  <c r="BA33" i="1"/>
  <c r="BB33" i="1" s="1"/>
  <c r="BE33" i="1" s="1"/>
  <c r="BF33" i="1" s="1"/>
  <c r="BG33" i="1" s="1"/>
  <c r="AA105" i="1"/>
  <c r="AB105" i="1" s="1"/>
  <c r="AC14" i="1"/>
  <c r="BA20" i="1"/>
  <c r="BB20" i="1" s="1"/>
  <c r="BE20" i="1" s="1"/>
  <c r="BF20" i="1" s="1"/>
  <c r="BG20" i="1" s="1"/>
  <c r="AG40" i="1"/>
  <c r="BA40" i="1"/>
  <c r="BB40" i="1" s="1"/>
  <c r="BE40" i="1" s="1"/>
  <c r="BF40" i="1" s="1"/>
  <c r="BG40" i="1" s="1"/>
  <c r="BA15" i="1"/>
  <c r="BB15" i="1" s="1"/>
  <c r="BE15" i="1" s="1"/>
  <c r="BF15" i="1" s="1"/>
  <c r="BG15" i="1" s="1"/>
  <c r="AG15" i="1"/>
  <c r="Y19" i="1"/>
  <c r="BA22" i="1"/>
  <c r="BB22" i="1" s="1"/>
  <c r="BE22" i="1" s="1"/>
  <c r="BF22" i="1" s="1"/>
  <c r="BG22" i="1" s="1"/>
  <c r="AG35" i="1"/>
  <c r="BA18" i="1"/>
  <c r="BB18" i="1" s="1"/>
  <c r="BE18" i="1" s="1"/>
  <c r="BF18" i="1" s="1"/>
  <c r="BG18" i="1" s="1"/>
  <c r="AC21" i="1"/>
  <c r="AC25" i="1"/>
  <c r="AC27" i="1"/>
  <c r="AC29" i="1"/>
  <c r="AG34" i="1"/>
  <c r="BA34" i="1"/>
  <c r="BB34" i="1" s="1"/>
  <c r="BE34" i="1" s="1"/>
  <c r="BF34" i="1" s="1"/>
  <c r="BG34" i="1" s="1"/>
  <c r="AC36" i="1"/>
  <c r="BA41" i="1"/>
  <c r="BB41" i="1" s="1"/>
  <c r="BE41" i="1" s="1"/>
  <c r="BF41" i="1" s="1"/>
  <c r="BG41" i="1" s="1"/>
  <c r="AI105" i="1"/>
  <c r="AJ105" i="1" s="1"/>
  <c r="AY105" i="1"/>
  <c r="AZ105" i="1" s="1"/>
  <c r="BA27" i="1"/>
  <c r="BB27" i="1" s="1"/>
  <c r="BE27" i="1" s="1"/>
  <c r="BF27" i="1" s="1"/>
  <c r="BG27" i="1" s="1"/>
  <c r="BA38" i="1"/>
  <c r="BB38" i="1" s="1"/>
  <c r="BE38" i="1" s="1"/>
  <c r="BF38" i="1" s="1"/>
  <c r="BG38" i="1" s="1"/>
  <c r="AB28" i="1"/>
  <c r="AB39" i="1"/>
  <c r="BB42" i="1" l="1"/>
  <c r="BE42" i="1" s="1"/>
  <c r="BF42" i="1" s="1"/>
  <c r="BG42" i="1" s="1"/>
</calcChain>
</file>

<file path=xl/comments1.xml><?xml version="1.0" encoding="utf-8"?>
<comments xmlns="http://schemas.openxmlformats.org/spreadsheetml/2006/main">
  <authors>
    <author>Budi S.</author>
  </authors>
  <commentList>
    <comment ref="AU37" authorId="0" shapeId="0">
      <text>
        <r>
          <rPr>
            <b/>
            <sz val="9"/>
            <color indexed="81"/>
            <rFont val="Tahoma"/>
            <family val="2"/>
          </rPr>
          <t>Budi S.:</t>
        </r>
        <r>
          <rPr>
            <sz val="9"/>
            <color indexed="81"/>
            <rFont val="Tahoma"/>
            <family val="2"/>
          </rPr>
          <t xml:space="preserve">
Tidak mengerjakan Try Out</t>
        </r>
      </text>
    </comment>
  </commentList>
</comments>
</file>

<file path=xl/sharedStrings.xml><?xml version="1.0" encoding="utf-8"?>
<sst xmlns="http://schemas.openxmlformats.org/spreadsheetml/2006/main" count="278" uniqueCount="97">
  <si>
    <t>FORM REKAPITULASI PENILAIAN KINERJA</t>
  </si>
  <si>
    <t>CHO LAYANAN TELKOMSEL</t>
  </si>
  <si>
    <t>LOKASI : CC TELKOMSEL SEMARANG</t>
  </si>
  <si>
    <t>NO</t>
  </si>
  <si>
    <t>NAMA LENGKAP</t>
  </si>
  <si>
    <t>PERNER</t>
  </si>
  <si>
    <t>AWAL KONTRAK</t>
  </si>
  <si>
    <t>AKHIR KONTRAK</t>
  </si>
  <si>
    <t>JABATAN</t>
  </si>
  <si>
    <t>JENIS KELAMIN</t>
  </si>
  <si>
    <t>TEAM LEADER</t>
  </si>
  <si>
    <t>SUPERVISOR</t>
  </si>
  <si>
    <t>PPJP</t>
  </si>
  <si>
    <t>STATUS CUMIL</t>
  </si>
  <si>
    <t>STATUS RESIGN</t>
  </si>
  <si>
    <t>POLA LAYANAN</t>
  </si>
  <si>
    <t>HK ROSTER</t>
  </si>
  <si>
    <t>S</t>
  </si>
  <si>
    <t>A</t>
  </si>
  <si>
    <t>CDK</t>
  </si>
  <si>
    <t>CT</t>
  </si>
  <si>
    <t>OP</t>
  </si>
  <si>
    <t>HK REALISASI</t>
  </si>
  <si>
    <t>HK TUPRES</t>
  </si>
  <si>
    <t>PRODUKTIVITAS</t>
  </si>
  <si>
    <t>TOTAL PRODUKTIVITAS</t>
  </si>
  <si>
    <t>KUALITAS</t>
  </si>
  <si>
    <t>TOTAL KUALITAS</t>
  </si>
  <si>
    <t>GUGUR / TERIMA</t>
  </si>
  <si>
    <t>NOMINAL BERDASARKAN JABATAN</t>
  </si>
  <si>
    <t>NOMINAL KINERJA</t>
  </si>
  <si>
    <t>NOMINAL KINERJA YANG DIBAYARKAN</t>
  </si>
  <si>
    <t>TOTAL NOMINAL KINERJA YANG DIBAYARKAN</t>
  </si>
  <si>
    <t>KONSELING</t>
  </si>
  <si>
    <t xml:space="preserve">BATL </t>
  </si>
  <si>
    <t>SP</t>
  </si>
  <si>
    <t>Kedisiplinan / Ketidakterlambatan</t>
  </si>
  <si>
    <t>KEHADIRAN</t>
  </si>
  <si>
    <t>CES Score</t>
  </si>
  <si>
    <t>Jumlah tiket yang diselesaikan</t>
  </si>
  <si>
    <t>QA Score Closing Tiket</t>
  </si>
  <si>
    <t>QA Score Konfirmasi ke pelanggan</t>
  </si>
  <si>
    <t>Pencapaian service level closing tiket</t>
  </si>
  <si>
    <t>Pencapaian Nilai Propper</t>
  </si>
  <si>
    <t>Mengikuti Training</t>
  </si>
  <si>
    <t>NILAI</t>
  </si>
  <si>
    <t>%NILAI</t>
  </si>
  <si>
    <t>REALISASI</t>
  </si>
  <si>
    <t>Realisasi</t>
  </si>
  <si>
    <t>Realisai</t>
  </si>
  <si>
    <t>ALFI RISKIANA</t>
  </si>
  <si>
    <t>COMPLAIN HANDLING OFFICER</t>
  </si>
  <si>
    <t>Perempuan</t>
  </si>
  <si>
    <t>RAHMI</t>
  </si>
  <si>
    <t>BUDI SUPRIYATNA</t>
  </si>
  <si>
    <t>INF</t>
  </si>
  <si>
    <t>ANNISA AULIA RAHMAWATI</t>
  </si>
  <si>
    <t>ARI WIDODO</t>
  </si>
  <si>
    <t>Laki-Laki</t>
  </si>
  <si>
    <t>DESY RIZKY BATUBARA</t>
  </si>
  <si>
    <t>DHEA MAULIDINA ROHMA</t>
  </si>
  <si>
    <t>EVA OKTALIANA NASRANI</t>
  </si>
  <si>
    <t>GOLDA LAURI TOBING</t>
  </si>
  <si>
    <t>GRATIANA UCINTA TARIGAN</t>
  </si>
  <si>
    <t>ISNENI EMA NURIFA TANJUNG</t>
  </si>
  <si>
    <t>NANIK TRIYANI</t>
  </si>
  <si>
    <t>NORMA PALILING</t>
  </si>
  <si>
    <t>NUR ELFRIDA PULUNGAN</t>
  </si>
  <si>
    <t>RICO YOSENO</t>
  </si>
  <si>
    <t>SRI REZKI RAMADHANI</t>
  </si>
  <si>
    <t>ABDUL SALAM</t>
  </si>
  <si>
    <t>SITI ASYIAH</t>
  </si>
  <si>
    <t>ANASTASIA HANI PRASETIO</t>
  </si>
  <si>
    <t>CHRISANTAYANA YUNI EVENTI PANJAITAN</t>
  </si>
  <si>
    <t>DHENY ASIH PANGASTUTI</t>
  </si>
  <si>
    <t>EVA AROMA FITRIAWAN</t>
  </si>
  <si>
    <t>HAIRIANI</t>
  </si>
  <si>
    <t>HENI ZAHARA</t>
  </si>
  <si>
    <t>ISKANDAR</t>
  </si>
  <si>
    <t>KAMALUDDIN BATUBARA</t>
  </si>
  <si>
    <t>MAULANIE NUR RACHMA NOVIANTY</t>
  </si>
  <si>
    <t>MILDA YUNI ARDITA</t>
  </si>
  <si>
    <t>MISBAL AIRUN</t>
  </si>
  <si>
    <t>Muhamad Arifin</t>
  </si>
  <si>
    <t>TRIWULANDARI</t>
  </si>
  <si>
    <t>WINDA VIRDYA SITORUS</t>
  </si>
  <si>
    <t>WIWIN HARTANTI</t>
  </si>
  <si>
    <t>DANI KARDANI</t>
  </si>
  <si>
    <t>ADE EKA TAMARA</t>
  </si>
  <si>
    <t>INDRA NUGROHO</t>
  </si>
  <si>
    <t>YULI SETIAWATI</t>
  </si>
  <si>
    <t>RUDDY CORDIANDI</t>
  </si>
  <si>
    <t>ANJAR KESUMARAHARJO</t>
  </si>
  <si>
    <t>Ket:</t>
  </si>
  <si>
    <t>=&gt; Sakit Opname</t>
  </si>
  <si>
    <t>ALDI YUDHA AGUSTA</t>
  </si>
  <si>
    <t>RD RIKI SUHERMAN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</si>
</sst>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[$Rp-421]* #,##0.00_);_([$Rp-421]* \(#,##0.00\);_([$Rp-421]* &quot;-&quot;??_);_(@_)"/>
    <numFmt numFmtId="165" formatCode="0.0%"/>
    <numFmt numFmtId="166" formatCode="[$-409]d\-mmm\-yy;@"/>
    <numFmt numFmtId="167" formatCode="_(* #,##0_);_(* \(#,##0\);_(* &quot;-&quot;??_);_(@_)"/>
    <numFmt numFmtId="168" formatCode="_([$Rp-421]* #,##0_);_([$Rp-421]* \(#,##0\);_([$Rp-421]* &quot;-&quot;_);_(@_)"/>
    <numFmt numFmtId="169" formatCode="_([$Rp-421]* #,##0_);_([$Rp-421]* \(#,##0\);_([$Rp-421]* &quot;-&quot;??_);_(@_)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206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9"/>
      <color indexed="8"/>
      <name val="Calibri"/>
      <family val="2"/>
      <scheme val="minor"/>
    </font>
    <font>
      <b/>
      <sz val="9"/>
      <name val="Calibri"/>
      <family val="2"/>
      <scheme val="minor"/>
    </font>
    <font>
      <sz val="12"/>
      <name val="Times New Roman"/>
      <family val="1"/>
    </font>
    <font>
      <sz val="8"/>
      <color rgb="FF000000"/>
      <name val="Calibri"/>
      <family val="2"/>
    </font>
    <font>
      <sz val="10"/>
      <color rgb="FF263238"/>
      <name val="Roboto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11" fillId="0" borderId="0"/>
  </cellStyleXfs>
  <cellXfs count="128">
    <xf numFmtId="0" fontId="0" fillId="0" borderId="0" xfId="0"/>
    <xf numFmtId="0" fontId="3" fillId="0" borderId="0" xfId="2" applyFont="1" applyAlignment="1">
      <alignment vertical="center"/>
    </xf>
    <xf numFmtId="0" fontId="3" fillId="0" borderId="0" xfId="2" applyFont="1" applyAlignment="1">
      <alignment horizontal="left" vertical="center"/>
    </xf>
    <xf numFmtId="0" fontId="3" fillId="0" borderId="0" xfId="3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2" fontId="3" fillId="0" borderId="0" xfId="2" applyNumberFormat="1" applyFont="1" applyAlignment="1">
      <alignment horizontal="center" vertical="center"/>
    </xf>
    <xf numFmtId="0" fontId="4" fillId="0" borderId="0" xfId="3" applyFont="1" applyAlignment="1">
      <alignment vertical="center"/>
    </xf>
    <xf numFmtId="0" fontId="4" fillId="0" borderId="0" xfId="3" applyFont="1" applyAlignment="1">
      <alignment horizontal="center" vertical="center"/>
    </xf>
    <xf numFmtId="21" fontId="3" fillId="0" borderId="0" xfId="2" applyNumberFormat="1" applyFont="1" applyAlignment="1">
      <alignment horizontal="center" vertical="center"/>
    </xf>
    <xf numFmtId="17" fontId="3" fillId="0" borderId="0" xfId="2" applyNumberFormat="1" applyFont="1" applyAlignment="1">
      <alignment horizontal="left" vertical="center"/>
    </xf>
    <xf numFmtId="0" fontId="5" fillId="2" borderId="1" xfId="2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wrapText="1"/>
    </xf>
    <xf numFmtId="0" fontId="5" fillId="2" borderId="1" xfId="4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3" borderId="4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center" vertical="center" wrapText="1"/>
    </xf>
    <xf numFmtId="164" fontId="5" fillId="2" borderId="1" xfId="4" applyNumberFormat="1" applyFont="1" applyFill="1" applyBorder="1" applyAlignment="1">
      <alignment horizontal="center" vertical="center" wrapText="1"/>
    </xf>
    <xf numFmtId="164" fontId="5" fillId="3" borderId="1" xfId="4" applyNumberFormat="1" applyFont="1" applyFill="1" applyBorder="1" applyAlignment="1">
      <alignment horizontal="center" vertical="center" wrapText="1"/>
    </xf>
    <xf numFmtId="0" fontId="5" fillId="2" borderId="4" xfId="4" applyFont="1" applyFill="1" applyBorder="1" applyAlignment="1">
      <alignment horizontal="center" vertical="center" wrapText="1"/>
    </xf>
    <xf numFmtId="0" fontId="5" fillId="2" borderId="6" xfId="2" applyFont="1" applyFill="1" applyBorder="1" applyAlignment="1">
      <alignment horizontal="center" vertical="center"/>
    </xf>
    <xf numFmtId="0" fontId="5" fillId="2" borderId="6" xfId="3" applyFont="1" applyFill="1" applyBorder="1" applyAlignment="1">
      <alignment horizontal="center" vertical="center" wrapText="1"/>
    </xf>
    <xf numFmtId="0" fontId="5" fillId="2" borderId="6" xfId="4" applyFont="1" applyFill="1" applyBorder="1" applyAlignment="1">
      <alignment horizontal="center" vertical="center" wrapText="1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  <xf numFmtId="0" fontId="5" fillId="3" borderId="9" xfId="2" applyFont="1" applyFill="1" applyBorder="1" applyAlignment="1">
      <alignment horizontal="center" vertical="center" wrapText="1"/>
    </xf>
    <xf numFmtId="164" fontId="5" fillId="2" borderId="6" xfId="4" applyNumberFormat="1" applyFont="1" applyFill="1" applyBorder="1" applyAlignment="1">
      <alignment horizontal="center" vertical="center" wrapText="1"/>
    </xf>
    <xf numFmtId="164" fontId="5" fillId="3" borderId="6" xfId="4" applyNumberFormat="1" applyFont="1" applyFill="1" applyBorder="1" applyAlignment="1">
      <alignment horizontal="center" vertical="center" wrapText="1"/>
    </xf>
    <xf numFmtId="165" fontId="5" fillId="2" borderId="10" xfId="2" applyNumberFormat="1" applyFont="1" applyFill="1" applyBorder="1" applyAlignment="1">
      <alignment horizontal="center" vertical="center" wrapText="1"/>
    </xf>
    <xf numFmtId="165" fontId="5" fillId="2" borderId="11" xfId="2" applyNumberFormat="1" applyFont="1" applyFill="1" applyBorder="1" applyAlignment="1">
      <alignment horizontal="center" vertical="center" wrapText="1"/>
    </xf>
    <xf numFmtId="165" fontId="5" fillId="2" borderId="12" xfId="2" applyNumberFormat="1" applyFont="1" applyFill="1" applyBorder="1" applyAlignment="1">
      <alignment horizontal="center" vertical="center" wrapText="1"/>
    </xf>
    <xf numFmtId="0" fontId="5" fillId="2" borderId="10" xfId="2" applyFont="1" applyFill="1" applyBorder="1" applyAlignment="1">
      <alignment horizontal="center" vertical="center" wrapText="1"/>
    </xf>
    <xf numFmtId="0" fontId="5" fillId="2" borderId="11" xfId="2" applyFont="1" applyFill="1" applyBorder="1" applyAlignment="1">
      <alignment horizontal="center" vertical="center" wrapText="1"/>
    </xf>
    <xf numFmtId="0" fontId="5" fillId="2" borderId="12" xfId="2" applyFont="1" applyFill="1" applyBorder="1" applyAlignment="1">
      <alignment horizontal="center" vertical="center" wrapText="1"/>
    </xf>
    <xf numFmtId="0" fontId="5" fillId="2" borderId="13" xfId="2" applyFont="1" applyFill="1" applyBorder="1" applyAlignment="1">
      <alignment horizontal="center" vertical="center"/>
    </xf>
    <xf numFmtId="0" fontId="5" fillId="2" borderId="13" xfId="3" applyFont="1" applyFill="1" applyBorder="1" applyAlignment="1">
      <alignment horizontal="center" vertical="center" wrapText="1"/>
    </xf>
    <xf numFmtId="0" fontId="5" fillId="2" borderId="13" xfId="4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 wrapText="1"/>
    </xf>
    <xf numFmtId="0" fontId="5" fillId="4" borderId="4" xfId="2" applyFont="1" applyFill="1" applyBorder="1" applyAlignment="1">
      <alignment horizontal="center" vertical="center" wrapText="1"/>
    </xf>
    <xf numFmtId="0" fontId="5" fillId="2" borderId="13" xfId="2" applyFont="1" applyFill="1" applyBorder="1" applyAlignment="1">
      <alignment horizontal="center" vertical="center" wrapText="1"/>
    </xf>
    <xf numFmtId="0" fontId="5" fillId="4" borderId="13" xfId="2" applyFont="1" applyFill="1" applyBorder="1" applyAlignment="1">
      <alignment horizontal="center" vertical="center" wrapText="1"/>
    </xf>
    <xf numFmtId="0" fontId="5" fillId="3" borderId="14" xfId="2" applyFont="1" applyFill="1" applyBorder="1" applyAlignment="1">
      <alignment horizontal="center" vertical="center" wrapText="1"/>
    </xf>
    <xf numFmtId="164" fontId="5" fillId="2" borderId="13" xfId="4" applyNumberFormat="1" applyFont="1" applyFill="1" applyBorder="1" applyAlignment="1">
      <alignment horizontal="center" vertical="center" wrapText="1"/>
    </xf>
    <xf numFmtId="164" fontId="5" fillId="3" borderId="13" xfId="4" applyNumberFormat="1" applyFont="1" applyFill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7" fillId="2" borderId="4" xfId="5" applyFont="1" applyFill="1" applyBorder="1" applyAlignment="1">
      <alignment horizontal="center" vertical="top"/>
    </xf>
    <xf numFmtId="166" fontId="7" fillId="0" borderId="4" xfId="0" applyNumberFormat="1" applyFont="1" applyBorder="1" applyAlignment="1">
      <alignment horizontal="center"/>
    </xf>
    <xf numFmtId="166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3" fillId="0" borderId="4" xfId="3" applyFont="1" applyBorder="1" applyAlignment="1">
      <alignment horizontal="center" vertical="center"/>
    </xf>
    <xf numFmtId="0" fontId="3" fillId="0" borderId="4" xfId="6" applyFont="1" applyBorder="1" applyAlignment="1">
      <alignment horizontal="center" vertical="center"/>
    </xf>
    <xf numFmtId="1" fontId="3" fillId="0" borderId="4" xfId="2" applyNumberFormat="1" applyFont="1" applyBorder="1" applyAlignment="1">
      <alignment horizontal="center" vertical="center"/>
    </xf>
    <xf numFmtId="9" fontId="9" fillId="0" borderId="4" xfId="7" applyFont="1" applyFill="1" applyBorder="1" applyAlignment="1">
      <alignment horizontal="center" vertical="center" wrapText="1"/>
    </xf>
    <xf numFmtId="9" fontId="3" fillId="3" borderId="4" xfId="7" applyFont="1" applyFill="1" applyBorder="1" applyAlignment="1">
      <alignment horizontal="center" vertical="center"/>
    </xf>
    <xf numFmtId="1" fontId="10" fillId="0" borderId="4" xfId="2" applyNumberFormat="1" applyFont="1" applyBorder="1" applyAlignment="1">
      <alignment horizontal="center" vertical="center"/>
    </xf>
    <xf numFmtId="9" fontId="3" fillId="3" borderId="4" xfId="2" applyNumberFormat="1" applyFont="1" applyFill="1" applyBorder="1" applyAlignment="1">
      <alignment horizontal="center" vertical="center"/>
    </xf>
    <xf numFmtId="10" fontId="3" fillId="0" borderId="4" xfId="8" applyNumberFormat="1" applyFont="1" applyBorder="1" applyAlignment="1">
      <alignment horizontal="center" vertical="center" wrapText="1"/>
    </xf>
    <xf numFmtId="167" fontId="3" fillId="0" borderId="4" xfId="8" applyNumberFormat="1" applyFont="1" applyBorder="1" applyAlignment="1">
      <alignment horizontal="center" vertical="center" wrapText="1"/>
    </xf>
    <xf numFmtId="168" fontId="3" fillId="0" borderId="4" xfId="7" applyNumberFormat="1" applyFont="1" applyFill="1" applyBorder="1" applyAlignment="1">
      <alignment horizontal="center" vertical="center"/>
    </xf>
    <xf numFmtId="169" fontId="3" fillId="3" borderId="4" xfId="7" applyNumberFormat="1" applyFont="1" applyFill="1" applyBorder="1" applyAlignment="1">
      <alignment horizontal="center" vertical="center"/>
    </xf>
    <xf numFmtId="0" fontId="4" fillId="0" borderId="4" xfId="3" applyFont="1" applyBorder="1" applyAlignment="1">
      <alignment vertical="center"/>
    </xf>
    <xf numFmtId="0" fontId="4" fillId="0" borderId="4" xfId="3" applyFont="1" applyBorder="1" applyAlignment="1">
      <alignment horizontal="center" vertical="center"/>
    </xf>
    <xf numFmtId="2" fontId="3" fillId="0" borderId="4" xfId="2" applyNumberFormat="1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/>
    </xf>
    <xf numFmtId="0" fontId="6" fillId="0" borderId="4" xfId="0" applyFont="1" applyBorder="1"/>
    <xf numFmtId="0" fontId="12" fillId="2" borderId="4" xfId="0" applyFont="1" applyFill="1" applyBorder="1" applyAlignment="1">
      <alignment horizontal="left" vertical="center"/>
    </xf>
    <xf numFmtId="0" fontId="6" fillId="2" borderId="4" xfId="0" applyFont="1" applyFill="1" applyBorder="1"/>
    <xf numFmtId="1" fontId="3" fillId="0" borderId="4" xfId="2" applyNumberFormat="1" applyFont="1" applyFill="1" applyBorder="1" applyAlignment="1">
      <alignment horizontal="center" vertical="center"/>
    </xf>
    <xf numFmtId="0" fontId="6" fillId="5" borderId="4" xfId="0" applyFont="1" applyFill="1" applyBorder="1" applyAlignment="1">
      <alignment vertical="center"/>
    </xf>
    <xf numFmtId="0" fontId="7" fillId="0" borderId="4" xfId="0" applyFont="1" applyBorder="1" applyAlignment="1">
      <alignment horizontal="center"/>
    </xf>
    <xf numFmtId="0" fontId="3" fillId="0" borderId="12" xfId="3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3" fillId="0" borderId="4" xfId="2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0" fillId="0" borderId="4" xfId="0" applyBorder="1"/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3" applyFont="1" applyBorder="1" applyAlignment="1">
      <alignment horizontal="left" vertical="center"/>
    </xf>
    <xf numFmtId="2" fontId="4" fillId="0" borderId="4" xfId="3" applyNumberFormat="1" applyFont="1" applyBorder="1" applyAlignment="1">
      <alignment horizontal="center" vertical="center"/>
    </xf>
    <xf numFmtId="0" fontId="3" fillId="6" borderId="0" xfId="2" applyFont="1" applyFill="1" applyAlignment="1">
      <alignment vertical="center"/>
    </xf>
    <xf numFmtId="0" fontId="4" fillId="6" borderId="4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center" vertical="center"/>
    </xf>
    <xf numFmtId="166" fontId="4" fillId="6" borderId="4" xfId="0" applyNumberFormat="1" applyFont="1" applyFill="1" applyBorder="1" applyAlignment="1">
      <alignment horizontal="center" vertical="center"/>
    </xf>
    <xf numFmtId="0" fontId="3" fillId="6" borderId="12" xfId="3" applyFont="1" applyFill="1" applyBorder="1" applyAlignment="1">
      <alignment horizontal="center" vertical="center"/>
    </xf>
    <xf numFmtId="0" fontId="3" fillId="6" borderId="4" xfId="3" applyFont="1" applyFill="1" applyBorder="1" applyAlignment="1">
      <alignment horizontal="center" vertical="center"/>
    </xf>
    <xf numFmtId="0" fontId="3" fillId="6" borderId="4" xfId="6" applyFont="1" applyFill="1" applyBorder="1" applyAlignment="1">
      <alignment horizontal="center" vertical="center"/>
    </xf>
    <xf numFmtId="1" fontId="3" fillId="6" borderId="4" xfId="2" applyNumberFormat="1" applyFont="1" applyFill="1" applyBorder="1" applyAlignment="1">
      <alignment horizontal="center" vertical="center"/>
    </xf>
    <xf numFmtId="9" fontId="9" fillId="6" borderId="4" xfId="7" applyFont="1" applyFill="1" applyBorder="1" applyAlignment="1">
      <alignment horizontal="center" vertical="center" wrapText="1"/>
    </xf>
    <xf numFmtId="9" fontId="3" fillId="6" borderId="4" xfId="7" applyFont="1" applyFill="1" applyBorder="1" applyAlignment="1">
      <alignment horizontal="center" vertical="center"/>
    </xf>
    <xf numFmtId="2" fontId="3" fillId="6" borderId="4" xfId="2" applyNumberFormat="1" applyFont="1" applyFill="1" applyBorder="1" applyAlignment="1">
      <alignment horizontal="center" vertical="center"/>
    </xf>
    <xf numFmtId="9" fontId="3" fillId="6" borderId="4" xfId="2" applyNumberFormat="1" applyFont="1" applyFill="1" applyBorder="1" applyAlignment="1">
      <alignment horizontal="center" vertical="center"/>
    </xf>
    <xf numFmtId="10" fontId="3" fillId="6" borderId="4" xfId="8" applyNumberFormat="1" applyFont="1" applyFill="1" applyBorder="1" applyAlignment="1">
      <alignment horizontal="center" vertical="center" wrapText="1"/>
    </xf>
    <xf numFmtId="167" fontId="3" fillId="6" borderId="4" xfId="8" applyNumberFormat="1" applyFont="1" applyFill="1" applyBorder="1" applyAlignment="1">
      <alignment horizontal="center" vertical="center" wrapText="1"/>
    </xf>
    <xf numFmtId="168" fontId="3" fillId="6" borderId="4" xfId="7" applyNumberFormat="1" applyFont="1" applyFill="1" applyBorder="1" applyAlignment="1">
      <alignment horizontal="center" vertical="center"/>
    </xf>
    <xf numFmtId="169" fontId="3" fillId="6" borderId="4" xfId="7" applyNumberFormat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0" xfId="3" applyFont="1" applyFill="1" applyAlignment="1">
      <alignment vertical="center"/>
    </xf>
    <xf numFmtId="9" fontId="3" fillId="0" borderId="4" xfId="7" applyFont="1" applyFill="1" applyBorder="1" applyAlignment="1">
      <alignment horizontal="center" vertical="center"/>
    </xf>
    <xf numFmtId="9" fontId="3" fillId="0" borderId="4" xfId="2" applyNumberFormat="1" applyFont="1" applyBorder="1" applyAlignment="1">
      <alignment horizontal="center" vertical="center"/>
    </xf>
    <xf numFmtId="169" fontId="3" fillId="0" borderId="4" xfId="7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0" fontId="3" fillId="0" borderId="0" xfId="6" applyFont="1" applyAlignment="1">
      <alignment horizontal="center" vertical="center"/>
    </xf>
    <xf numFmtId="169" fontId="3" fillId="0" borderId="0" xfId="7" applyNumberFormat="1" applyFont="1" applyFill="1" applyBorder="1" applyAlignment="1">
      <alignment horizontal="center" vertical="center"/>
    </xf>
    <xf numFmtId="0" fontId="4" fillId="0" borderId="0" xfId="3" applyFont="1" applyAlignment="1">
      <alignment horizontal="left" vertical="center"/>
    </xf>
    <xf numFmtId="0" fontId="4" fillId="4" borderId="0" xfId="3" applyFont="1" applyFill="1" applyAlignment="1">
      <alignment horizontal="center" vertical="center"/>
    </xf>
    <xf numFmtId="0" fontId="9" fillId="0" borderId="4" xfId="0" applyFont="1" applyBorder="1" applyAlignment="1">
      <alignment vertical="center"/>
    </xf>
    <xf numFmtId="9" fontId="4" fillId="0" borderId="4" xfId="1" applyFont="1" applyBorder="1" applyAlignment="1">
      <alignment horizontal="center" vertical="center"/>
    </xf>
    <xf numFmtId="165" fontId="4" fillId="0" borderId="4" xfId="3" applyNumberFormat="1" applyFont="1" applyBorder="1" applyAlignment="1">
      <alignment horizontal="center" vertical="center"/>
    </xf>
    <xf numFmtId="10" fontId="4" fillId="0" borderId="4" xfId="3" applyNumberFormat="1" applyFont="1" applyBorder="1" applyAlignment="1">
      <alignment horizontal="center" vertical="center"/>
    </xf>
    <xf numFmtId="0" fontId="13" fillId="0" borderId="0" xfId="0" applyFont="1"/>
    <xf numFmtId="2" fontId="4" fillId="0" borderId="0" xfId="3" applyNumberFormat="1" applyFont="1" applyAlignment="1">
      <alignment horizontal="center" vertical="center"/>
    </xf>
    <xf numFmtId="0" fontId="4" fillId="0" borderId="0" xfId="3" applyFont="1" applyAlignment="1">
      <alignment horizontal="right" vertical="center"/>
    </xf>
    <xf numFmtId="0" fontId="3" fillId="6" borderId="0" xfId="5" applyFont="1" applyFill="1" applyAlignment="1">
      <alignment horizontal="left" vertical="center"/>
    </xf>
    <xf numFmtId="0" fontId="4" fillId="0" borderId="0" xfId="3" quotePrefix="1" applyFont="1" applyAlignment="1">
      <alignment vertical="center"/>
    </xf>
    <xf numFmtId="0" fontId="4" fillId="0" borderId="0" xfId="3" applyFont="1" applyBorder="1" applyAlignment="1">
      <alignment horizontal="center" vertical="center"/>
    </xf>
    <xf numFmtId="0" fontId="3" fillId="4" borderId="4" xfId="2" applyFont="1" applyFill="1" applyBorder="1" applyAlignment="1">
      <alignment horizontal="center" vertical="center"/>
    </xf>
  </cellXfs>
  <cellStyles count="9">
    <cellStyle name="Normal" xfId="0" builtinId="0"/>
    <cellStyle name="Normal 2 2" xfId="5"/>
    <cellStyle name="Normal 3 3 2" xfId="3"/>
    <cellStyle name="Normal 4 2" xfId="4"/>
    <cellStyle name="Normal 4 3 11" xfId="6"/>
    <cellStyle name="Normal_Kinerja Nov 08" xfId="8"/>
    <cellStyle name="Normal_Kinerja Siska Sept 2010" xfId="2"/>
    <cellStyle name="Percent" xfId="1" builtinId="5"/>
    <cellStyle name="Percent 2 2" xfId="7"/>
  </cellStyles>
  <dxfs count="29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-0.499984740745262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kap%20TKD%20CH%20Periode%20Mei%20202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2/CH/Quality%20CH/5.%20Mei/CES%20CHO%20Mei%20202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2022/BAST/5.%20Mei/Try%20Out%20from%20K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I 22"/>
    </sheetNames>
    <sheetDataSet>
      <sheetData sheetId="0">
        <row r="6">
          <cell r="E6">
            <v>182056</v>
          </cell>
          <cell r="F6" t="str">
            <v>L</v>
          </cell>
          <cell r="G6" t="str">
            <v>OFF</v>
          </cell>
          <cell r="H6" t="str">
            <v>OFF</v>
          </cell>
          <cell r="I6" t="str">
            <v>OFF</v>
          </cell>
          <cell r="J6" t="str">
            <v>OFF</v>
          </cell>
          <cell r="K6" t="str">
            <v>CT</v>
          </cell>
          <cell r="L6" t="str">
            <v>CT</v>
          </cell>
          <cell r="M6" t="str">
            <v>OFF</v>
          </cell>
          <cell r="N6" t="str">
            <v>OFF</v>
          </cell>
          <cell r="O6" t="str">
            <v>OFF</v>
          </cell>
          <cell r="P6" t="str">
            <v>OFF</v>
          </cell>
          <cell r="Q6" t="str">
            <v>OFF</v>
          </cell>
          <cell r="R6" t="str">
            <v>CT</v>
          </cell>
          <cell r="S6" t="str">
            <v>CT</v>
          </cell>
          <cell r="T6" t="str">
            <v>2L</v>
          </cell>
          <cell r="U6">
            <v>3</v>
          </cell>
          <cell r="V6">
            <v>3</v>
          </cell>
          <cell r="W6" t="str">
            <v>OFF</v>
          </cell>
          <cell r="X6" t="str">
            <v>2L</v>
          </cell>
          <cell r="Y6" t="str">
            <v>2L</v>
          </cell>
          <cell r="Z6">
            <v>3</v>
          </cell>
          <cell r="AA6">
            <v>3</v>
          </cell>
          <cell r="AB6" t="str">
            <v>OFF</v>
          </cell>
          <cell r="AC6" t="str">
            <v>2L</v>
          </cell>
          <cell r="AD6" t="str">
            <v>2L</v>
          </cell>
          <cell r="AE6">
            <v>3</v>
          </cell>
          <cell r="AF6" t="str">
            <v>OFF</v>
          </cell>
          <cell r="AG6" t="str">
            <v>2L</v>
          </cell>
          <cell r="AH6" t="str">
            <v>2L</v>
          </cell>
          <cell r="AI6" t="str">
            <v>2L</v>
          </cell>
          <cell r="AJ6" t="str">
            <v>OFF</v>
          </cell>
          <cell r="AK6" t="str">
            <v>2L</v>
          </cell>
          <cell r="AL6" t="str">
            <v>2L</v>
          </cell>
          <cell r="AM6" t="str">
            <v>OFF</v>
          </cell>
          <cell r="AN6" t="str">
            <v>2L</v>
          </cell>
          <cell r="AO6" t="str">
            <v>2L</v>
          </cell>
          <cell r="AP6">
            <v>3</v>
          </cell>
          <cell r="AQ6" t="str">
            <v>OFF</v>
          </cell>
          <cell r="AR6">
            <v>0</v>
          </cell>
          <cell r="AS6">
            <v>12</v>
          </cell>
          <cell r="AT6">
            <v>6</v>
          </cell>
          <cell r="AU6">
            <v>2</v>
          </cell>
          <cell r="AV6">
            <v>0</v>
          </cell>
        </row>
        <row r="7">
          <cell r="E7">
            <v>187050</v>
          </cell>
          <cell r="F7" t="str">
            <v>L</v>
          </cell>
          <cell r="G7" t="str">
            <v>OFF</v>
          </cell>
          <cell r="H7" t="str">
            <v>2L</v>
          </cell>
          <cell r="I7" t="str">
            <v>2L</v>
          </cell>
          <cell r="J7">
            <v>3</v>
          </cell>
          <cell r="K7" t="str">
            <v>OFF</v>
          </cell>
          <cell r="L7" t="str">
            <v>OFF</v>
          </cell>
          <cell r="M7" t="str">
            <v>OFF</v>
          </cell>
          <cell r="N7" t="str">
            <v>2L</v>
          </cell>
          <cell r="O7">
            <v>3</v>
          </cell>
          <cell r="P7" t="str">
            <v>OFF</v>
          </cell>
          <cell r="Q7" t="str">
            <v>2L</v>
          </cell>
          <cell r="R7" t="str">
            <v>2L</v>
          </cell>
          <cell r="S7">
            <v>3</v>
          </cell>
          <cell r="T7" t="str">
            <v>OFF</v>
          </cell>
          <cell r="U7" t="str">
            <v>2L</v>
          </cell>
          <cell r="V7" t="str">
            <v>2L</v>
          </cell>
          <cell r="W7" t="str">
            <v>2L</v>
          </cell>
          <cell r="X7">
            <v>3</v>
          </cell>
          <cell r="Y7" t="str">
            <v>2L</v>
          </cell>
          <cell r="Z7" t="str">
            <v>OFF</v>
          </cell>
          <cell r="AA7" t="str">
            <v>CT</v>
          </cell>
          <cell r="AB7" t="str">
            <v>OFF</v>
          </cell>
          <cell r="AC7" t="str">
            <v>OFF</v>
          </cell>
          <cell r="AD7">
            <v>3</v>
          </cell>
          <cell r="AE7" t="str">
            <v>2L</v>
          </cell>
          <cell r="AF7">
            <v>3</v>
          </cell>
          <cell r="AG7" t="str">
            <v>OFF</v>
          </cell>
          <cell r="AH7" t="str">
            <v>OFF</v>
          </cell>
          <cell r="AI7" t="str">
            <v>2L</v>
          </cell>
          <cell r="AJ7" t="str">
            <v>2L</v>
          </cell>
          <cell r="AK7">
            <v>3</v>
          </cell>
          <cell r="AL7" t="str">
            <v>OFF</v>
          </cell>
          <cell r="AM7" t="str">
            <v>2L</v>
          </cell>
          <cell r="AN7" t="str">
            <v>2L</v>
          </cell>
          <cell r="AO7">
            <v>3</v>
          </cell>
          <cell r="AP7" t="str">
            <v>OFF</v>
          </cell>
          <cell r="AQ7" t="str">
            <v>OFF</v>
          </cell>
          <cell r="AR7">
            <v>0</v>
          </cell>
          <cell r="AS7">
            <v>12</v>
          </cell>
          <cell r="AT7">
            <v>7</v>
          </cell>
          <cell r="AU7">
            <v>1</v>
          </cell>
          <cell r="AV7">
            <v>0</v>
          </cell>
        </row>
        <row r="8">
          <cell r="E8">
            <v>180203</v>
          </cell>
          <cell r="F8" t="str">
            <v>L</v>
          </cell>
          <cell r="G8" t="str">
            <v>OFF</v>
          </cell>
          <cell r="H8" t="str">
            <v>OFF</v>
          </cell>
          <cell r="I8">
            <v>1</v>
          </cell>
          <cell r="J8">
            <v>3</v>
          </cell>
          <cell r="K8">
            <v>3</v>
          </cell>
          <cell r="L8" t="str">
            <v>OFF</v>
          </cell>
          <cell r="M8" t="str">
            <v>2L</v>
          </cell>
          <cell r="N8" t="str">
            <v>OFF</v>
          </cell>
          <cell r="O8" t="str">
            <v>OFF</v>
          </cell>
          <cell r="P8">
            <v>1</v>
          </cell>
          <cell r="Q8" t="str">
            <v>2L</v>
          </cell>
          <cell r="R8" t="str">
            <v>2L</v>
          </cell>
          <cell r="S8" t="str">
            <v>OFF</v>
          </cell>
          <cell r="T8" t="str">
            <v>2L</v>
          </cell>
          <cell r="U8" t="str">
            <v>2L</v>
          </cell>
          <cell r="V8" t="str">
            <v>OFF</v>
          </cell>
          <cell r="W8" t="str">
            <v>OFF</v>
          </cell>
          <cell r="X8">
            <v>1</v>
          </cell>
          <cell r="Y8" t="str">
            <v>2L</v>
          </cell>
          <cell r="Z8">
            <v>3</v>
          </cell>
          <cell r="AA8" t="str">
            <v>OFF</v>
          </cell>
          <cell r="AB8" t="str">
            <v>2L</v>
          </cell>
          <cell r="AC8" t="str">
            <v>2L</v>
          </cell>
          <cell r="AD8" t="str">
            <v>2L</v>
          </cell>
          <cell r="AE8" t="str">
            <v>OFF</v>
          </cell>
          <cell r="AF8" t="str">
            <v>OFF</v>
          </cell>
          <cell r="AG8" t="str">
            <v>2L</v>
          </cell>
          <cell r="AH8">
            <v>1</v>
          </cell>
          <cell r="AI8" t="str">
            <v>2L</v>
          </cell>
          <cell r="AJ8">
            <v>3</v>
          </cell>
          <cell r="AK8" t="str">
            <v>OFF</v>
          </cell>
          <cell r="AL8" t="str">
            <v>2L</v>
          </cell>
          <cell r="AM8" t="str">
            <v>2L</v>
          </cell>
          <cell r="AN8" t="str">
            <v>2L</v>
          </cell>
          <cell r="AO8" t="str">
            <v>OFF</v>
          </cell>
          <cell r="AP8">
            <v>3</v>
          </cell>
          <cell r="AQ8" t="str">
            <v>OFF</v>
          </cell>
          <cell r="AR8">
            <v>3</v>
          </cell>
          <cell r="AS8">
            <v>14</v>
          </cell>
          <cell r="AT8">
            <v>3</v>
          </cell>
          <cell r="AU8">
            <v>0</v>
          </cell>
          <cell r="AV8">
            <v>0</v>
          </cell>
        </row>
        <row r="9">
          <cell r="E9">
            <v>182066</v>
          </cell>
          <cell r="F9" t="str">
            <v>L</v>
          </cell>
          <cell r="G9" t="str">
            <v>2L</v>
          </cell>
          <cell r="H9" t="str">
            <v>2L</v>
          </cell>
          <cell r="I9" t="str">
            <v>2L</v>
          </cell>
          <cell r="J9" t="str">
            <v>OFF</v>
          </cell>
          <cell r="K9" t="str">
            <v>OFF</v>
          </cell>
          <cell r="L9" t="str">
            <v>OFF</v>
          </cell>
          <cell r="M9" t="str">
            <v>OFF</v>
          </cell>
          <cell r="N9" t="str">
            <v>2L</v>
          </cell>
          <cell r="O9" t="str">
            <v>2L</v>
          </cell>
          <cell r="P9" t="str">
            <v>2L</v>
          </cell>
          <cell r="Q9">
            <v>3</v>
          </cell>
          <cell r="R9">
            <v>3</v>
          </cell>
          <cell r="S9" t="str">
            <v>OFF</v>
          </cell>
          <cell r="T9" t="str">
            <v>OFF</v>
          </cell>
          <cell r="U9" t="str">
            <v>2L</v>
          </cell>
          <cell r="V9" t="str">
            <v>2L</v>
          </cell>
          <cell r="W9" t="str">
            <v>2L</v>
          </cell>
          <cell r="X9" t="str">
            <v>2L</v>
          </cell>
          <cell r="Y9">
            <v>3</v>
          </cell>
          <cell r="Z9" t="str">
            <v>OFF</v>
          </cell>
          <cell r="AA9" t="str">
            <v>OFF</v>
          </cell>
          <cell r="AB9" t="str">
            <v>OFF</v>
          </cell>
          <cell r="AC9" t="str">
            <v>2L</v>
          </cell>
          <cell r="AD9">
            <v>3</v>
          </cell>
          <cell r="AE9">
            <v>3</v>
          </cell>
          <cell r="AF9" t="str">
            <v>OFF</v>
          </cell>
          <cell r="AG9" t="str">
            <v>2L</v>
          </cell>
          <cell r="AH9">
            <v>3</v>
          </cell>
          <cell r="AI9">
            <v>3</v>
          </cell>
          <cell r="AJ9" t="str">
            <v>OFF</v>
          </cell>
          <cell r="AK9" t="str">
            <v>2L</v>
          </cell>
          <cell r="AL9" t="str">
            <v>2L</v>
          </cell>
          <cell r="AM9" t="str">
            <v>2L</v>
          </cell>
          <cell r="AN9" t="str">
            <v>CT</v>
          </cell>
          <cell r="AO9" t="str">
            <v>OFF</v>
          </cell>
          <cell r="AP9" t="str">
            <v>OFF</v>
          </cell>
          <cell r="AQ9" t="str">
            <v>OFF</v>
          </cell>
          <cell r="AR9">
            <v>0</v>
          </cell>
          <cell r="AS9">
            <v>12</v>
          </cell>
          <cell r="AT9">
            <v>7</v>
          </cell>
          <cell r="AU9">
            <v>1</v>
          </cell>
          <cell r="AV9">
            <v>0</v>
          </cell>
        </row>
        <row r="10">
          <cell r="E10">
            <v>181092</v>
          </cell>
          <cell r="F10" t="str">
            <v>L</v>
          </cell>
          <cell r="G10" t="str">
            <v>OFF</v>
          </cell>
          <cell r="H10">
            <v>1</v>
          </cell>
          <cell r="I10" t="str">
            <v>2L</v>
          </cell>
          <cell r="J10" t="str">
            <v>2L</v>
          </cell>
          <cell r="K10">
            <v>3</v>
          </cell>
          <cell r="L10" t="str">
            <v>OFF</v>
          </cell>
          <cell r="M10" t="str">
            <v>2L</v>
          </cell>
          <cell r="N10">
            <v>3</v>
          </cell>
          <cell r="O10">
            <v>3</v>
          </cell>
          <cell r="P10" t="str">
            <v>OFF</v>
          </cell>
          <cell r="Q10" t="str">
            <v>OFF</v>
          </cell>
          <cell r="R10" t="str">
            <v>CT</v>
          </cell>
          <cell r="S10" t="str">
            <v>2L</v>
          </cell>
          <cell r="T10">
            <v>3</v>
          </cell>
          <cell r="U10">
            <v>3</v>
          </cell>
          <cell r="V10" t="str">
            <v>OFF</v>
          </cell>
          <cell r="W10" t="str">
            <v>2L</v>
          </cell>
          <cell r="X10" t="str">
            <v>2L</v>
          </cell>
          <cell r="Y10" t="str">
            <v>OFF</v>
          </cell>
          <cell r="Z10" t="str">
            <v>2L</v>
          </cell>
          <cell r="AA10" t="str">
            <v>2L</v>
          </cell>
          <cell r="AB10" t="str">
            <v>2L</v>
          </cell>
          <cell r="AC10">
            <v>3</v>
          </cell>
          <cell r="AD10" t="str">
            <v>OFF</v>
          </cell>
          <cell r="AE10" t="str">
            <v>OFF</v>
          </cell>
          <cell r="AF10" t="str">
            <v>2L</v>
          </cell>
          <cell r="AG10" t="str">
            <v>2L</v>
          </cell>
          <cell r="AH10" t="str">
            <v>OFF</v>
          </cell>
          <cell r="AI10" t="str">
            <v>OFF</v>
          </cell>
          <cell r="AJ10">
            <v>3</v>
          </cell>
          <cell r="AK10">
            <v>3</v>
          </cell>
          <cell r="AL10" t="str">
            <v>OFF</v>
          </cell>
          <cell r="AM10" t="str">
            <v>OFF</v>
          </cell>
          <cell r="AN10" t="str">
            <v>OFF</v>
          </cell>
          <cell r="AO10" t="str">
            <v>2L</v>
          </cell>
          <cell r="AP10" t="str">
            <v>2L</v>
          </cell>
          <cell r="AQ10">
            <v>3</v>
          </cell>
          <cell r="AR10">
            <v>0</v>
          </cell>
          <cell r="AS10">
            <v>11</v>
          </cell>
          <cell r="AT10">
            <v>8</v>
          </cell>
          <cell r="AU10">
            <v>1</v>
          </cell>
          <cell r="AV10">
            <v>0</v>
          </cell>
        </row>
        <row r="11">
          <cell r="E11">
            <v>180152</v>
          </cell>
          <cell r="F11" t="str">
            <v>L</v>
          </cell>
          <cell r="G11" t="str">
            <v>2L</v>
          </cell>
          <cell r="H11" t="str">
            <v>2L</v>
          </cell>
          <cell r="I11">
            <v>3</v>
          </cell>
          <cell r="J11" t="str">
            <v>OFF</v>
          </cell>
          <cell r="K11" t="str">
            <v>2L</v>
          </cell>
          <cell r="L11">
            <v>3</v>
          </cell>
          <cell r="M11">
            <v>3</v>
          </cell>
          <cell r="N11">
            <v>3</v>
          </cell>
          <cell r="O11" t="str">
            <v>OFF</v>
          </cell>
          <cell r="P11" t="str">
            <v>2L</v>
          </cell>
          <cell r="Q11" t="str">
            <v>2L</v>
          </cell>
          <cell r="R11" t="str">
            <v>2L</v>
          </cell>
          <cell r="S11" t="str">
            <v>2L</v>
          </cell>
          <cell r="T11" t="str">
            <v>OFF</v>
          </cell>
          <cell r="U11" t="str">
            <v>OFF</v>
          </cell>
          <cell r="V11">
            <v>3</v>
          </cell>
          <cell r="W11">
            <v>3</v>
          </cell>
          <cell r="X11" t="str">
            <v>OFF</v>
          </cell>
          <cell r="Y11" t="str">
            <v>OFF</v>
          </cell>
          <cell r="Z11" t="str">
            <v>2L</v>
          </cell>
          <cell r="AA11" t="str">
            <v>2L</v>
          </cell>
          <cell r="AB11" t="str">
            <v>OFF</v>
          </cell>
          <cell r="AC11" t="str">
            <v>OFF</v>
          </cell>
          <cell r="AD11" t="str">
            <v>OFF</v>
          </cell>
          <cell r="AE11" t="str">
            <v>2L</v>
          </cell>
          <cell r="AF11" t="str">
            <v>2L</v>
          </cell>
          <cell r="AG11" t="str">
            <v>2L</v>
          </cell>
          <cell r="AH11" t="str">
            <v>2L</v>
          </cell>
          <cell r="AI11" t="str">
            <v>2L</v>
          </cell>
          <cell r="AJ11" t="str">
            <v>2L</v>
          </cell>
          <cell r="AK11" t="str">
            <v>2L</v>
          </cell>
          <cell r="AL11" t="str">
            <v>OFF</v>
          </cell>
          <cell r="AM11">
            <v>3</v>
          </cell>
          <cell r="AN11">
            <v>3</v>
          </cell>
          <cell r="AO11" t="str">
            <v>OFF</v>
          </cell>
          <cell r="AP11" t="str">
            <v>OFF</v>
          </cell>
          <cell r="AQ11" t="str">
            <v>2L</v>
          </cell>
          <cell r="AR11">
            <v>0</v>
          </cell>
          <cell r="AS11">
            <v>14</v>
          </cell>
          <cell r="AT11">
            <v>6</v>
          </cell>
          <cell r="AU11">
            <v>0</v>
          </cell>
          <cell r="AV11">
            <v>0</v>
          </cell>
        </row>
        <row r="12">
          <cell r="E12">
            <v>180180</v>
          </cell>
          <cell r="F12" t="str">
            <v>L</v>
          </cell>
          <cell r="G12" t="str">
            <v>OFF</v>
          </cell>
          <cell r="H12">
            <v>1</v>
          </cell>
          <cell r="I12" t="str">
            <v>2L</v>
          </cell>
          <cell r="J12" t="str">
            <v>2L</v>
          </cell>
          <cell r="K12" t="str">
            <v>OFF</v>
          </cell>
          <cell r="L12" t="str">
            <v>OFF</v>
          </cell>
          <cell r="M12" t="str">
            <v>OFF</v>
          </cell>
          <cell r="N12" t="str">
            <v>OFF</v>
          </cell>
          <cell r="O12">
            <v>1</v>
          </cell>
          <cell r="P12">
            <v>1</v>
          </cell>
          <cell r="Q12" t="str">
            <v>2L</v>
          </cell>
          <cell r="R12" t="str">
            <v>2L</v>
          </cell>
          <cell r="S12" t="str">
            <v>OFF</v>
          </cell>
          <cell r="T12" t="str">
            <v>OFF</v>
          </cell>
          <cell r="U12" t="str">
            <v>2L</v>
          </cell>
          <cell r="V12" t="str">
            <v>2L</v>
          </cell>
          <cell r="W12" t="str">
            <v>2L</v>
          </cell>
          <cell r="X12">
            <v>3</v>
          </cell>
          <cell r="Y12" t="str">
            <v>OFF</v>
          </cell>
          <cell r="Z12" t="str">
            <v>2L</v>
          </cell>
          <cell r="AA12" t="str">
            <v>2L</v>
          </cell>
          <cell r="AB12" t="str">
            <v>2L</v>
          </cell>
          <cell r="AC12" t="str">
            <v>OFF</v>
          </cell>
          <cell r="AD12" t="str">
            <v>OFF</v>
          </cell>
          <cell r="AE12">
            <v>1</v>
          </cell>
          <cell r="AF12" t="str">
            <v>2L</v>
          </cell>
          <cell r="AG12" t="str">
            <v>2L</v>
          </cell>
          <cell r="AH12" t="str">
            <v>OFF</v>
          </cell>
          <cell r="AI12" t="str">
            <v>OFF</v>
          </cell>
          <cell r="AJ12" t="str">
            <v>2L</v>
          </cell>
          <cell r="AK12" t="str">
            <v>2L</v>
          </cell>
          <cell r="AL12">
            <v>3</v>
          </cell>
          <cell r="AM12" t="str">
            <v>2L</v>
          </cell>
          <cell r="AN12" t="str">
            <v>2L</v>
          </cell>
          <cell r="AO12" t="str">
            <v>OFF</v>
          </cell>
          <cell r="AP12" t="str">
            <v>OFF</v>
          </cell>
          <cell r="AQ12">
            <v>3</v>
          </cell>
          <cell r="AR12">
            <v>3</v>
          </cell>
          <cell r="AS12">
            <v>14</v>
          </cell>
          <cell r="AT12">
            <v>3</v>
          </cell>
          <cell r="AU12">
            <v>0</v>
          </cell>
          <cell r="AV12">
            <v>0</v>
          </cell>
        </row>
        <row r="13">
          <cell r="E13">
            <v>181090</v>
          </cell>
          <cell r="F13" t="str">
            <v>L</v>
          </cell>
          <cell r="G13" t="str">
            <v>2L</v>
          </cell>
          <cell r="H13" t="str">
            <v>2L</v>
          </cell>
          <cell r="I13" t="str">
            <v>OFF</v>
          </cell>
          <cell r="J13" t="str">
            <v>2L</v>
          </cell>
          <cell r="K13" t="str">
            <v>2L</v>
          </cell>
          <cell r="L13">
            <v>3</v>
          </cell>
          <cell r="M13" t="str">
            <v>OFF</v>
          </cell>
          <cell r="N13" t="str">
            <v>2L</v>
          </cell>
          <cell r="O13" t="str">
            <v>2L</v>
          </cell>
          <cell r="P13">
            <v>3</v>
          </cell>
          <cell r="Q13">
            <v>3</v>
          </cell>
          <cell r="R13">
            <v>3</v>
          </cell>
          <cell r="S13" t="str">
            <v>OFF</v>
          </cell>
          <cell r="T13" t="str">
            <v>OFF</v>
          </cell>
          <cell r="U13" t="str">
            <v>2L</v>
          </cell>
          <cell r="V13" t="str">
            <v>2L</v>
          </cell>
          <cell r="W13" t="str">
            <v>2L</v>
          </cell>
          <cell r="X13" t="str">
            <v>OFF</v>
          </cell>
          <cell r="Y13" t="str">
            <v>2L</v>
          </cell>
          <cell r="Z13" t="str">
            <v>2L</v>
          </cell>
          <cell r="AA13" t="str">
            <v>2L</v>
          </cell>
          <cell r="AB13">
            <v>3</v>
          </cell>
          <cell r="AC13">
            <v>3</v>
          </cell>
          <cell r="AD13">
            <v>3</v>
          </cell>
          <cell r="AE13" t="str">
            <v>2L</v>
          </cell>
          <cell r="AF13" t="str">
            <v>OFF</v>
          </cell>
          <cell r="AG13" t="str">
            <v>OFF</v>
          </cell>
          <cell r="AH13" t="str">
            <v>OFF</v>
          </cell>
          <cell r="AI13" t="str">
            <v>OFF</v>
          </cell>
          <cell r="AJ13" t="str">
            <v>OFF</v>
          </cell>
          <cell r="AK13" t="str">
            <v>OFF</v>
          </cell>
          <cell r="AL13" t="str">
            <v>OFF</v>
          </cell>
          <cell r="AM13">
            <v>3</v>
          </cell>
          <cell r="AN13">
            <v>3</v>
          </cell>
          <cell r="AO13" t="str">
            <v>2L</v>
          </cell>
          <cell r="AP13" t="str">
            <v>2L</v>
          </cell>
          <cell r="AQ13" t="str">
            <v>2L</v>
          </cell>
          <cell r="AR13">
            <v>0</v>
          </cell>
          <cell r="AS13">
            <v>12</v>
          </cell>
          <cell r="AT13">
            <v>8</v>
          </cell>
          <cell r="AU13">
            <v>0</v>
          </cell>
          <cell r="AV13">
            <v>0</v>
          </cell>
        </row>
        <row r="14">
          <cell r="E14">
            <v>180087</v>
          </cell>
          <cell r="F14" t="str">
            <v>L</v>
          </cell>
          <cell r="G14">
            <v>3</v>
          </cell>
          <cell r="H14">
            <v>3</v>
          </cell>
          <cell r="I14" t="str">
            <v>OFF</v>
          </cell>
          <cell r="J14" t="str">
            <v>2L</v>
          </cell>
          <cell r="K14" t="str">
            <v>2L</v>
          </cell>
          <cell r="L14" t="str">
            <v>2L</v>
          </cell>
          <cell r="M14">
            <v>3</v>
          </cell>
          <cell r="N14" t="str">
            <v>OFF</v>
          </cell>
          <cell r="O14" t="str">
            <v>OFF</v>
          </cell>
          <cell r="P14" t="str">
            <v>2L</v>
          </cell>
          <cell r="Q14" t="str">
            <v>2L</v>
          </cell>
          <cell r="R14" t="str">
            <v>2L</v>
          </cell>
          <cell r="S14">
            <v>3</v>
          </cell>
          <cell r="T14">
            <v>3</v>
          </cell>
          <cell r="U14" t="str">
            <v>OFF</v>
          </cell>
          <cell r="V14" t="str">
            <v>OFF</v>
          </cell>
          <cell r="W14">
            <v>1</v>
          </cell>
          <cell r="X14" t="str">
            <v>2L</v>
          </cell>
          <cell r="Y14" t="str">
            <v>2L</v>
          </cell>
          <cell r="Z14" t="str">
            <v>CT</v>
          </cell>
          <cell r="AA14" t="str">
            <v>CT</v>
          </cell>
          <cell r="AB14" t="str">
            <v>OFF</v>
          </cell>
          <cell r="AC14" t="str">
            <v>OFF</v>
          </cell>
          <cell r="AD14" t="str">
            <v>OFF</v>
          </cell>
          <cell r="AE14" t="str">
            <v>OFF</v>
          </cell>
          <cell r="AF14" t="str">
            <v>2L</v>
          </cell>
          <cell r="AG14">
            <v>3</v>
          </cell>
          <cell r="AH14">
            <v>3</v>
          </cell>
          <cell r="AI14">
            <v>3</v>
          </cell>
          <cell r="AJ14" t="str">
            <v>OFF</v>
          </cell>
          <cell r="AK14" t="str">
            <v>OFF</v>
          </cell>
          <cell r="AL14" t="str">
            <v>2L</v>
          </cell>
          <cell r="AM14" t="str">
            <v>2L</v>
          </cell>
          <cell r="AN14" t="str">
            <v>2L</v>
          </cell>
          <cell r="AO14">
            <v>3</v>
          </cell>
          <cell r="AP14" t="str">
            <v>OFF</v>
          </cell>
          <cell r="AQ14" t="str">
            <v>2L</v>
          </cell>
          <cell r="AR14">
            <v>1</v>
          </cell>
          <cell r="AS14">
            <v>10</v>
          </cell>
          <cell r="AT14">
            <v>7</v>
          </cell>
          <cell r="AU14">
            <v>2</v>
          </cell>
          <cell r="AV14">
            <v>0</v>
          </cell>
        </row>
        <row r="15">
          <cell r="E15">
            <v>156643</v>
          </cell>
          <cell r="F15" t="str">
            <v>L</v>
          </cell>
          <cell r="G15">
            <v>3</v>
          </cell>
          <cell r="H15">
            <v>3</v>
          </cell>
          <cell r="I15">
            <v>3</v>
          </cell>
          <cell r="J15" t="str">
            <v>OFF</v>
          </cell>
          <cell r="K15" t="str">
            <v>OFF</v>
          </cell>
          <cell r="L15" t="str">
            <v>2L</v>
          </cell>
          <cell r="M15" t="str">
            <v>2L</v>
          </cell>
          <cell r="N15" t="str">
            <v>OFF</v>
          </cell>
          <cell r="O15" t="str">
            <v>2L</v>
          </cell>
          <cell r="P15">
            <v>3</v>
          </cell>
          <cell r="Q15" t="str">
            <v>OFF</v>
          </cell>
          <cell r="R15" t="str">
            <v>OFF</v>
          </cell>
          <cell r="S15" t="str">
            <v>CT</v>
          </cell>
          <cell r="T15" t="str">
            <v>CT</v>
          </cell>
          <cell r="U15" t="str">
            <v>OFF</v>
          </cell>
          <cell r="V15" t="str">
            <v>2L</v>
          </cell>
          <cell r="W15">
            <v>3</v>
          </cell>
          <cell r="X15" t="str">
            <v>OFF</v>
          </cell>
          <cell r="Y15">
            <v>3</v>
          </cell>
          <cell r="Z15" t="str">
            <v>2L</v>
          </cell>
          <cell r="AA15">
            <v>3</v>
          </cell>
          <cell r="AB15">
            <v>3</v>
          </cell>
          <cell r="AC15" t="str">
            <v>OFF</v>
          </cell>
          <cell r="AD15" t="str">
            <v>OFF</v>
          </cell>
          <cell r="AE15" t="str">
            <v>2L</v>
          </cell>
          <cell r="AF15">
            <v>3</v>
          </cell>
          <cell r="AG15">
            <v>3</v>
          </cell>
          <cell r="AH15" t="str">
            <v>OFF</v>
          </cell>
          <cell r="AI15" t="str">
            <v>OFF</v>
          </cell>
          <cell r="AJ15" t="str">
            <v>2L</v>
          </cell>
          <cell r="AK15" t="str">
            <v>2L</v>
          </cell>
          <cell r="AL15">
            <v>3</v>
          </cell>
          <cell r="AM15" t="str">
            <v>OFF</v>
          </cell>
          <cell r="AN15" t="str">
            <v>OFF</v>
          </cell>
          <cell r="AO15" t="str">
            <v>2L</v>
          </cell>
          <cell r="AP15" t="str">
            <v>2L</v>
          </cell>
          <cell r="AQ15" t="str">
            <v>2L</v>
          </cell>
          <cell r="AR15">
            <v>0</v>
          </cell>
          <cell r="AS15">
            <v>10</v>
          </cell>
          <cell r="AT15">
            <v>8</v>
          </cell>
          <cell r="AU15">
            <v>2</v>
          </cell>
          <cell r="AV15">
            <v>0</v>
          </cell>
        </row>
        <row r="16">
          <cell r="E16">
            <v>181080</v>
          </cell>
          <cell r="F16" t="str">
            <v>P</v>
          </cell>
          <cell r="G16" t="str">
            <v>2P</v>
          </cell>
          <cell r="H16" t="str">
            <v>OFF</v>
          </cell>
          <cell r="I16" t="str">
            <v>OFF</v>
          </cell>
          <cell r="J16">
            <v>1</v>
          </cell>
          <cell r="K16">
            <v>1</v>
          </cell>
          <cell r="L16" t="str">
            <v>2P</v>
          </cell>
          <cell r="M16" t="str">
            <v>OFF</v>
          </cell>
          <cell r="N16">
            <v>1</v>
          </cell>
          <cell r="O16" t="str">
            <v>2P</v>
          </cell>
          <cell r="P16" t="str">
            <v>2P</v>
          </cell>
          <cell r="Q16" t="str">
            <v>2P</v>
          </cell>
          <cell r="R16" t="str">
            <v>2P</v>
          </cell>
          <cell r="S16" t="str">
            <v>OFF</v>
          </cell>
          <cell r="T16" t="str">
            <v>OFF</v>
          </cell>
          <cell r="U16" t="str">
            <v>2P</v>
          </cell>
          <cell r="V16" t="str">
            <v>2P</v>
          </cell>
          <cell r="W16" t="str">
            <v>2P</v>
          </cell>
          <cell r="X16" t="str">
            <v>2P</v>
          </cell>
          <cell r="Y16">
            <v>1</v>
          </cell>
          <cell r="Z16" t="str">
            <v>OFF</v>
          </cell>
          <cell r="AA16" t="str">
            <v>OFF</v>
          </cell>
          <cell r="AB16" t="str">
            <v>OFF</v>
          </cell>
          <cell r="AC16" t="str">
            <v>OFF</v>
          </cell>
          <cell r="AD16" t="str">
            <v>2P</v>
          </cell>
          <cell r="AE16" t="str">
            <v>2P</v>
          </cell>
          <cell r="AF16">
            <v>1</v>
          </cell>
          <cell r="AG16" t="str">
            <v>2P</v>
          </cell>
          <cell r="AH16" t="str">
            <v>OFF</v>
          </cell>
          <cell r="AI16" t="str">
            <v>OFF</v>
          </cell>
          <cell r="AJ16" t="str">
            <v>2P</v>
          </cell>
          <cell r="AK16" t="str">
            <v>2P</v>
          </cell>
          <cell r="AL16" t="str">
            <v>2P</v>
          </cell>
          <cell r="AM16" t="str">
            <v>OFF</v>
          </cell>
          <cell r="AN16" t="str">
            <v>OFF</v>
          </cell>
          <cell r="AO16">
            <v>1</v>
          </cell>
          <cell r="AP16">
            <v>1</v>
          </cell>
          <cell r="AQ16" t="str">
            <v>2P</v>
          </cell>
          <cell r="AR16">
            <v>5</v>
          </cell>
          <cell r="AS16">
            <v>15</v>
          </cell>
          <cell r="AT16">
            <v>0</v>
          </cell>
          <cell r="AU16">
            <v>0</v>
          </cell>
          <cell r="AV16">
            <v>0</v>
          </cell>
        </row>
        <row r="17">
          <cell r="E17">
            <v>181081</v>
          </cell>
          <cell r="F17" t="str">
            <v>P</v>
          </cell>
          <cell r="G17">
            <v>1</v>
          </cell>
          <cell r="H17">
            <v>1</v>
          </cell>
          <cell r="I17" t="str">
            <v>2P</v>
          </cell>
          <cell r="J17" t="str">
            <v>2P</v>
          </cell>
          <cell r="K17" t="str">
            <v>OFF</v>
          </cell>
          <cell r="L17" t="str">
            <v>OFF</v>
          </cell>
          <cell r="M17">
            <v>1</v>
          </cell>
          <cell r="N17" t="str">
            <v>2P</v>
          </cell>
          <cell r="O17" t="str">
            <v>2P</v>
          </cell>
          <cell r="P17" t="str">
            <v>CT</v>
          </cell>
          <cell r="Q17" t="str">
            <v>CT</v>
          </cell>
          <cell r="R17" t="str">
            <v>OFF</v>
          </cell>
          <cell r="S17" t="str">
            <v>OFF</v>
          </cell>
          <cell r="T17" t="str">
            <v>OFF</v>
          </cell>
          <cell r="U17">
            <v>1</v>
          </cell>
          <cell r="V17" t="str">
            <v>OFF</v>
          </cell>
          <cell r="W17" t="str">
            <v>OFF</v>
          </cell>
          <cell r="X17">
            <v>1</v>
          </cell>
          <cell r="Y17">
            <v>1</v>
          </cell>
          <cell r="Z17" t="str">
            <v>OFF</v>
          </cell>
          <cell r="AA17">
            <v>1</v>
          </cell>
          <cell r="AB17">
            <v>1</v>
          </cell>
          <cell r="AC17">
            <v>1</v>
          </cell>
          <cell r="AD17" t="str">
            <v>OFF</v>
          </cell>
          <cell r="AE17" t="str">
            <v>OFF</v>
          </cell>
          <cell r="AF17">
            <v>1</v>
          </cell>
          <cell r="AG17">
            <v>1</v>
          </cell>
          <cell r="AH17">
            <v>1</v>
          </cell>
          <cell r="AI17">
            <v>1</v>
          </cell>
          <cell r="AJ17" t="str">
            <v>OFF</v>
          </cell>
          <cell r="AK17" t="str">
            <v>OFF</v>
          </cell>
          <cell r="AL17">
            <v>1</v>
          </cell>
          <cell r="AM17">
            <v>1</v>
          </cell>
          <cell r="AN17" t="str">
            <v>2P</v>
          </cell>
          <cell r="AO17" t="str">
            <v>OFF</v>
          </cell>
          <cell r="AP17">
            <v>1</v>
          </cell>
          <cell r="AQ17">
            <v>1</v>
          </cell>
          <cell r="AR17">
            <v>15</v>
          </cell>
          <cell r="AS17">
            <v>3</v>
          </cell>
          <cell r="AT17">
            <v>0</v>
          </cell>
          <cell r="AU17">
            <v>2</v>
          </cell>
          <cell r="AV17">
            <v>0</v>
          </cell>
        </row>
        <row r="18">
          <cell r="E18">
            <v>181083</v>
          </cell>
          <cell r="F18" t="str">
            <v>P</v>
          </cell>
          <cell r="G18">
            <v>1</v>
          </cell>
          <cell r="H18" t="str">
            <v>2P</v>
          </cell>
          <cell r="I18" t="str">
            <v>OFF</v>
          </cell>
          <cell r="J18">
            <v>1</v>
          </cell>
          <cell r="K18">
            <v>1</v>
          </cell>
          <cell r="L18" t="str">
            <v>2P</v>
          </cell>
          <cell r="M18" t="str">
            <v>OFF</v>
          </cell>
          <cell r="N18">
            <v>1</v>
          </cell>
          <cell r="O18">
            <v>1</v>
          </cell>
          <cell r="P18">
            <v>1</v>
          </cell>
          <cell r="Q18">
            <v>1</v>
          </cell>
          <cell r="R18" t="str">
            <v>2P</v>
          </cell>
          <cell r="S18" t="str">
            <v>OFF</v>
          </cell>
          <cell r="T18" t="str">
            <v>2P</v>
          </cell>
          <cell r="U18" t="str">
            <v>OFF</v>
          </cell>
          <cell r="V18">
            <v>1</v>
          </cell>
          <cell r="W18">
            <v>1</v>
          </cell>
          <cell r="X18">
            <v>1</v>
          </cell>
          <cell r="Y18" t="str">
            <v>OFF</v>
          </cell>
          <cell r="Z18" t="str">
            <v>OFF</v>
          </cell>
          <cell r="AA18" t="str">
            <v>OFF</v>
          </cell>
          <cell r="AB18" t="str">
            <v>CT</v>
          </cell>
          <cell r="AC18" t="str">
            <v>CT</v>
          </cell>
          <cell r="AD18" t="str">
            <v>OFF</v>
          </cell>
          <cell r="AE18" t="str">
            <v>OFF</v>
          </cell>
          <cell r="AF18">
            <v>1</v>
          </cell>
          <cell r="AG18" t="str">
            <v>2P</v>
          </cell>
          <cell r="AH18" t="str">
            <v>2P</v>
          </cell>
          <cell r="AI18" t="str">
            <v>OFF</v>
          </cell>
          <cell r="AJ18" t="str">
            <v>2P</v>
          </cell>
          <cell r="AK18" t="str">
            <v>2P</v>
          </cell>
          <cell r="AL18" t="str">
            <v>OFF</v>
          </cell>
          <cell r="AM18">
            <v>1</v>
          </cell>
          <cell r="AN18">
            <v>1</v>
          </cell>
          <cell r="AO18" t="str">
            <v>2P</v>
          </cell>
          <cell r="AP18" t="str">
            <v>2P</v>
          </cell>
          <cell r="AQ18" t="str">
            <v>OFF</v>
          </cell>
          <cell r="AR18">
            <v>10</v>
          </cell>
          <cell r="AS18">
            <v>8</v>
          </cell>
          <cell r="AT18">
            <v>0</v>
          </cell>
          <cell r="AU18">
            <v>2</v>
          </cell>
          <cell r="AV18">
            <v>0</v>
          </cell>
        </row>
        <row r="19">
          <cell r="E19">
            <v>182065</v>
          </cell>
          <cell r="F19" t="str">
            <v>P</v>
          </cell>
          <cell r="G19">
            <v>1</v>
          </cell>
          <cell r="H19" t="str">
            <v>2P</v>
          </cell>
          <cell r="I19" t="str">
            <v>2P</v>
          </cell>
          <cell r="J19" t="str">
            <v>OFF</v>
          </cell>
          <cell r="K19">
            <v>1</v>
          </cell>
          <cell r="L19">
            <v>1</v>
          </cell>
          <cell r="M19" t="str">
            <v>2P</v>
          </cell>
          <cell r="N19">
            <v>1</v>
          </cell>
          <cell r="O19" t="str">
            <v>OFF</v>
          </cell>
          <cell r="P19">
            <v>1</v>
          </cell>
          <cell r="Q19" t="str">
            <v>2P</v>
          </cell>
          <cell r="R19">
            <v>1</v>
          </cell>
          <cell r="S19" t="str">
            <v>2P</v>
          </cell>
          <cell r="T19" t="str">
            <v>OFF</v>
          </cell>
          <cell r="U19" t="str">
            <v>OFF</v>
          </cell>
          <cell r="V19">
            <v>1</v>
          </cell>
          <cell r="W19" t="str">
            <v>2P</v>
          </cell>
          <cell r="X19" t="str">
            <v>2P</v>
          </cell>
          <cell r="Y19" t="str">
            <v>2P</v>
          </cell>
          <cell r="Z19" t="str">
            <v>OFF</v>
          </cell>
          <cell r="AA19" t="str">
            <v>OFF</v>
          </cell>
          <cell r="AB19">
            <v>1</v>
          </cell>
          <cell r="AC19">
            <v>1</v>
          </cell>
          <cell r="AD19">
            <v>1</v>
          </cell>
          <cell r="AE19" t="str">
            <v>2P</v>
          </cell>
          <cell r="AF19" t="str">
            <v>OFF</v>
          </cell>
          <cell r="AG19" t="str">
            <v>OFF</v>
          </cell>
          <cell r="AH19" t="str">
            <v>2P</v>
          </cell>
          <cell r="AI19" t="str">
            <v>2P</v>
          </cell>
          <cell r="AJ19" t="str">
            <v>2P</v>
          </cell>
          <cell r="AK19" t="str">
            <v>OFF</v>
          </cell>
          <cell r="AL19" t="str">
            <v>OFF</v>
          </cell>
          <cell r="AM19" t="str">
            <v>OFF</v>
          </cell>
          <cell r="AN19">
            <v>1</v>
          </cell>
          <cell r="AO19" t="str">
            <v>2P</v>
          </cell>
          <cell r="AP19" t="str">
            <v>2P</v>
          </cell>
          <cell r="AQ19" t="str">
            <v>OFF</v>
          </cell>
          <cell r="AR19">
            <v>8</v>
          </cell>
          <cell r="AS19">
            <v>12</v>
          </cell>
          <cell r="AT19">
            <v>0</v>
          </cell>
          <cell r="AU19">
            <v>0</v>
          </cell>
          <cell r="AV19">
            <v>0</v>
          </cell>
        </row>
        <row r="20">
          <cell r="E20">
            <v>181086</v>
          </cell>
          <cell r="F20" t="str">
            <v>P</v>
          </cell>
          <cell r="G20" t="str">
            <v>2P</v>
          </cell>
          <cell r="H20" t="str">
            <v>OFF</v>
          </cell>
          <cell r="I20">
            <v>1</v>
          </cell>
          <cell r="J20" t="str">
            <v>2P</v>
          </cell>
          <cell r="K20" t="str">
            <v>OFF</v>
          </cell>
          <cell r="L20">
            <v>1</v>
          </cell>
          <cell r="M20" t="str">
            <v>2P</v>
          </cell>
          <cell r="N20" t="str">
            <v>2P</v>
          </cell>
          <cell r="O20" t="str">
            <v>2P</v>
          </cell>
          <cell r="P20" t="str">
            <v>OFF</v>
          </cell>
          <cell r="Q20">
            <v>1</v>
          </cell>
          <cell r="R20">
            <v>1</v>
          </cell>
          <cell r="S20" t="str">
            <v>2P</v>
          </cell>
          <cell r="T20" t="str">
            <v>2P</v>
          </cell>
          <cell r="U20" t="str">
            <v>OFF</v>
          </cell>
          <cell r="V20" t="str">
            <v>OFF</v>
          </cell>
          <cell r="W20">
            <v>1</v>
          </cell>
          <cell r="X20" t="str">
            <v>2P</v>
          </cell>
          <cell r="Y20">
            <v>1</v>
          </cell>
          <cell r="Z20" t="str">
            <v>OFF</v>
          </cell>
          <cell r="AA20" t="str">
            <v>OFF</v>
          </cell>
          <cell r="AB20" t="str">
            <v>OFF</v>
          </cell>
          <cell r="AC20" t="str">
            <v>OFF</v>
          </cell>
          <cell r="AD20">
            <v>1</v>
          </cell>
          <cell r="AE20" t="str">
            <v>2P</v>
          </cell>
          <cell r="AF20" t="str">
            <v>2P</v>
          </cell>
          <cell r="AG20" t="str">
            <v>OFF</v>
          </cell>
          <cell r="AH20" t="str">
            <v>2P</v>
          </cell>
          <cell r="AI20" t="str">
            <v>2P</v>
          </cell>
          <cell r="AJ20" t="str">
            <v>OFF</v>
          </cell>
          <cell r="AK20">
            <v>1</v>
          </cell>
          <cell r="AL20">
            <v>1</v>
          </cell>
          <cell r="AM20">
            <v>1</v>
          </cell>
          <cell r="AN20" t="str">
            <v>OFF</v>
          </cell>
          <cell r="AO20" t="str">
            <v>OFF</v>
          </cell>
          <cell r="AP20" t="str">
            <v>2P</v>
          </cell>
          <cell r="AQ20" t="str">
            <v>2P</v>
          </cell>
          <cell r="AR20">
            <v>8</v>
          </cell>
          <cell r="AS20">
            <v>12</v>
          </cell>
          <cell r="AT20">
            <v>0</v>
          </cell>
          <cell r="AU20">
            <v>0</v>
          </cell>
          <cell r="AV20">
            <v>0</v>
          </cell>
        </row>
        <row r="21">
          <cell r="E21">
            <v>181102</v>
          </cell>
          <cell r="F21" t="str">
            <v>P</v>
          </cell>
          <cell r="G21" t="str">
            <v>OFF</v>
          </cell>
          <cell r="H21">
            <v>1</v>
          </cell>
          <cell r="I21" t="str">
            <v>2P</v>
          </cell>
          <cell r="J21" t="str">
            <v>2P</v>
          </cell>
          <cell r="K21" t="str">
            <v>OFF</v>
          </cell>
          <cell r="L21" t="str">
            <v>OFF</v>
          </cell>
          <cell r="M21">
            <v>1</v>
          </cell>
          <cell r="N21" t="str">
            <v>2P</v>
          </cell>
          <cell r="O21" t="str">
            <v>2P</v>
          </cell>
          <cell r="P21" t="str">
            <v>2P</v>
          </cell>
          <cell r="Q21" t="str">
            <v>OFF</v>
          </cell>
          <cell r="R21" t="str">
            <v>OFF</v>
          </cell>
          <cell r="S21" t="str">
            <v>CT</v>
          </cell>
          <cell r="T21" t="str">
            <v>2P</v>
          </cell>
          <cell r="U21" t="str">
            <v>2P</v>
          </cell>
          <cell r="V21" t="str">
            <v>2P</v>
          </cell>
          <cell r="W21" t="str">
            <v>OFF</v>
          </cell>
          <cell r="X21" t="str">
            <v>OFF</v>
          </cell>
          <cell r="Y21" t="str">
            <v>2P</v>
          </cell>
          <cell r="Z21" t="str">
            <v>2P</v>
          </cell>
          <cell r="AA21" t="str">
            <v>2P</v>
          </cell>
          <cell r="AB21" t="str">
            <v>OFF</v>
          </cell>
          <cell r="AC21" t="str">
            <v>2P</v>
          </cell>
          <cell r="AD21" t="str">
            <v>OFF</v>
          </cell>
          <cell r="AE21" t="str">
            <v>OFF</v>
          </cell>
          <cell r="AF21">
            <v>1</v>
          </cell>
          <cell r="AG21" t="str">
            <v>2P</v>
          </cell>
          <cell r="AH21">
            <v>1</v>
          </cell>
          <cell r="AI21" t="str">
            <v>2P</v>
          </cell>
          <cell r="AJ21" t="str">
            <v>OFF</v>
          </cell>
          <cell r="AK21" t="str">
            <v>OFF</v>
          </cell>
          <cell r="AL21">
            <v>1</v>
          </cell>
          <cell r="AM21" t="str">
            <v>2P</v>
          </cell>
          <cell r="AN21" t="str">
            <v>2P</v>
          </cell>
          <cell r="AO21" t="str">
            <v>OFF</v>
          </cell>
          <cell r="AP21" t="str">
            <v>OFF</v>
          </cell>
          <cell r="AQ21">
            <v>1</v>
          </cell>
          <cell r="AR21">
            <v>5</v>
          </cell>
          <cell r="AS21">
            <v>14</v>
          </cell>
          <cell r="AT21">
            <v>0</v>
          </cell>
          <cell r="AU21">
            <v>1</v>
          </cell>
          <cell r="AV21">
            <v>0</v>
          </cell>
        </row>
        <row r="22">
          <cell r="E22">
            <v>181088</v>
          </cell>
          <cell r="F22" t="str">
            <v>P</v>
          </cell>
          <cell r="G22">
            <v>1</v>
          </cell>
          <cell r="H22">
            <v>1</v>
          </cell>
          <cell r="I22" t="str">
            <v>2P</v>
          </cell>
          <cell r="J22" t="str">
            <v>OFF</v>
          </cell>
          <cell r="K22" t="str">
            <v>2P</v>
          </cell>
          <cell r="L22">
            <v>1</v>
          </cell>
          <cell r="M22" t="str">
            <v>OFF</v>
          </cell>
          <cell r="N22" t="str">
            <v>2P</v>
          </cell>
          <cell r="O22" t="str">
            <v>2P</v>
          </cell>
          <cell r="P22" t="str">
            <v>2P</v>
          </cell>
          <cell r="Q22" t="str">
            <v>OFF</v>
          </cell>
          <cell r="R22" t="str">
            <v>OFF</v>
          </cell>
          <cell r="S22" t="str">
            <v>2P</v>
          </cell>
          <cell r="T22" t="str">
            <v>2P</v>
          </cell>
          <cell r="U22" t="str">
            <v>2P</v>
          </cell>
          <cell r="V22" t="str">
            <v>OFF</v>
          </cell>
          <cell r="W22" t="str">
            <v>OFF</v>
          </cell>
          <cell r="X22">
            <v>1</v>
          </cell>
          <cell r="Y22" t="str">
            <v>2P</v>
          </cell>
          <cell r="Z22" t="str">
            <v>OFF</v>
          </cell>
          <cell r="AA22" t="str">
            <v>2P</v>
          </cell>
          <cell r="AB22" t="str">
            <v>2P</v>
          </cell>
          <cell r="AC22" t="str">
            <v>2P</v>
          </cell>
          <cell r="AD22" t="str">
            <v>OFF</v>
          </cell>
          <cell r="AE22" t="str">
            <v>OFF</v>
          </cell>
          <cell r="AF22" t="str">
            <v>2P</v>
          </cell>
          <cell r="AG22" t="str">
            <v>2P</v>
          </cell>
          <cell r="AH22" t="str">
            <v>OFF</v>
          </cell>
          <cell r="AI22">
            <v>1</v>
          </cell>
          <cell r="AJ22">
            <v>1</v>
          </cell>
          <cell r="AK22" t="str">
            <v>OFF</v>
          </cell>
          <cell r="AL22">
            <v>1</v>
          </cell>
          <cell r="AM22" t="str">
            <v>2P</v>
          </cell>
          <cell r="AN22" t="str">
            <v>2P</v>
          </cell>
          <cell r="AO22" t="str">
            <v>OFF</v>
          </cell>
          <cell r="AP22">
            <v>1</v>
          </cell>
          <cell r="AQ22" t="str">
            <v>2P</v>
          </cell>
          <cell r="AR22">
            <v>5</v>
          </cell>
          <cell r="AS22">
            <v>15</v>
          </cell>
          <cell r="AT22">
            <v>0</v>
          </cell>
          <cell r="AU22">
            <v>0</v>
          </cell>
          <cell r="AV22">
            <v>0</v>
          </cell>
        </row>
        <row r="23">
          <cell r="E23">
            <v>181103</v>
          </cell>
          <cell r="F23" t="str">
            <v>P</v>
          </cell>
          <cell r="G23" t="str">
            <v>OFF</v>
          </cell>
          <cell r="H23" t="str">
            <v>OFF</v>
          </cell>
          <cell r="I23">
            <v>1</v>
          </cell>
          <cell r="J23" t="str">
            <v>2P</v>
          </cell>
          <cell r="K23" t="str">
            <v>2P</v>
          </cell>
          <cell r="L23" t="str">
            <v>2P</v>
          </cell>
          <cell r="M23" t="str">
            <v>OFF</v>
          </cell>
          <cell r="N23" t="str">
            <v>2P</v>
          </cell>
          <cell r="O23" t="str">
            <v>2P</v>
          </cell>
          <cell r="P23" t="str">
            <v>2P</v>
          </cell>
          <cell r="Q23" t="str">
            <v>2P</v>
          </cell>
          <cell r="R23" t="str">
            <v>OFF</v>
          </cell>
          <cell r="S23">
            <v>1</v>
          </cell>
          <cell r="T23">
            <v>1</v>
          </cell>
          <cell r="U23" t="str">
            <v>OFF</v>
          </cell>
          <cell r="V23" t="str">
            <v>OFF</v>
          </cell>
          <cell r="W23" t="str">
            <v>2L</v>
          </cell>
          <cell r="X23" t="str">
            <v>2P</v>
          </cell>
          <cell r="Y23" t="str">
            <v>OFF</v>
          </cell>
          <cell r="Z23" t="str">
            <v>2P</v>
          </cell>
          <cell r="AA23" t="str">
            <v>2P</v>
          </cell>
          <cell r="AB23" t="str">
            <v>2P</v>
          </cell>
          <cell r="AC23" t="str">
            <v>OFF</v>
          </cell>
          <cell r="AD23" t="str">
            <v>OFF</v>
          </cell>
          <cell r="AE23" t="str">
            <v>2P</v>
          </cell>
          <cell r="AF23" t="str">
            <v>2P</v>
          </cell>
          <cell r="AG23">
            <v>1</v>
          </cell>
          <cell r="AH23" t="str">
            <v>2P</v>
          </cell>
          <cell r="AI23" t="str">
            <v>OFF</v>
          </cell>
          <cell r="AJ23" t="str">
            <v>OFF</v>
          </cell>
          <cell r="AK23">
            <v>1</v>
          </cell>
          <cell r="AL23" t="str">
            <v>2P</v>
          </cell>
          <cell r="AM23" t="str">
            <v>2P</v>
          </cell>
          <cell r="AN23" t="str">
            <v>CT</v>
          </cell>
          <cell r="AO23" t="str">
            <v>CT</v>
          </cell>
          <cell r="AP23" t="str">
            <v>OFF</v>
          </cell>
          <cell r="AQ23" t="str">
            <v>OFF</v>
          </cell>
          <cell r="AR23">
            <v>4</v>
          </cell>
          <cell r="AS23">
            <v>14</v>
          </cell>
          <cell r="AT23">
            <v>0</v>
          </cell>
          <cell r="AU23">
            <v>2</v>
          </cell>
          <cell r="AV23">
            <v>0</v>
          </cell>
        </row>
        <row r="24">
          <cell r="E24">
            <v>181091</v>
          </cell>
          <cell r="F24" t="str">
            <v>P</v>
          </cell>
          <cell r="G24" t="str">
            <v>2P</v>
          </cell>
          <cell r="H24" t="str">
            <v>OFF</v>
          </cell>
          <cell r="I24">
            <v>1</v>
          </cell>
          <cell r="J24" t="str">
            <v>2P</v>
          </cell>
          <cell r="K24" t="str">
            <v>2P</v>
          </cell>
          <cell r="L24" t="str">
            <v>OFF</v>
          </cell>
          <cell r="M24">
            <v>1</v>
          </cell>
          <cell r="N24">
            <v>1</v>
          </cell>
          <cell r="O24">
            <v>1</v>
          </cell>
          <cell r="P24">
            <v>1</v>
          </cell>
          <cell r="Q24" t="str">
            <v>2P</v>
          </cell>
          <cell r="R24" t="str">
            <v>OFF</v>
          </cell>
          <cell r="S24">
            <v>1</v>
          </cell>
          <cell r="T24">
            <v>1</v>
          </cell>
          <cell r="U24">
            <v>1</v>
          </cell>
          <cell r="V24">
            <v>1</v>
          </cell>
          <cell r="W24" t="str">
            <v>OFF</v>
          </cell>
          <cell r="X24" t="str">
            <v>OFF</v>
          </cell>
          <cell r="Y24">
            <v>1</v>
          </cell>
          <cell r="Z24">
            <v>1</v>
          </cell>
          <cell r="AA24">
            <v>1</v>
          </cell>
          <cell r="AB24">
            <v>1</v>
          </cell>
          <cell r="AC24" t="str">
            <v>OFF</v>
          </cell>
          <cell r="AD24">
            <v>1</v>
          </cell>
          <cell r="AE24">
            <v>1</v>
          </cell>
          <cell r="AF24">
            <v>1</v>
          </cell>
          <cell r="AG24" t="str">
            <v>OFF</v>
          </cell>
          <cell r="AH24">
            <v>1</v>
          </cell>
          <cell r="AI24">
            <v>1</v>
          </cell>
          <cell r="AJ24" t="str">
            <v>OFF</v>
          </cell>
          <cell r="AK24" t="str">
            <v>OFF</v>
          </cell>
          <cell r="AL24" t="str">
            <v>OFF</v>
          </cell>
          <cell r="AM24" t="str">
            <v>CT</v>
          </cell>
          <cell r="AN24" t="str">
            <v>CT</v>
          </cell>
          <cell r="AO24" t="str">
            <v>OFF</v>
          </cell>
          <cell r="AP24" t="str">
            <v>OFF</v>
          </cell>
          <cell r="AQ24" t="str">
            <v>OFF</v>
          </cell>
          <cell r="AR24">
            <v>17</v>
          </cell>
          <cell r="AS24">
            <v>1</v>
          </cell>
          <cell r="AT24">
            <v>0</v>
          </cell>
          <cell r="AU24">
            <v>2</v>
          </cell>
          <cell r="AV24">
            <v>0</v>
          </cell>
        </row>
        <row r="25">
          <cell r="E25">
            <v>182069</v>
          </cell>
          <cell r="F25" t="str">
            <v>P</v>
          </cell>
          <cell r="G25">
            <v>1</v>
          </cell>
          <cell r="H25">
            <v>1</v>
          </cell>
          <cell r="I25">
            <v>1</v>
          </cell>
          <cell r="J25" t="str">
            <v>2P</v>
          </cell>
          <cell r="K25" t="str">
            <v>OFF</v>
          </cell>
          <cell r="L25" t="str">
            <v>OFF</v>
          </cell>
          <cell r="M25">
            <v>1</v>
          </cell>
          <cell r="N25">
            <v>1</v>
          </cell>
          <cell r="O25">
            <v>1</v>
          </cell>
          <cell r="P25" t="str">
            <v>OFF</v>
          </cell>
          <cell r="Q25" t="str">
            <v>OFF</v>
          </cell>
          <cell r="R25">
            <v>1</v>
          </cell>
          <cell r="S25">
            <v>1</v>
          </cell>
          <cell r="T25">
            <v>1</v>
          </cell>
          <cell r="U25" t="str">
            <v>OFF</v>
          </cell>
          <cell r="V25" t="str">
            <v>OFF</v>
          </cell>
          <cell r="W25">
            <v>1</v>
          </cell>
          <cell r="X25">
            <v>1</v>
          </cell>
          <cell r="Y25" t="str">
            <v>OFF</v>
          </cell>
          <cell r="Z25">
            <v>1</v>
          </cell>
          <cell r="AA25">
            <v>1</v>
          </cell>
          <cell r="AB25">
            <v>1</v>
          </cell>
          <cell r="AC25" t="str">
            <v>OFF</v>
          </cell>
          <cell r="AD25">
            <v>1</v>
          </cell>
          <cell r="AE25">
            <v>1</v>
          </cell>
          <cell r="AF25" t="str">
            <v>OFF</v>
          </cell>
          <cell r="AG25" t="str">
            <v>OFF</v>
          </cell>
          <cell r="AH25">
            <v>1</v>
          </cell>
          <cell r="AI25">
            <v>1</v>
          </cell>
          <cell r="AJ25">
            <v>1</v>
          </cell>
          <cell r="AK25" t="str">
            <v>OFF</v>
          </cell>
          <cell r="AL25" t="str">
            <v>OFF</v>
          </cell>
          <cell r="AM25">
            <v>1</v>
          </cell>
          <cell r="AN25">
            <v>1</v>
          </cell>
          <cell r="AO25">
            <v>1</v>
          </cell>
          <cell r="AP25">
            <v>1</v>
          </cell>
          <cell r="AQ25" t="str">
            <v>OFF</v>
          </cell>
          <cell r="AR25">
            <v>20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</row>
        <row r="26">
          <cell r="E26">
            <v>182054</v>
          </cell>
          <cell r="F26" t="str">
            <v>P</v>
          </cell>
          <cell r="G26" t="str">
            <v>2P</v>
          </cell>
          <cell r="H26" t="str">
            <v>2P</v>
          </cell>
          <cell r="I26" t="str">
            <v>OFF</v>
          </cell>
          <cell r="J26">
            <v>1</v>
          </cell>
          <cell r="K26">
            <v>1</v>
          </cell>
          <cell r="L26">
            <v>1</v>
          </cell>
          <cell r="M26">
            <v>1</v>
          </cell>
          <cell r="N26">
            <v>1</v>
          </cell>
          <cell r="O26" t="str">
            <v>OFF</v>
          </cell>
          <cell r="P26">
            <v>1</v>
          </cell>
          <cell r="Q26">
            <v>1</v>
          </cell>
          <cell r="R26">
            <v>1</v>
          </cell>
          <cell r="S26" t="str">
            <v>2P</v>
          </cell>
          <cell r="T26" t="str">
            <v>OFF</v>
          </cell>
          <cell r="U26" t="str">
            <v>OFF</v>
          </cell>
          <cell r="V26" t="str">
            <v>OFF</v>
          </cell>
          <cell r="W26" t="str">
            <v>2P</v>
          </cell>
          <cell r="X26" t="str">
            <v>OFF</v>
          </cell>
          <cell r="Y26" t="str">
            <v>OFF</v>
          </cell>
          <cell r="Z26">
            <v>1</v>
          </cell>
          <cell r="AA26">
            <v>1</v>
          </cell>
          <cell r="AB26">
            <v>1</v>
          </cell>
          <cell r="AC26" t="str">
            <v>2P</v>
          </cell>
          <cell r="AD26" t="str">
            <v>OFF</v>
          </cell>
          <cell r="AE26" t="str">
            <v>OFF</v>
          </cell>
          <cell r="AF26">
            <v>1</v>
          </cell>
          <cell r="AG26">
            <v>1</v>
          </cell>
          <cell r="AH26" t="str">
            <v>2P</v>
          </cell>
          <cell r="AI26" t="str">
            <v>OFF</v>
          </cell>
          <cell r="AJ26">
            <v>1</v>
          </cell>
          <cell r="AK26">
            <v>1</v>
          </cell>
          <cell r="AL26" t="str">
            <v>2P</v>
          </cell>
          <cell r="AM26" t="str">
            <v>OFF</v>
          </cell>
          <cell r="AN26">
            <v>1</v>
          </cell>
          <cell r="AO26" t="str">
            <v>2P</v>
          </cell>
          <cell r="AP26" t="str">
            <v>2P</v>
          </cell>
          <cell r="AQ26" t="str">
            <v>OFF</v>
          </cell>
          <cell r="AR26">
            <v>13</v>
          </cell>
          <cell r="AS26">
            <v>7</v>
          </cell>
          <cell r="AT26">
            <v>0</v>
          </cell>
          <cell r="AU26">
            <v>0</v>
          </cell>
          <cell r="AV26">
            <v>0</v>
          </cell>
        </row>
        <row r="27">
          <cell r="E27">
            <v>181094</v>
          </cell>
          <cell r="F27" t="str">
            <v>P</v>
          </cell>
          <cell r="G27">
            <v>1</v>
          </cell>
          <cell r="H27">
            <v>1</v>
          </cell>
          <cell r="I27">
            <v>1</v>
          </cell>
          <cell r="J27" t="str">
            <v>OFF</v>
          </cell>
          <cell r="K27" t="str">
            <v>OFF</v>
          </cell>
          <cell r="L27" t="str">
            <v>CT</v>
          </cell>
          <cell r="M27" t="str">
            <v>OFF</v>
          </cell>
          <cell r="N27" t="str">
            <v>CT</v>
          </cell>
          <cell r="O27" t="str">
            <v>CT</v>
          </cell>
          <cell r="P27" t="str">
            <v>OFF</v>
          </cell>
          <cell r="Q27" t="str">
            <v>OFF</v>
          </cell>
          <cell r="R27" t="str">
            <v>OFF</v>
          </cell>
          <cell r="S27" t="str">
            <v>2P</v>
          </cell>
          <cell r="T27" t="str">
            <v>2P</v>
          </cell>
          <cell r="U27" t="str">
            <v>OFF</v>
          </cell>
          <cell r="V27">
            <v>1</v>
          </cell>
          <cell r="W27">
            <v>1</v>
          </cell>
          <cell r="X27" t="str">
            <v>OFF</v>
          </cell>
          <cell r="Y27" t="str">
            <v>OFF</v>
          </cell>
          <cell r="Z27">
            <v>1</v>
          </cell>
          <cell r="AA27">
            <v>1</v>
          </cell>
          <cell r="AB27" t="str">
            <v>2P</v>
          </cell>
          <cell r="AC27" t="str">
            <v>2P</v>
          </cell>
          <cell r="AD27" t="str">
            <v>2P</v>
          </cell>
          <cell r="AE27" t="str">
            <v>OFF</v>
          </cell>
          <cell r="AF27">
            <v>1</v>
          </cell>
          <cell r="AG27">
            <v>1</v>
          </cell>
          <cell r="AH27">
            <v>1</v>
          </cell>
          <cell r="AI27">
            <v>1</v>
          </cell>
          <cell r="AJ27" t="str">
            <v>2P</v>
          </cell>
          <cell r="AK27" t="str">
            <v>OFF</v>
          </cell>
          <cell r="AL27">
            <v>1</v>
          </cell>
          <cell r="AM27">
            <v>1</v>
          </cell>
          <cell r="AN27" t="str">
            <v>2P</v>
          </cell>
          <cell r="AO27" t="str">
            <v>2P</v>
          </cell>
          <cell r="AP27" t="str">
            <v>OFF</v>
          </cell>
          <cell r="AQ27" t="str">
            <v>OFF</v>
          </cell>
          <cell r="AR27">
            <v>10</v>
          </cell>
          <cell r="AS27">
            <v>8</v>
          </cell>
          <cell r="AT27">
            <v>0</v>
          </cell>
          <cell r="AU27">
            <v>2</v>
          </cell>
          <cell r="AV27">
            <v>0</v>
          </cell>
        </row>
        <row r="28">
          <cell r="E28">
            <v>182055</v>
          </cell>
          <cell r="F28" t="str">
            <v>P</v>
          </cell>
          <cell r="G28" t="str">
            <v>2P</v>
          </cell>
          <cell r="H28" t="str">
            <v>OFF</v>
          </cell>
          <cell r="I28" t="str">
            <v>OFF</v>
          </cell>
          <cell r="J28" t="str">
            <v>OFF</v>
          </cell>
          <cell r="K28" t="str">
            <v>CT</v>
          </cell>
          <cell r="L28" t="str">
            <v>CT</v>
          </cell>
          <cell r="M28" t="str">
            <v>CT</v>
          </cell>
          <cell r="N28" t="str">
            <v>CT</v>
          </cell>
          <cell r="O28" t="str">
            <v>CT</v>
          </cell>
          <cell r="P28" t="str">
            <v>OFF</v>
          </cell>
          <cell r="Q28" t="str">
            <v>OFF</v>
          </cell>
          <cell r="R28" t="str">
            <v>OFF</v>
          </cell>
          <cell r="S28">
            <v>1</v>
          </cell>
          <cell r="T28">
            <v>1</v>
          </cell>
          <cell r="U28">
            <v>1</v>
          </cell>
          <cell r="V28">
            <v>1</v>
          </cell>
          <cell r="W28" t="str">
            <v>OFF</v>
          </cell>
          <cell r="X28" t="str">
            <v>OFF</v>
          </cell>
          <cell r="Y28">
            <v>1</v>
          </cell>
          <cell r="Z28">
            <v>1</v>
          </cell>
          <cell r="AA28" t="str">
            <v>OFF</v>
          </cell>
          <cell r="AB28">
            <v>1</v>
          </cell>
          <cell r="AC28">
            <v>1</v>
          </cell>
          <cell r="AD28">
            <v>1</v>
          </cell>
          <cell r="AE28">
            <v>1</v>
          </cell>
          <cell r="AF28" t="str">
            <v>OFF</v>
          </cell>
          <cell r="AG28">
            <v>1</v>
          </cell>
          <cell r="AH28">
            <v>1</v>
          </cell>
          <cell r="AI28" t="str">
            <v>OFF</v>
          </cell>
          <cell r="AJ28">
            <v>1</v>
          </cell>
          <cell r="AK28">
            <v>1</v>
          </cell>
          <cell r="AL28" t="str">
            <v>OFF</v>
          </cell>
          <cell r="AM28">
            <v>1</v>
          </cell>
          <cell r="AN28">
            <v>1</v>
          </cell>
          <cell r="AO28" t="str">
            <v>2P</v>
          </cell>
          <cell r="AP28" t="str">
            <v>OFF</v>
          </cell>
          <cell r="AQ28" t="str">
            <v>OFF</v>
          </cell>
          <cell r="AR28">
            <v>16</v>
          </cell>
          <cell r="AS28">
            <v>1</v>
          </cell>
          <cell r="AT28">
            <v>0</v>
          </cell>
          <cell r="AU28">
            <v>3</v>
          </cell>
          <cell r="AV28">
            <v>0</v>
          </cell>
        </row>
        <row r="29">
          <cell r="E29">
            <v>180687</v>
          </cell>
          <cell r="F29" t="str">
            <v>P</v>
          </cell>
          <cell r="G29" t="str">
            <v>2P</v>
          </cell>
          <cell r="H29" t="str">
            <v>2P</v>
          </cell>
          <cell r="I29" t="str">
            <v>OFF</v>
          </cell>
          <cell r="J29">
            <v>1</v>
          </cell>
          <cell r="K29">
            <v>1</v>
          </cell>
          <cell r="L29">
            <v>1</v>
          </cell>
          <cell r="M29">
            <v>1</v>
          </cell>
          <cell r="N29" t="str">
            <v>OFF</v>
          </cell>
          <cell r="O29">
            <v>1</v>
          </cell>
          <cell r="P29" t="str">
            <v>2P</v>
          </cell>
          <cell r="Q29">
            <v>1</v>
          </cell>
          <cell r="R29">
            <v>1</v>
          </cell>
          <cell r="S29" t="str">
            <v>2P</v>
          </cell>
          <cell r="T29" t="str">
            <v>OFF</v>
          </cell>
          <cell r="U29">
            <v>1</v>
          </cell>
          <cell r="V29" t="str">
            <v>2P</v>
          </cell>
          <cell r="W29">
            <v>1</v>
          </cell>
          <cell r="X29" t="str">
            <v>OFF</v>
          </cell>
          <cell r="Y29" t="str">
            <v>CT</v>
          </cell>
          <cell r="Z29" t="str">
            <v>OFF</v>
          </cell>
          <cell r="AA29" t="str">
            <v>OFF</v>
          </cell>
          <cell r="AB29" t="str">
            <v>OFF</v>
          </cell>
          <cell r="AC29" t="str">
            <v>2P</v>
          </cell>
          <cell r="AD29" t="str">
            <v>2P</v>
          </cell>
          <cell r="AE29">
            <v>1</v>
          </cell>
          <cell r="AF29" t="str">
            <v>OFF</v>
          </cell>
          <cell r="AG29" t="str">
            <v>OFF</v>
          </cell>
          <cell r="AH29" t="str">
            <v>OFF</v>
          </cell>
          <cell r="AI29" t="str">
            <v>2P</v>
          </cell>
          <cell r="AJ29" t="str">
            <v>2P</v>
          </cell>
          <cell r="AK29" t="str">
            <v>2P</v>
          </cell>
          <cell r="AL29" t="str">
            <v>2P</v>
          </cell>
          <cell r="AM29" t="str">
            <v>2P</v>
          </cell>
          <cell r="AN29" t="str">
            <v>OFF</v>
          </cell>
          <cell r="AO29" t="str">
            <v>OFF</v>
          </cell>
          <cell r="AP29" t="str">
            <v>2P</v>
          </cell>
          <cell r="AQ29">
            <v>1</v>
          </cell>
          <cell r="AR29">
            <v>8</v>
          </cell>
          <cell r="AS29">
            <v>11</v>
          </cell>
          <cell r="AT29">
            <v>0</v>
          </cell>
          <cell r="AU29">
            <v>1</v>
          </cell>
          <cell r="AV29">
            <v>0</v>
          </cell>
        </row>
        <row r="30">
          <cell r="E30">
            <v>180099</v>
          </cell>
          <cell r="F30" t="str">
            <v>P</v>
          </cell>
          <cell r="G30">
            <v>1</v>
          </cell>
          <cell r="H30">
            <v>1</v>
          </cell>
          <cell r="I30" t="str">
            <v>2P</v>
          </cell>
          <cell r="J30" t="str">
            <v>OFF</v>
          </cell>
          <cell r="K30">
            <v>1</v>
          </cell>
          <cell r="L30">
            <v>1</v>
          </cell>
          <cell r="M30">
            <v>1</v>
          </cell>
          <cell r="N30" t="str">
            <v>CT</v>
          </cell>
          <cell r="O30" t="str">
            <v>CT</v>
          </cell>
          <cell r="P30" t="str">
            <v>OFF</v>
          </cell>
          <cell r="Q30" t="str">
            <v>OFF</v>
          </cell>
          <cell r="R30" t="str">
            <v>OFF</v>
          </cell>
          <cell r="S30">
            <v>1</v>
          </cell>
          <cell r="T30">
            <v>1</v>
          </cell>
          <cell r="U30" t="str">
            <v>2P</v>
          </cell>
          <cell r="V30" t="str">
            <v>2P</v>
          </cell>
          <cell r="W30" t="str">
            <v>OFF</v>
          </cell>
          <cell r="X30" t="str">
            <v>OFF</v>
          </cell>
          <cell r="Y30" t="str">
            <v>2P</v>
          </cell>
          <cell r="Z30" t="str">
            <v>2P</v>
          </cell>
          <cell r="AA30" t="str">
            <v>2P</v>
          </cell>
          <cell r="AB30" t="str">
            <v>OFF</v>
          </cell>
          <cell r="AC30" t="str">
            <v>2P</v>
          </cell>
          <cell r="AD30" t="str">
            <v>2P</v>
          </cell>
          <cell r="AE30" t="str">
            <v>2P</v>
          </cell>
          <cell r="AF30" t="str">
            <v>OFF</v>
          </cell>
          <cell r="AG30" t="str">
            <v>OFF</v>
          </cell>
          <cell r="AH30" t="str">
            <v>2P</v>
          </cell>
          <cell r="AI30" t="str">
            <v>2P</v>
          </cell>
          <cell r="AJ30">
            <v>1</v>
          </cell>
          <cell r="AK30">
            <v>1</v>
          </cell>
          <cell r="AL30" t="str">
            <v>OFF</v>
          </cell>
          <cell r="AM30" t="str">
            <v>OFF</v>
          </cell>
          <cell r="AN30" t="str">
            <v>OFF</v>
          </cell>
          <cell r="AO30">
            <v>1</v>
          </cell>
          <cell r="AP30">
            <v>1</v>
          </cell>
          <cell r="AQ30" t="str">
            <v>2P</v>
          </cell>
          <cell r="AR30">
            <v>7</v>
          </cell>
          <cell r="AS30">
            <v>11</v>
          </cell>
          <cell r="AT30">
            <v>0</v>
          </cell>
          <cell r="AU30">
            <v>2</v>
          </cell>
          <cell r="AV30">
            <v>0</v>
          </cell>
        </row>
        <row r="31">
          <cell r="E31">
            <v>180149</v>
          </cell>
          <cell r="F31" t="str">
            <v>P</v>
          </cell>
          <cell r="G31">
            <v>1</v>
          </cell>
          <cell r="H31" t="str">
            <v>2P</v>
          </cell>
          <cell r="I31" t="str">
            <v>2P</v>
          </cell>
          <cell r="J31" t="str">
            <v>OFF</v>
          </cell>
          <cell r="K31">
            <v>1</v>
          </cell>
          <cell r="L31">
            <v>1</v>
          </cell>
          <cell r="M31" t="str">
            <v>2P</v>
          </cell>
          <cell r="N31">
            <v>1</v>
          </cell>
          <cell r="O31">
            <v>1</v>
          </cell>
          <cell r="P31">
            <v>1</v>
          </cell>
          <cell r="Q31">
            <v>1</v>
          </cell>
          <cell r="R31" t="str">
            <v>2P</v>
          </cell>
          <cell r="S31" t="str">
            <v>OFF</v>
          </cell>
          <cell r="T31" t="str">
            <v>OFF</v>
          </cell>
          <cell r="U31" t="str">
            <v>CT</v>
          </cell>
          <cell r="V31" t="str">
            <v>OFF</v>
          </cell>
          <cell r="W31">
            <v>1</v>
          </cell>
          <cell r="X31">
            <v>1</v>
          </cell>
          <cell r="Y31" t="str">
            <v>OFF</v>
          </cell>
          <cell r="Z31">
            <v>1</v>
          </cell>
          <cell r="AA31">
            <v>1</v>
          </cell>
          <cell r="AB31" t="str">
            <v>2P</v>
          </cell>
          <cell r="AC31">
            <v>1</v>
          </cell>
          <cell r="AD31" t="str">
            <v>OFF</v>
          </cell>
          <cell r="AE31" t="str">
            <v>OFF</v>
          </cell>
          <cell r="AF31">
            <v>1</v>
          </cell>
          <cell r="AG31">
            <v>1</v>
          </cell>
          <cell r="AH31" t="str">
            <v>OFF</v>
          </cell>
          <cell r="AI31" t="str">
            <v>OFF</v>
          </cell>
          <cell r="AJ31" t="str">
            <v>OFF</v>
          </cell>
          <cell r="AK31">
            <v>1</v>
          </cell>
          <cell r="AL31">
            <v>1</v>
          </cell>
          <cell r="AM31" t="str">
            <v>OFF</v>
          </cell>
          <cell r="AN31">
            <v>1</v>
          </cell>
          <cell r="AO31">
            <v>1</v>
          </cell>
          <cell r="AP31" t="str">
            <v>OFF</v>
          </cell>
          <cell r="AQ31">
            <v>1</v>
          </cell>
          <cell r="AR31">
            <v>16</v>
          </cell>
          <cell r="AS31">
            <v>3</v>
          </cell>
          <cell r="AT31">
            <v>0</v>
          </cell>
          <cell r="AU31">
            <v>1</v>
          </cell>
          <cell r="AV31">
            <v>0</v>
          </cell>
        </row>
        <row r="32">
          <cell r="E32">
            <v>181110</v>
          </cell>
          <cell r="F32" t="str">
            <v>P</v>
          </cell>
          <cell r="G32" t="str">
            <v>OFF</v>
          </cell>
          <cell r="H32" t="str">
            <v>OFF</v>
          </cell>
          <cell r="I32">
            <v>1</v>
          </cell>
          <cell r="J32">
            <v>1</v>
          </cell>
          <cell r="K32" t="str">
            <v>2P</v>
          </cell>
          <cell r="L32" t="str">
            <v>2P</v>
          </cell>
          <cell r="M32" t="str">
            <v>2P</v>
          </cell>
          <cell r="N32">
            <v>1</v>
          </cell>
          <cell r="O32">
            <v>1</v>
          </cell>
          <cell r="P32" t="str">
            <v>OFF</v>
          </cell>
          <cell r="Q32">
            <v>1</v>
          </cell>
          <cell r="R32">
            <v>1</v>
          </cell>
          <cell r="S32">
            <v>1</v>
          </cell>
          <cell r="T32">
            <v>1</v>
          </cell>
          <cell r="U32">
            <v>1</v>
          </cell>
          <cell r="V32">
            <v>1</v>
          </cell>
          <cell r="W32" t="str">
            <v>OFF</v>
          </cell>
          <cell r="X32">
            <v>1</v>
          </cell>
          <cell r="Y32">
            <v>1</v>
          </cell>
          <cell r="Z32">
            <v>1</v>
          </cell>
          <cell r="AA32" t="str">
            <v>OFF</v>
          </cell>
          <cell r="AB32">
            <v>1</v>
          </cell>
          <cell r="AC32">
            <v>1</v>
          </cell>
          <cell r="AD32">
            <v>1</v>
          </cell>
          <cell r="AE32">
            <v>1</v>
          </cell>
          <cell r="AF32" t="str">
            <v>OFF</v>
          </cell>
          <cell r="AG32" t="str">
            <v>OFF</v>
          </cell>
          <cell r="AH32" t="str">
            <v>OFF</v>
          </cell>
          <cell r="AI32" t="str">
            <v>CT</v>
          </cell>
          <cell r="AJ32" t="str">
            <v>CT</v>
          </cell>
          <cell r="AK32" t="str">
            <v>CT</v>
          </cell>
          <cell r="AL32" t="str">
            <v>OFF</v>
          </cell>
          <cell r="AM32" t="str">
            <v>OFF</v>
          </cell>
          <cell r="AN32" t="str">
            <v>OFF</v>
          </cell>
          <cell r="AO32" t="str">
            <v>CT</v>
          </cell>
          <cell r="AP32" t="str">
            <v>OFF</v>
          </cell>
          <cell r="AQ32" t="str">
            <v>OFF</v>
          </cell>
          <cell r="AR32">
            <v>15</v>
          </cell>
          <cell r="AS32">
            <v>1</v>
          </cell>
          <cell r="AT32">
            <v>0</v>
          </cell>
          <cell r="AU32">
            <v>4</v>
          </cell>
          <cell r="AV32">
            <v>0</v>
          </cell>
        </row>
        <row r="33">
          <cell r="E33">
            <v>180163</v>
          </cell>
          <cell r="F33" t="str">
            <v>P</v>
          </cell>
          <cell r="G33" t="str">
            <v>2P</v>
          </cell>
          <cell r="H33" t="str">
            <v>2P</v>
          </cell>
          <cell r="I33" t="str">
            <v>OFF</v>
          </cell>
          <cell r="J33">
            <v>1</v>
          </cell>
          <cell r="K33" t="str">
            <v>2P</v>
          </cell>
          <cell r="L33" t="str">
            <v>2P</v>
          </cell>
          <cell r="M33" t="str">
            <v>OFF</v>
          </cell>
          <cell r="N33" t="str">
            <v>CT</v>
          </cell>
          <cell r="O33" t="str">
            <v>OFF</v>
          </cell>
          <cell r="P33" t="str">
            <v>2P</v>
          </cell>
          <cell r="Q33">
            <v>1</v>
          </cell>
          <cell r="R33">
            <v>1</v>
          </cell>
          <cell r="S33" t="str">
            <v>OFF</v>
          </cell>
          <cell r="T33">
            <v>1</v>
          </cell>
          <cell r="U33">
            <v>1</v>
          </cell>
          <cell r="V33">
            <v>1</v>
          </cell>
          <cell r="W33" t="str">
            <v>OFF</v>
          </cell>
          <cell r="X33" t="str">
            <v>OFF</v>
          </cell>
          <cell r="Y33" t="str">
            <v>2P</v>
          </cell>
          <cell r="Z33" t="str">
            <v>OFF</v>
          </cell>
          <cell r="AA33">
            <v>1</v>
          </cell>
          <cell r="AB33">
            <v>1</v>
          </cell>
          <cell r="AC33">
            <v>1</v>
          </cell>
          <cell r="AD33" t="str">
            <v>2P</v>
          </cell>
          <cell r="AE33" t="str">
            <v>OFF</v>
          </cell>
          <cell r="AF33" t="str">
            <v>2P</v>
          </cell>
          <cell r="AG33" t="str">
            <v>OFF</v>
          </cell>
          <cell r="AH33" t="str">
            <v>2P</v>
          </cell>
          <cell r="AI33">
            <v>1</v>
          </cell>
          <cell r="AJ33">
            <v>1</v>
          </cell>
          <cell r="AK33" t="str">
            <v>OFF</v>
          </cell>
          <cell r="AL33">
            <v>1</v>
          </cell>
          <cell r="AM33">
            <v>1</v>
          </cell>
          <cell r="AN33" t="str">
            <v>OFF</v>
          </cell>
          <cell r="AO33" t="str">
            <v>OFF</v>
          </cell>
          <cell r="AP33" t="str">
            <v>2P</v>
          </cell>
          <cell r="AQ33">
            <v>1</v>
          </cell>
          <cell r="AR33">
            <v>13</v>
          </cell>
          <cell r="AS33">
            <v>6</v>
          </cell>
          <cell r="AT33">
            <v>0</v>
          </cell>
          <cell r="AU33">
            <v>1</v>
          </cell>
          <cell r="AV33">
            <v>0</v>
          </cell>
        </row>
        <row r="34">
          <cell r="E34">
            <v>180172</v>
          </cell>
          <cell r="F34" t="str">
            <v>P</v>
          </cell>
          <cell r="G34" t="str">
            <v>OFF</v>
          </cell>
          <cell r="H34" t="str">
            <v>OFF</v>
          </cell>
          <cell r="I34">
            <v>1</v>
          </cell>
          <cell r="J34">
            <v>1</v>
          </cell>
          <cell r="K34" t="str">
            <v>2P</v>
          </cell>
          <cell r="L34" t="str">
            <v>2P</v>
          </cell>
          <cell r="M34" t="str">
            <v>OFF</v>
          </cell>
          <cell r="N34" t="str">
            <v>OFF</v>
          </cell>
          <cell r="O34" t="str">
            <v>OFF</v>
          </cell>
          <cell r="P34" t="str">
            <v>CT</v>
          </cell>
          <cell r="Q34" t="str">
            <v>OFF</v>
          </cell>
          <cell r="R34" t="str">
            <v>2P</v>
          </cell>
          <cell r="S34">
            <v>1</v>
          </cell>
          <cell r="T34" t="str">
            <v>2P</v>
          </cell>
          <cell r="U34" t="str">
            <v>2P</v>
          </cell>
          <cell r="V34" t="str">
            <v>2P</v>
          </cell>
          <cell r="W34" t="str">
            <v>OFF</v>
          </cell>
          <cell r="X34">
            <v>1</v>
          </cell>
          <cell r="Y34">
            <v>1</v>
          </cell>
          <cell r="Z34" t="str">
            <v>OFF</v>
          </cell>
          <cell r="AA34" t="str">
            <v>OFF</v>
          </cell>
          <cell r="AB34" t="str">
            <v>OFF</v>
          </cell>
          <cell r="AC34">
            <v>1</v>
          </cell>
          <cell r="AD34">
            <v>1</v>
          </cell>
          <cell r="AE34">
            <v>1</v>
          </cell>
          <cell r="AF34">
            <v>1</v>
          </cell>
          <cell r="AG34" t="str">
            <v>2P</v>
          </cell>
          <cell r="AH34" t="str">
            <v>OFF</v>
          </cell>
          <cell r="AI34" t="str">
            <v>OFF</v>
          </cell>
          <cell r="AJ34">
            <v>1</v>
          </cell>
          <cell r="AK34">
            <v>1</v>
          </cell>
          <cell r="AL34">
            <v>1</v>
          </cell>
          <cell r="AM34">
            <v>1</v>
          </cell>
          <cell r="AN34" t="str">
            <v>OFF</v>
          </cell>
          <cell r="AO34">
            <v>1</v>
          </cell>
          <cell r="AP34">
            <v>1</v>
          </cell>
          <cell r="AQ34" t="str">
            <v>2P</v>
          </cell>
          <cell r="AR34">
            <v>13</v>
          </cell>
          <cell r="AS34">
            <v>6</v>
          </cell>
          <cell r="AT34">
            <v>0</v>
          </cell>
          <cell r="AU34">
            <v>1</v>
          </cell>
          <cell r="AV34">
            <v>0</v>
          </cell>
        </row>
        <row r="35">
          <cell r="E35">
            <v>180121</v>
          </cell>
          <cell r="F35" t="str">
            <v>P</v>
          </cell>
          <cell r="G35" t="str">
            <v>2P</v>
          </cell>
          <cell r="H35" t="str">
            <v>OFF</v>
          </cell>
          <cell r="I35" t="str">
            <v>OFF</v>
          </cell>
          <cell r="J35">
            <v>1</v>
          </cell>
          <cell r="K35">
            <v>1</v>
          </cell>
          <cell r="L35">
            <v>1</v>
          </cell>
          <cell r="M35" t="str">
            <v>2P</v>
          </cell>
          <cell r="N35" t="str">
            <v>2P</v>
          </cell>
          <cell r="O35" t="str">
            <v>OFF</v>
          </cell>
          <cell r="P35" t="str">
            <v>CT</v>
          </cell>
          <cell r="Q35" t="str">
            <v>OFF</v>
          </cell>
          <cell r="R35" t="str">
            <v>OFF</v>
          </cell>
          <cell r="S35" t="str">
            <v>2P</v>
          </cell>
          <cell r="T35">
            <v>1</v>
          </cell>
          <cell r="U35">
            <v>1</v>
          </cell>
          <cell r="V35">
            <v>1</v>
          </cell>
          <cell r="W35" t="str">
            <v>OFF</v>
          </cell>
          <cell r="X35" t="str">
            <v>OFF</v>
          </cell>
          <cell r="Y35">
            <v>1</v>
          </cell>
          <cell r="Z35" t="str">
            <v>2P</v>
          </cell>
          <cell r="AA35" t="str">
            <v>2P</v>
          </cell>
          <cell r="AB35" t="str">
            <v>2P</v>
          </cell>
          <cell r="AC35" t="str">
            <v>OFF</v>
          </cell>
          <cell r="AD35" t="str">
            <v>2P</v>
          </cell>
          <cell r="AE35">
            <v>1</v>
          </cell>
          <cell r="AF35" t="str">
            <v>OFF</v>
          </cell>
          <cell r="AG35" t="str">
            <v>OFF</v>
          </cell>
          <cell r="AH35" t="str">
            <v>OFF</v>
          </cell>
          <cell r="AI35" t="str">
            <v>2P</v>
          </cell>
          <cell r="AJ35" t="str">
            <v>2P</v>
          </cell>
          <cell r="AK35" t="str">
            <v>2P</v>
          </cell>
          <cell r="AL35" t="str">
            <v>OFF</v>
          </cell>
          <cell r="AM35" t="str">
            <v>OFF</v>
          </cell>
          <cell r="AN35">
            <v>1</v>
          </cell>
          <cell r="AO35">
            <v>1</v>
          </cell>
          <cell r="AP35">
            <v>1</v>
          </cell>
          <cell r="AQ35">
            <v>1</v>
          </cell>
          <cell r="AR35">
            <v>9</v>
          </cell>
          <cell r="AS35">
            <v>10</v>
          </cell>
          <cell r="AT35">
            <v>0</v>
          </cell>
          <cell r="AU35">
            <v>1</v>
          </cell>
          <cell r="AV35">
            <v>0</v>
          </cell>
        </row>
        <row r="36">
          <cell r="E36">
            <v>180090</v>
          </cell>
          <cell r="F36" t="str">
            <v>P</v>
          </cell>
          <cell r="G36">
            <v>1</v>
          </cell>
          <cell r="H36">
            <v>1</v>
          </cell>
          <cell r="I36" t="str">
            <v>OFF</v>
          </cell>
          <cell r="J36" t="str">
            <v>OFF</v>
          </cell>
          <cell r="K36" t="str">
            <v>2P</v>
          </cell>
          <cell r="L36" t="str">
            <v>2P</v>
          </cell>
          <cell r="M36">
            <v>1</v>
          </cell>
          <cell r="N36" t="str">
            <v>OFF</v>
          </cell>
          <cell r="O36" t="str">
            <v>CT</v>
          </cell>
          <cell r="P36" t="str">
            <v>CT</v>
          </cell>
          <cell r="Q36" t="str">
            <v>OFF</v>
          </cell>
          <cell r="R36" t="str">
            <v>OFF</v>
          </cell>
          <cell r="S36" t="str">
            <v>OFF</v>
          </cell>
          <cell r="T36" t="str">
            <v>2P</v>
          </cell>
          <cell r="U36">
            <v>1</v>
          </cell>
          <cell r="V36" t="str">
            <v>OFF</v>
          </cell>
          <cell r="W36">
            <v>1</v>
          </cell>
          <cell r="X36" t="str">
            <v>2P</v>
          </cell>
          <cell r="Y36" t="str">
            <v>OFF</v>
          </cell>
          <cell r="Z36">
            <v>1</v>
          </cell>
          <cell r="AA36">
            <v>1</v>
          </cell>
          <cell r="AB36" t="str">
            <v>2P</v>
          </cell>
          <cell r="AC36">
            <v>1</v>
          </cell>
          <cell r="AD36" t="str">
            <v>OFF</v>
          </cell>
          <cell r="AE36">
            <v>1</v>
          </cell>
          <cell r="AF36" t="str">
            <v>2P</v>
          </cell>
          <cell r="AG36" t="str">
            <v>OFF</v>
          </cell>
          <cell r="AH36">
            <v>1</v>
          </cell>
          <cell r="AI36">
            <v>1</v>
          </cell>
          <cell r="AJ36">
            <v>1</v>
          </cell>
          <cell r="AK36">
            <v>1</v>
          </cell>
          <cell r="AL36" t="str">
            <v>OFF</v>
          </cell>
          <cell r="AM36" t="str">
            <v>OFF</v>
          </cell>
          <cell r="AN36" t="str">
            <v>OFF</v>
          </cell>
          <cell r="AO36">
            <v>1</v>
          </cell>
          <cell r="AP36">
            <v>1</v>
          </cell>
          <cell r="AQ36">
            <v>1</v>
          </cell>
          <cell r="AR36">
            <v>14</v>
          </cell>
          <cell r="AS36">
            <v>4</v>
          </cell>
          <cell r="AT36">
            <v>0</v>
          </cell>
          <cell r="AU36">
            <v>2</v>
          </cell>
          <cell r="AV36">
            <v>0</v>
          </cell>
        </row>
        <row r="37">
          <cell r="E37">
            <v>180126</v>
          </cell>
          <cell r="F37" t="str">
            <v>P</v>
          </cell>
          <cell r="G37" t="str">
            <v>OFF</v>
          </cell>
          <cell r="H37" t="str">
            <v>OFF</v>
          </cell>
          <cell r="I37">
            <v>1</v>
          </cell>
          <cell r="J37">
            <v>1</v>
          </cell>
          <cell r="K37">
            <v>1</v>
          </cell>
          <cell r="L37">
            <v>1</v>
          </cell>
          <cell r="M37" t="str">
            <v>2P</v>
          </cell>
          <cell r="N37" t="str">
            <v>OFF</v>
          </cell>
          <cell r="O37">
            <v>1</v>
          </cell>
          <cell r="P37">
            <v>1</v>
          </cell>
          <cell r="Q37">
            <v>1</v>
          </cell>
          <cell r="R37">
            <v>1</v>
          </cell>
          <cell r="S37">
            <v>1</v>
          </cell>
          <cell r="T37" t="str">
            <v>OFF</v>
          </cell>
          <cell r="U37" t="str">
            <v>OFF</v>
          </cell>
          <cell r="V37" t="str">
            <v>OFF</v>
          </cell>
          <cell r="W37" t="str">
            <v>2P</v>
          </cell>
          <cell r="X37" t="str">
            <v>2P</v>
          </cell>
          <cell r="Y37">
            <v>1</v>
          </cell>
          <cell r="Z37" t="str">
            <v>2P</v>
          </cell>
          <cell r="AA37" t="str">
            <v>OFF</v>
          </cell>
          <cell r="AB37" t="str">
            <v>OFF</v>
          </cell>
          <cell r="AC37" t="str">
            <v>CT</v>
          </cell>
          <cell r="AD37">
            <v>1</v>
          </cell>
          <cell r="AE37" t="str">
            <v>OFF</v>
          </cell>
          <cell r="AF37" t="str">
            <v>OFF</v>
          </cell>
          <cell r="AG37">
            <v>1</v>
          </cell>
          <cell r="AH37" t="str">
            <v>2P</v>
          </cell>
          <cell r="AI37">
            <v>1</v>
          </cell>
          <cell r="AJ37" t="str">
            <v>OFF</v>
          </cell>
          <cell r="AK37" t="str">
            <v>2P</v>
          </cell>
          <cell r="AL37" t="str">
            <v>2P</v>
          </cell>
          <cell r="AM37" t="str">
            <v>OFF</v>
          </cell>
          <cell r="AN37">
            <v>1</v>
          </cell>
          <cell r="AO37">
            <v>1</v>
          </cell>
          <cell r="AP37" t="str">
            <v>OFF</v>
          </cell>
          <cell r="AQ37">
            <v>1</v>
          </cell>
          <cell r="AR37">
            <v>12</v>
          </cell>
          <cell r="AS37">
            <v>7</v>
          </cell>
          <cell r="AT37">
            <v>0</v>
          </cell>
          <cell r="AU37">
            <v>1</v>
          </cell>
          <cell r="AV37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S CHO &amp; TL CH"/>
      <sheetName val="CC Semarang"/>
    </sheetNames>
    <sheetDataSet>
      <sheetData sheetId="0">
        <row r="3">
          <cell r="C3">
            <v>180163</v>
          </cell>
          <cell r="D3" t="str">
            <v>ALFI RISKIANA</v>
          </cell>
          <cell r="E3" t="str">
            <v>CHO</v>
          </cell>
          <cell r="F3" t="str">
            <v>RAHMI</v>
          </cell>
          <cell r="G3" t="str">
            <v>BUDI SUPRIYATNA</v>
          </cell>
          <cell r="H3" t="str">
            <v>A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 t="str">
            <v/>
          </cell>
        </row>
        <row r="4">
          <cell r="C4">
            <v>180090</v>
          </cell>
          <cell r="D4" t="str">
            <v>ANNISA AULIA RAHMAWATI</v>
          </cell>
          <cell r="E4" t="str">
            <v>CHO</v>
          </cell>
          <cell r="F4" t="str">
            <v>RAHMI</v>
          </cell>
          <cell r="G4" t="str">
            <v>BUDI SUPRIYATNA</v>
          </cell>
          <cell r="H4" t="str">
            <v>A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 t="str">
            <v/>
          </cell>
        </row>
        <row r="5">
          <cell r="C5">
            <v>187050</v>
          </cell>
          <cell r="D5" t="str">
            <v>ARI WIDODO</v>
          </cell>
          <cell r="E5" t="str">
            <v>CHO</v>
          </cell>
          <cell r="F5" t="str">
            <v>RAHMI</v>
          </cell>
          <cell r="G5" t="str">
            <v>BUDI SUPRIYATNA</v>
          </cell>
          <cell r="H5" t="str">
            <v>C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 t="str">
            <v/>
          </cell>
        </row>
        <row r="6">
          <cell r="C6">
            <v>180203</v>
          </cell>
          <cell r="D6" t="str">
            <v>ALDI YUDHA AGUSTA</v>
          </cell>
          <cell r="E6" t="str">
            <v>CHO</v>
          </cell>
          <cell r="F6" t="str">
            <v>RAHMI</v>
          </cell>
          <cell r="G6" t="str">
            <v>BUDI SUPRIYATNA</v>
          </cell>
          <cell r="H6" t="str">
            <v>A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 t="str">
            <v/>
          </cell>
        </row>
        <row r="7">
          <cell r="C7">
            <v>181081</v>
          </cell>
          <cell r="D7" t="str">
            <v>DESY RIZKY BATUBARA</v>
          </cell>
          <cell r="E7" t="str">
            <v>CHO</v>
          </cell>
          <cell r="F7" t="str">
            <v>RAHMI</v>
          </cell>
          <cell r="G7" t="str">
            <v>BUDI SUPRIYATNA</v>
          </cell>
          <cell r="H7" t="str">
            <v>C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 t="str">
            <v/>
          </cell>
        </row>
        <row r="8">
          <cell r="C8">
            <v>180172</v>
          </cell>
          <cell r="D8" t="str">
            <v>DHEA MAULIDINA ROHMA</v>
          </cell>
          <cell r="E8" t="str">
            <v>CHO</v>
          </cell>
          <cell r="F8" t="str">
            <v>RAHMI</v>
          </cell>
          <cell r="G8" t="str">
            <v>BUDI SUPRIYATNA</v>
          </cell>
          <cell r="H8" t="str">
            <v>A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 t="str">
            <v/>
          </cell>
        </row>
        <row r="9">
          <cell r="C9">
            <v>181083</v>
          </cell>
          <cell r="D9" t="str">
            <v>EVA OKTALIANA NASRANI</v>
          </cell>
          <cell r="E9" t="str">
            <v>CHO</v>
          </cell>
          <cell r="F9" t="str">
            <v>RAHMI</v>
          </cell>
          <cell r="G9" t="str">
            <v>BUDI SUPRIYATNA</v>
          </cell>
          <cell r="H9" t="str">
            <v>C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5</v>
          </cell>
          <cell r="T9">
            <v>5</v>
          </cell>
          <cell r="U9">
            <v>5</v>
          </cell>
        </row>
        <row r="10">
          <cell r="C10">
            <v>182065</v>
          </cell>
          <cell r="D10" t="str">
            <v>GOLDA LAURI TOBING</v>
          </cell>
          <cell r="E10" t="str">
            <v>CHO</v>
          </cell>
          <cell r="F10" t="str">
            <v>RAHMI</v>
          </cell>
          <cell r="G10" t="str">
            <v>BUDI SUPRIYATNA</v>
          </cell>
          <cell r="H10" t="str">
            <v>C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 t="str">
            <v/>
          </cell>
        </row>
        <row r="11">
          <cell r="C11">
            <v>181086</v>
          </cell>
          <cell r="D11" t="str">
            <v>GRATIANA UCINTA TARIGAN</v>
          </cell>
          <cell r="E11" t="str">
            <v>CHO</v>
          </cell>
          <cell r="F11" t="str">
            <v>RAHMI</v>
          </cell>
          <cell r="G11" t="str">
            <v>BUDI SUPRIYATNA</v>
          </cell>
          <cell r="H11" t="str">
            <v>C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2</v>
          </cell>
          <cell r="N11">
            <v>2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10</v>
          </cell>
          <cell r="T11">
            <v>10</v>
          </cell>
          <cell r="U11">
            <v>5</v>
          </cell>
        </row>
        <row r="12">
          <cell r="C12">
            <v>181103</v>
          </cell>
          <cell r="D12" t="str">
            <v>ISNENI EMA NURIFA TANJUNG</v>
          </cell>
          <cell r="E12" t="str">
            <v>CHO</v>
          </cell>
          <cell r="F12" t="str">
            <v>RAHMI</v>
          </cell>
          <cell r="G12" t="str">
            <v>BUDI SUPRIYATNA</v>
          </cell>
          <cell r="H12" t="str">
            <v>C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 t="str">
            <v/>
          </cell>
        </row>
        <row r="13">
          <cell r="C13">
            <v>182069</v>
          </cell>
          <cell r="D13" t="str">
            <v>NANIK TRIYANI</v>
          </cell>
          <cell r="E13" t="str">
            <v>CHO</v>
          </cell>
          <cell r="F13" t="str">
            <v>RAHMI</v>
          </cell>
          <cell r="G13" t="str">
            <v>BUDI SUPRIYATNA</v>
          </cell>
          <cell r="H13" t="str">
            <v>C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 t="str">
            <v/>
          </cell>
        </row>
        <row r="14">
          <cell r="C14">
            <v>182054</v>
          </cell>
          <cell r="D14" t="str">
            <v>NORMA PALILING</v>
          </cell>
          <cell r="E14" t="str">
            <v>CHO</v>
          </cell>
          <cell r="F14" t="str">
            <v>RAHMI</v>
          </cell>
          <cell r="G14" t="str">
            <v>BUDI SUPRIYATNA</v>
          </cell>
          <cell r="H14" t="str">
            <v>C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 t="str">
            <v/>
          </cell>
        </row>
        <row r="15">
          <cell r="C15">
            <v>181094</v>
          </cell>
          <cell r="D15" t="str">
            <v>NUR ELFRIDA PULUNGAN</v>
          </cell>
          <cell r="E15" t="str">
            <v>CHO</v>
          </cell>
          <cell r="F15" t="str">
            <v>RAHMI</v>
          </cell>
          <cell r="G15" t="str">
            <v>BUDI SUPRIYATNA</v>
          </cell>
          <cell r="H15" t="str">
            <v>C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 t="str">
            <v/>
          </cell>
        </row>
        <row r="16">
          <cell r="C16">
            <v>180180</v>
          </cell>
          <cell r="D16" t="str">
            <v>RD RIKI SUHERMAN</v>
          </cell>
          <cell r="E16" t="str">
            <v>CHO</v>
          </cell>
          <cell r="F16" t="str">
            <v>RAHMI</v>
          </cell>
          <cell r="G16" t="str">
            <v>BUDI SUPRIYATNA</v>
          </cell>
          <cell r="H16" t="str">
            <v>A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 t="str">
            <v/>
          </cell>
        </row>
        <row r="17">
          <cell r="C17">
            <v>180087</v>
          </cell>
          <cell r="D17" t="str">
            <v>RICO YOSENO</v>
          </cell>
          <cell r="E17" t="str">
            <v>CHO</v>
          </cell>
          <cell r="F17" t="str">
            <v>RAHMI</v>
          </cell>
          <cell r="G17" t="str">
            <v>BUDI SUPRIYATNA</v>
          </cell>
          <cell r="H17" t="str">
            <v>A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 t="str">
            <v/>
          </cell>
        </row>
        <row r="18">
          <cell r="C18">
            <v>181110</v>
          </cell>
          <cell r="D18" t="str">
            <v>SRI REZKI RAMADHANI</v>
          </cell>
          <cell r="E18" t="str">
            <v>CHO</v>
          </cell>
          <cell r="F18" t="str">
            <v>RAHMI</v>
          </cell>
          <cell r="G18" t="str">
            <v>BUDI SUPRIYATNA</v>
          </cell>
          <cell r="H18" t="str">
            <v>A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 t="str">
            <v/>
          </cell>
        </row>
        <row r="19">
          <cell r="C19">
            <v>182056</v>
          </cell>
          <cell r="D19" t="str">
            <v>ABDUL SALAM</v>
          </cell>
          <cell r="E19" t="str">
            <v>CHO</v>
          </cell>
          <cell r="F19" t="str">
            <v>SITI ASYIAH</v>
          </cell>
          <cell r="G19" t="str">
            <v>BUDI SUPRIYATNA</v>
          </cell>
          <cell r="H19" t="str">
            <v>C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 t="str">
            <v/>
          </cell>
        </row>
        <row r="20">
          <cell r="C20">
            <v>180099</v>
          </cell>
          <cell r="D20" t="str">
            <v>ANASTASIA HANI PRASETIO</v>
          </cell>
          <cell r="E20" t="str">
            <v>CHO</v>
          </cell>
          <cell r="F20" t="str">
            <v>SITI ASYIAH</v>
          </cell>
          <cell r="G20" t="str">
            <v>BUDI SUPRIYATNA</v>
          </cell>
          <cell r="H20" t="str">
            <v>B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1</v>
          </cell>
          <cell r="N20">
            <v>1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5</v>
          </cell>
          <cell r="T20">
            <v>5</v>
          </cell>
          <cell r="U20">
            <v>5</v>
          </cell>
        </row>
        <row r="21">
          <cell r="C21">
            <v>181080</v>
          </cell>
          <cell r="D21" t="str">
            <v>CHRISANTAYANA YUNI EVENTI PANJAITAN</v>
          </cell>
          <cell r="E21" t="str">
            <v>CHO</v>
          </cell>
          <cell r="F21" t="str">
            <v>SITI ASYIAH</v>
          </cell>
          <cell r="G21" t="str">
            <v>BUDI SUPRIYATNA</v>
          </cell>
          <cell r="H21" t="str">
            <v>C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1</v>
          </cell>
          <cell r="N21">
            <v>1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5</v>
          </cell>
          <cell r="T21">
            <v>5</v>
          </cell>
          <cell r="U21">
            <v>5</v>
          </cell>
        </row>
        <row r="22">
          <cell r="C22">
            <v>180121</v>
          </cell>
          <cell r="D22" t="str">
            <v>DHENY ASIH PANGASTUTI</v>
          </cell>
          <cell r="E22" t="str">
            <v>CHO</v>
          </cell>
          <cell r="F22" t="str">
            <v>SITI ASYIAH</v>
          </cell>
          <cell r="G22" t="str">
            <v>BUDI SUPRIYATNA</v>
          </cell>
          <cell r="H22" t="str">
            <v>A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 t="str">
            <v/>
          </cell>
        </row>
        <row r="23">
          <cell r="C23">
            <v>156643</v>
          </cell>
          <cell r="D23" t="str">
            <v>EVA AROMA FITRIAWAN</v>
          </cell>
          <cell r="E23" t="str">
            <v>CHO</v>
          </cell>
          <cell r="F23" t="str">
            <v>SITI ASYIAH</v>
          </cell>
          <cell r="G23" t="str">
            <v>BUDI SUPRIYATNA</v>
          </cell>
          <cell r="H23" t="str">
            <v>A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 t="str">
            <v/>
          </cell>
        </row>
        <row r="24">
          <cell r="C24">
            <v>181102</v>
          </cell>
          <cell r="D24" t="str">
            <v>HAIRIANI</v>
          </cell>
          <cell r="E24" t="str">
            <v>CHO</v>
          </cell>
          <cell r="F24" t="str">
            <v>SITI ASYIAH</v>
          </cell>
          <cell r="G24" t="str">
            <v>BUDI SUPRIYATNA</v>
          </cell>
          <cell r="H24" t="str">
            <v>C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 t="str">
            <v/>
          </cell>
        </row>
        <row r="25">
          <cell r="C25">
            <v>181088</v>
          </cell>
          <cell r="D25" t="str">
            <v>HENI ZAHARA</v>
          </cell>
          <cell r="E25" t="str">
            <v>CHO</v>
          </cell>
          <cell r="F25" t="str">
            <v>SITI ASYIAH</v>
          </cell>
          <cell r="G25" t="str">
            <v>BUDI SUPRIYATNA</v>
          </cell>
          <cell r="H25" t="str">
            <v>C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1</v>
          </cell>
          <cell r="N25">
            <v>1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5</v>
          </cell>
          <cell r="T25">
            <v>5</v>
          </cell>
          <cell r="U25">
            <v>5</v>
          </cell>
        </row>
        <row r="26">
          <cell r="C26">
            <v>182066</v>
          </cell>
          <cell r="D26" t="str">
            <v>ISKANDAR KUMBANG</v>
          </cell>
          <cell r="E26" t="str">
            <v>CHO</v>
          </cell>
          <cell r="F26" t="str">
            <v>SITI ASYIAH</v>
          </cell>
          <cell r="G26" t="str">
            <v>BUDI SUPRIYATNA</v>
          </cell>
          <cell r="H26" t="str">
            <v>C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 t="str">
            <v/>
          </cell>
        </row>
        <row r="27">
          <cell r="C27">
            <v>181090</v>
          </cell>
          <cell r="D27" t="str">
            <v>KAMALUDDIN BATUBARA</v>
          </cell>
          <cell r="E27" t="str">
            <v>CHO</v>
          </cell>
          <cell r="F27" t="str">
            <v>SITI ASYIAH</v>
          </cell>
          <cell r="G27" t="str">
            <v>BUDI SUPRIYATNA</v>
          </cell>
          <cell r="H27" t="str">
            <v>A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 t="str">
            <v/>
          </cell>
        </row>
        <row r="28">
          <cell r="C28">
            <v>180126</v>
          </cell>
          <cell r="D28" t="str">
            <v>WIWIN HARTANTI</v>
          </cell>
          <cell r="E28" t="str">
            <v>CHO</v>
          </cell>
          <cell r="F28" t="str">
            <v>SITI ASYIAH</v>
          </cell>
          <cell r="G28" t="str">
            <v>BUDI SUPRIYATNA</v>
          </cell>
          <cell r="H28" t="str">
            <v>A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1</v>
          </cell>
          <cell r="N28">
            <v>1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5</v>
          </cell>
          <cell r="T28">
            <v>5</v>
          </cell>
          <cell r="U28">
            <v>5</v>
          </cell>
        </row>
        <row r="29">
          <cell r="C29">
            <v>180687</v>
          </cell>
          <cell r="D29" t="str">
            <v>MAULANIE NUR RACHMA NOVIANTY</v>
          </cell>
          <cell r="E29" t="str">
            <v>CHO</v>
          </cell>
          <cell r="F29" t="str">
            <v>SITI ASYIAH</v>
          </cell>
          <cell r="G29" t="str">
            <v>BUDI SUPRIYATNA</v>
          </cell>
          <cell r="H29" t="str">
            <v>B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2</v>
          </cell>
          <cell r="N29">
            <v>2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10</v>
          </cell>
          <cell r="T29">
            <v>10</v>
          </cell>
          <cell r="U29">
            <v>5</v>
          </cell>
        </row>
        <row r="30">
          <cell r="C30">
            <v>181091</v>
          </cell>
          <cell r="D30" t="str">
            <v>MILDA YUNI ARDITA</v>
          </cell>
          <cell r="E30" t="str">
            <v>CHO</v>
          </cell>
          <cell r="F30" t="str">
            <v>SITI ASYIAH</v>
          </cell>
          <cell r="G30" t="str">
            <v>BUDI SUPRIYATNA</v>
          </cell>
          <cell r="H30" t="str">
            <v>C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 t="str">
            <v/>
          </cell>
        </row>
        <row r="31">
          <cell r="C31">
            <v>181092</v>
          </cell>
          <cell r="D31" t="str">
            <v>MISBAL AIRUN</v>
          </cell>
          <cell r="E31" t="str">
            <v>CHO</v>
          </cell>
          <cell r="F31" t="str">
            <v>SITI ASYIAH</v>
          </cell>
          <cell r="G31" t="str">
            <v>BUDI SUPRIYATNA</v>
          </cell>
          <cell r="H31" t="str">
            <v>C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 t="str">
            <v/>
          </cell>
        </row>
        <row r="32">
          <cell r="C32">
            <v>180152</v>
          </cell>
          <cell r="D32" t="str">
            <v>Muhamad Arifin</v>
          </cell>
          <cell r="E32" t="str">
            <v>CHO</v>
          </cell>
          <cell r="F32" t="str">
            <v>SITI ASYIAH</v>
          </cell>
          <cell r="G32" t="str">
            <v>BUDI SUPRIYATNA</v>
          </cell>
          <cell r="H32" t="str">
            <v>B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 t="str">
            <v/>
          </cell>
        </row>
        <row r="33">
          <cell r="C33">
            <v>182055</v>
          </cell>
          <cell r="D33" t="str">
            <v>TRIWULANDARI</v>
          </cell>
          <cell r="E33" t="str">
            <v>CHO</v>
          </cell>
          <cell r="F33" t="str">
            <v>SITI ASYIAH</v>
          </cell>
          <cell r="G33" t="str">
            <v>BUDI SUPRIYATNA</v>
          </cell>
          <cell r="H33" t="str">
            <v>C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3</v>
          </cell>
          <cell r="N33">
            <v>3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15</v>
          </cell>
          <cell r="T33">
            <v>15</v>
          </cell>
          <cell r="U33">
            <v>5</v>
          </cell>
        </row>
        <row r="34">
          <cell r="C34">
            <v>180149</v>
          </cell>
          <cell r="D34" t="str">
            <v>WINDA VIRDYA SITORUS</v>
          </cell>
          <cell r="E34" t="str">
            <v>CHO</v>
          </cell>
          <cell r="F34" t="str">
            <v>SITI ASYIAH</v>
          </cell>
          <cell r="G34" t="str">
            <v>BUDI SUPRIYATNA</v>
          </cell>
          <cell r="H34" t="str">
            <v>B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 t="str">
            <v/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Data Peserta"/>
      <sheetName val="CC Semarang"/>
      <sheetName val="NIK CH"/>
      <sheetName val="Walk In"/>
      <sheetName val="CallCenter"/>
      <sheetName val="ECare"/>
    </sheetNames>
    <sheetDataSet>
      <sheetData sheetId="0"/>
      <sheetData sheetId="1"/>
      <sheetData sheetId="2">
        <row r="4">
          <cell r="C4">
            <v>181104</v>
          </cell>
          <cell r="D4">
            <v>100</v>
          </cell>
        </row>
        <row r="5">
          <cell r="C5">
            <v>180158</v>
          </cell>
          <cell r="D5">
            <v>100</v>
          </cell>
        </row>
        <row r="6">
          <cell r="C6">
            <v>182056</v>
          </cell>
          <cell r="D6">
            <v>100</v>
          </cell>
        </row>
        <row r="7">
          <cell r="C7">
            <v>187050</v>
          </cell>
          <cell r="D7">
            <v>100</v>
          </cell>
        </row>
        <row r="8">
          <cell r="C8">
            <v>180203</v>
          </cell>
          <cell r="D8">
            <v>100</v>
          </cell>
        </row>
        <row r="9">
          <cell r="C9">
            <v>182066</v>
          </cell>
          <cell r="D9">
            <v>95</v>
          </cell>
        </row>
        <row r="10">
          <cell r="C10">
            <v>181092</v>
          </cell>
          <cell r="D10">
            <v>100</v>
          </cell>
        </row>
        <row r="11">
          <cell r="C11">
            <v>180152</v>
          </cell>
          <cell r="D11">
            <v>100</v>
          </cell>
        </row>
        <row r="12">
          <cell r="C12">
            <v>180180</v>
          </cell>
          <cell r="D12">
            <v>100</v>
          </cell>
        </row>
        <row r="13">
          <cell r="C13">
            <v>181090</v>
          </cell>
          <cell r="D13">
            <v>100</v>
          </cell>
        </row>
        <row r="14">
          <cell r="C14">
            <v>180087</v>
          </cell>
          <cell r="D14">
            <v>100</v>
          </cell>
        </row>
        <row r="15">
          <cell r="C15">
            <v>156643</v>
          </cell>
          <cell r="D15">
            <v>100</v>
          </cell>
        </row>
        <row r="16">
          <cell r="C16">
            <v>181080</v>
          </cell>
          <cell r="D16">
            <v>100</v>
          </cell>
        </row>
        <row r="17">
          <cell r="C17">
            <v>181081</v>
          </cell>
          <cell r="D17">
            <v>100</v>
          </cell>
        </row>
        <row r="18">
          <cell r="C18">
            <v>181083</v>
          </cell>
          <cell r="D18">
            <v>100</v>
          </cell>
        </row>
        <row r="19">
          <cell r="C19">
            <v>182065</v>
          </cell>
          <cell r="D19">
            <v>100</v>
          </cell>
        </row>
        <row r="20">
          <cell r="C20">
            <v>181086</v>
          </cell>
          <cell r="D20">
            <v>100</v>
          </cell>
        </row>
        <row r="21">
          <cell r="C21">
            <v>181102</v>
          </cell>
          <cell r="D21">
            <v>100</v>
          </cell>
        </row>
        <row r="22">
          <cell r="C22">
            <v>181088</v>
          </cell>
          <cell r="D22">
            <v>100</v>
          </cell>
        </row>
        <row r="23">
          <cell r="C23">
            <v>181103</v>
          </cell>
          <cell r="D23">
            <v>100</v>
          </cell>
        </row>
        <row r="24">
          <cell r="C24">
            <v>181091</v>
          </cell>
          <cell r="D24">
            <v>0</v>
          </cell>
        </row>
        <row r="25">
          <cell r="C25">
            <v>182069</v>
          </cell>
          <cell r="D25">
            <v>100</v>
          </cell>
        </row>
        <row r="26">
          <cell r="C26">
            <v>182054</v>
          </cell>
          <cell r="D26">
            <v>100</v>
          </cell>
        </row>
        <row r="27">
          <cell r="C27">
            <v>181094</v>
          </cell>
          <cell r="D27">
            <v>100</v>
          </cell>
        </row>
        <row r="28">
          <cell r="C28">
            <v>182055</v>
          </cell>
          <cell r="D28">
            <v>100</v>
          </cell>
        </row>
        <row r="29">
          <cell r="C29">
            <v>180687</v>
          </cell>
          <cell r="D29">
            <v>100</v>
          </cell>
        </row>
        <row r="30">
          <cell r="C30">
            <v>180099</v>
          </cell>
          <cell r="D30">
            <v>100</v>
          </cell>
        </row>
        <row r="31">
          <cell r="C31">
            <v>180149</v>
          </cell>
          <cell r="D31">
            <v>100</v>
          </cell>
        </row>
        <row r="32">
          <cell r="C32">
            <v>181110</v>
          </cell>
          <cell r="D32">
            <v>100</v>
          </cell>
        </row>
        <row r="33">
          <cell r="C33">
            <v>180163</v>
          </cell>
          <cell r="D33">
            <v>100</v>
          </cell>
        </row>
        <row r="34">
          <cell r="C34">
            <v>180172</v>
          </cell>
          <cell r="D34">
            <v>100</v>
          </cell>
        </row>
        <row r="35">
          <cell r="C35">
            <v>180121</v>
          </cell>
          <cell r="D35">
            <v>100</v>
          </cell>
        </row>
        <row r="36">
          <cell r="C36">
            <v>180090</v>
          </cell>
          <cell r="D36">
            <v>100</v>
          </cell>
        </row>
        <row r="37">
          <cell r="C37">
            <v>180126</v>
          </cell>
          <cell r="D37">
            <v>100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499984740745262"/>
  </sheetPr>
  <dimension ref="A1:BJ177"/>
  <sheetViews>
    <sheetView tabSelected="1" workbookViewId="0">
      <pane xSplit="4" ySplit="10" topLeftCell="AW11" activePane="bottomRight" state="frozen"/>
      <selection activeCell="K16" sqref="K16"/>
      <selection pane="topRight" activeCell="K16" sqref="K16"/>
      <selection pane="bottomLeft" activeCell="K16" sqref="K16"/>
      <selection pane="bottomRight" activeCell="BH13" sqref="BH13"/>
    </sheetView>
  </sheetViews>
  <sheetFormatPr defaultColWidth="9.140625" defaultRowHeight="12"/>
  <cols>
    <col min="1" max="1" width="3.85546875" style="6" bestFit="1" customWidth="1"/>
    <col min="2" max="2" width="6.7109375" style="6" customWidth="1"/>
    <col min="3" max="3" width="32.5703125" style="115" bestFit="1" customWidth="1"/>
    <col min="4" max="4" width="7" style="7" bestFit="1" customWidth="1"/>
    <col min="5" max="5" width="10.5703125" style="7" customWidth="1"/>
    <col min="6" max="6" width="13.5703125" style="7" bestFit="1" customWidth="1"/>
    <col min="7" max="7" width="25" style="7" bestFit="1" customWidth="1"/>
    <col min="8" max="8" width="15.5703125" style="7" bestFit="1" customWidth="1"/>
    <col min="9" max="9" width="20.5703125" style="7" customWidth="1"/>
    <col min="10" max="10" width="19.42578125" style="7" bestFit="1" customWidth="1"/>
    <col min="11" max="11" width="6.140625" style="7" bestFit="1" customWidth="1"/>
    <col min="12" max="12" width="6.85546875" style="7" customWidth="1"/>
    <col min="13" max="13" width="6.28515625" style="7" customWidth="1"/>
    <col min="14" max="14" width="8" style="7" customWidth="1"/>
    <col min="15" max="16" width="6.42578125" style="7" customWidth="1"/>
    <col min="17" max="17" width="3" style="7" customWidth="1"/>
    <col min="18" max="18" width="7" style="7" customWidth="1"/>
    <col min="19" max="20" width="4.7109375" style="7" bestFit="1" customWidth="1"/>
    <col min="21" max="21" width="7.85546875" style="7" customWidth="1"/>
    <col min="22" max="22" width="7.42578125" style="7" customWidth="1"/>
    <col min="23" max="23" width="6.5703125" style="7" customWidth="1"/>
    <col min="24" max="24" width="7.28515625" style="7" customWidth="1"/>
    <col min="25" max="25" width="8.140625" style="7" customWidth="1"/>
    <col min="26" max="26" width="7.42578125" style="7" customWidth="1"/>
    <col min="27" max="27" width="5.85546875" style="7" customWidth="1"/>
    <col min="28" max="28" width="10" style="7" customWidth="1"/>
    <col min="29" max="29" width="12.7109375" style="7" customWidth="1"/>
    <col min="30" max="30" width="4.85546875" style="122" customWidth="1"/>
    <col min="31" max="31" width="4.5703125" style="122" customWidth="1"/>
    <col min="32" max="32" width="7.42578125" style="122" customWidth="1"/>
    <col min="33" max="33" width="7.85546875" style="122" customWidth="1"/>
    <col min="34" max="34" width="4.85546875" style="122" customWidth="1"/>
    <col min="35" max="35" width="7.42578125" style="122" customWidth="1"/>
    <col min="36" max="36" width="7.85546875" style="122" customWidth="1"/>
    <col min="37" max="37" width="4.85546875" style="122" customWidth="1"/>
    <col min="38" max="38" width="7.140625" style="122" customWidth="1"/>
    <col min="39" max="39" width="7.85546875" style="122" customWidth="1"/>
    <col min="40" max="40" width="4.85546875" style="122" customWidth="1"/>
    <col min="41" max="41" width="7.42578125" style="122" customWidth="1"/>
    <col min="42" max="42" width="9.28515625" style="122" customWidth="1"/>
    <col min="43" max="43" width="4.85546875" style="122" customWidth="1"/>
    <col min="44" max="44" width="7.140625" style="122" customWidth="1"/>
    <col min="45" max="45" width="9.42578125" style="122" customWidth="1"/>
    <col min="46" max="46" width="4.85546875" style="122" customWidth="1"/>
    <col min="47" max="47" width="4.5703125" style="122" customWidth="1"/>
    <col min="48" max="48" width="7.42578125" style="122" customWidth="1"/>
    <col min="49" max="49" width="9" style="122" customWidth="1"/>
    <col min="50" max="50" width="4.85546875" style="122" customWidth="1"/>
    <col min="51" max="51" width="7.42578125" style="122" customWidth="1"/>
    <col min="52" max="52" width="8.7109375" style="122" customWidth="1"/>
    <col min="53" max="53" width="12" style="7" customWidth="1"/>
    <col min="54" max="54" width="9.7109375" style="7" customWidth="1"/>
    <col min="55" max="55" width="7.85546875" style="7" customWidth="1"/>
    <col min="56" max="56" width="11" style="7" customWidth="1"/>
    <col min="57" max="57" width="10.28515625" style="7" customWidth="1"/>
    <col min="58" max="58" width="11" style="7" customWidth="1"/>
    <col min="59" max="59" width="13.85546875" style="7" customWidth="1"/>
    <col min="60" max="60" width="14.28515625" style="6" customWidth="1"/>
    <col min="61" max="61" width="6.5703125" style="7" customWidth="1"/>
    <col min="62" max="62" width="6.7109375" style="7" customWidth="1"/>
    <col min="63" max="203" width="9.140625" style="6"/>
    <col min="204" max="204" width="7.140625" style="6" customWidth="1"/>
    <col min="205" max="205" width="27.28515625" style="6" customWidth="1"/>
    <col min="206" max="206" width="12" style="6" bestFit="1" customWidth="1"/>
    <col min="207" max="213" width="9.140625" style="6"/>
    <col min="214" max="214" width="0" style="6" hidden="1" customWidth="1"/>
    <col min="215" max="16384" width="9.140625" style="6"/>
  </cols>
  <sheetData>
    <row r="1" spans="1:62">
      <c r="A1" s="1"/>
      <c r="B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4"/>
      <c r="Z1" s="4"/>
      <c r="AA1" s="4"/>
      <c r="AB1" s="4"/>
      <c r="AC1" s="4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4"/>
      <c r="BB1" s="4"/>
      <c r="BC1" s="4"/>
      <c r="BD1" s="4"/>
      <c r="BE1" s="4"/>
      <c r="BF1" s="4"/>
      <c r="BG1" s="4"/>
    </row>
    <row r="2" spans="1:62">
      <c r="A2" s="1"/>
      <c r="B2" s="1" t="s">
        <v>1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4"/>
      <c r="Z2" s="4"/>
      <c r="AA2" s="4"/>
      <c r="AB2" s="4"/>
      <c r="AC2" s="4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4"/>
      <c r="BB2" s="4"/>
      <c r="BC2" s="4"/>
      <c r="BD2" s="4"/>
      <c r="BE2" s="4"/>
      <c r="BF2" s="4"/>
      <c r="BG2" s="4"/>
    </row>
    <row r="3" spans="1:62">
      <c r="A3" s="1"/>
      <c r="B3" s="1" t="s">
        <v>2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8"/>
      <c r="Y3" s="8"/>
      <c r="Z3" s="8"/>
      <c r="AA3" s="8"/>
      <c r="AB3" s="8"/>
      <c r="AC3" s="4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4"/>
      <c r="BB3" s="4"/>
      <c r="BC3" s="4"/>
      <c r="BD3" s="4"/>
      <c r="BE3" s="4"/>
      <c r="BF3" s="4"/>
      <c r="BG3" s="4"/>
    </row>
    <row r="4" spans="1:62">
      <c r="A4" s="1"/>
      <c r="B4" s="9">
        <v>44682</v>
      </c>
      <c r="C4" s="9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4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4"/>
      <c r="BB4" s="4"/>
      <c r="BC4" s="4"/>
      <c r="BD4" s="4"/>
      <c r="BE4" s="4"/>
      <c r="BF4" s="4"/>
      <c r="BG4" s="4"/>
    </row>
    <row r="5" spans="1:62">
      <c r="A5" s="1"/>
      <c r="B5" s="1"/>
      <c r="C5" s="9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  <c r="X5" s="4"/>
      <c r="Y5" s="4"/>
      <c r="Z5" s="4"/>
      <c r="AA5" s="4"/>
      <c r="AB5" s="4"/>
      <c r="AC5" s="4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4"/>
      <c r="BE5" s="4"/>
      <c r="BF5" s="4"/>
      <c r="BG5" s="4"/>
    </row>
    <row r="6" spans="1:62" ht="12" customHeight="1">
      <c r="A6" s="1"/>
      <c r="B6" s="10" t="s">
        <v>3</v>
      </c>
      <c r="C6" s="10" t="s">
        <v>4</v>
      </c>
      <c r="D6" s="11" t="s">
        <v>5</v>
      </c>
      <c r="E6" s="11" t="s">
        <v>6</v>
      </c>
      <c r="F6" s="11" t="s">
        <v>7</v>
      </c>
      <c r="G6" s="11" t="s">
        <v>8</v>
      </c>
      <c r="H6" s="12" t="s">
        <v>9</v>
      </c>
      <c r="I6" s="12" t="s">
        <v>10</v>
      </c>
      <c r="J6" s="12" t="s">
        <v>11</v>
      </c>
      <c r="K6" s="12" t="s">
        <v>12</v>
      </c>
      <c r="L6" s="12" t="s">
        <v>13</v>
      </c>
      <c r="M6" s="12" t="s">
        <v>14</v>
      </c>
      <c r="N6" s="11" t="s">
        <v>15</v>
      </c>
      <c r="O6" s="11" t="s">
        <v>16</v>
      </c>
      <c r="P6" s="11" t="s">
        <v>17</v>
      </c>
      <c r="Q6" s="11" t="s">
        <v>18</v>
      </c>
      <c r="R6" s="11" t="s">
        <v>19</v>
      </c>
      <c r="S6" s="11" t="s">
        <v>20</v>
      </c>
      <c r="T6" s="11" t="s">
        <v>21</v>
      </c>
      <c r="U6" s="11" t="s">
        <v>22</v>
      </c>
      <c r="V6" s="11" t="s">
        <v>23</v>
      </c>
      <c r="W6" s="13" t="s">
        <v>24</v>
      </c>
      <c r="X6" s="14"/>
      <c r="Y6" s="14"/>
      <c r="Z6" s="14"/>
      <c r="AA6" s="14"/>
      <c r="AB6" s="14"/>
      <c r="AC6" s="15" t="s">
        <v>25</v>
      </c>
      <c r="AD6" s="16" t="s">
        <v>26</v>
      </c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7" t="s">
        <v>27</v>
      </c>
      <c r="BB6" s="17" t="s">
        <v>27</v>
      </c>
      <c r="BC6" s="12" t="s">
        <v>28</v>
      </c>
      <c r="BD6" s="12" t="s">
        <v>29</v>
      </c>
      <c r="BE6" s="18" t="s">
        <v>30</v>
      </c>
      <c r="BF6" s="18" t="s">
        <v>31</v>
      </c>
      <c r="BG6" s="19" t="s">
        <v>32</v>
      </c>
      <c r="BH6" s="20" t="s">
        <v>33</v>
      </c>
      <c r="BI6" s="20" t="s">
        <v>34</v>
      </c>
      <c r="BJ6" s="20" t="s">
        <v>35</v>
      </c>
    </row>
    <row r="7" spans="1:62">
      <c r="A7" s="1"/>
      <c r="B7" s="21"/>
      <c r="C7" s="21"/>
      <c r="D7" s="22"/>
      <c r="E7" s="22"/>
      <c r="F7" s="22"/>
      <c r="G7" s="22"/>
      <c r="H7" s="23"/>
      <c r="I7" s="23"/>
      <c r="J7" s="23"/>
      <c r="K7" s="23"/>
      <c r="L7" s="23"/>
      <c r="M7" s="23"/>
      <c r="N7" s="22"/>
      <c r="O7" s="22"/>
      <c r="P7" s="22"/>
      <c r="Q7" s="22"/>
      <c r="R7" s="22"/>
      <c r="S7" s="22"/>
      <c r="T7" s="22"/>
      <c r="U7" s="22"/>
      <c r="V7" s="22"/>
      <c r="W7" s="24"/>
      <c r="X7" s="25"/>
      <c r="Y7" s="25"/>
      <c r="Z7" s="25"/>
      <c r="AA7" s="25"/>
      <c r="AB7" s="25"/>
      <c r="AC7" s="15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26"/>
      <c r="BB7" s="26"/>
      <c r="BC7" s="23"/>
      <c r="BD7" s="23"/>
      <c r="BE7" s="27"/>
      <c r="BF7" s="27"/>
      <c r="BG7" s="28"/>
      <c r="BH7" s="20"/>
      <c r="BI7" s="20"/>
      <c r="BJ7" s="20"/>
    </row>
    <row r="8" spans="1:62">
      <c r="A8" s="1"/>
      <c r="B8" s="21"/>
      <c r="C8" s="21"/>
      <c r="D8" s="22"/>
      <c r="E8" s="22"/>
      <c r="F8" s="22"/>
      <c r="G8" s="22"/>
      <c r="H8" s="23"/>
      <c r="I8" s="23"/>
      <c r="J8" s="23"/>
      <c r="K8" s="23"/>
      <c r="L8" s="23"/>
      <c r="M8" s="23"/>
      <c r="N8" s="22"/>
      <c r="O8" s="22"/>
      <c r="P8" s="22"/>
      <c r="Q8" s="22"/>
      <c r="R8" s="22"/>
      <c r="S8" s="22"/>
      <c r="T8" s="22"/>
      <c r="U8" s="22"/>
      <c r="V8" s="22"/>
      <c r="W8" s="29">
        <v>0.2</v>
      </c>
      <c r="X8" s="30"/>
      <c r="Y8" s="31"/>
      <c r="Z8" s="29">
        <v>0.2</v>
      </c>
      <c r="AA8" s="30"/>
      <c r="AB8" s="31"/>
      <c r="AC8" s="15"/>
      <c r="AD8" s="29">
        <v>0.15</v>
      </c>
      <c r="AE8" s="30"/>
      <c r="AF8" s="30"/>
      <c r="AG8" s="31"/>
      <c r="AH8" s="29">
        <v>0.05</v>
      </c>
      <c r="AI8" s="30"/>
      <c r="AJ8" s="31"/>
      <c r="AK8" s="29">
        <v>0.1</v>
      </c>
      <c r="AL8" s="30"/>
      <c r="AM8" s="31"/>
      <c r="AN8" s="29">
        <v>0.1</v>
      </c>
      <c r="AO8" s="30"/>
      <c r="AP8" s="31"/>
      <c r="AQ8" s="29">
        <v>0.1</v>
      </c>
      <c r="AR8" s="30"/>
      <c r="AS8" s="31"/>
      <c r="AT8" s="29">
        <v>0.05</v>
      </c>
      <c r="AU8" s="30"/>
      <c r="AV8" s="30"/>
      <c r="AW8" s="31"/>
      <c r="AX8" s="29">
        <v>0.05</v>
      </c>
      <c r="AY8" s="30"/>
      <c r="AZ8" s="31"/>
      <c r="BA8" s="26"/>
      <c r="BB8" s="26"/>
      <c r="BC8" s="23"/>
      <c r="BD8" s="23"/>
      <c r="BE8" s="27"/>
      <c r="BF8" s="27"/>
      <c r="BG8" s="28"/>
      <c r="BH8" s="20"/>
      <c r="BI8" s="20"/>
      <c r="BJ8" s="20"/>
    </row>
    <row r="9" spans="1:62" ht="12" customHeight="1">
      <c r="A9" s="1"/>
      <c r="B9" s="21"/>
      <c r="C9" s="21"/>
      <c r="D9" s="22"/>
      <c r="E9" s="22"/>
      <c r="F9" s="22"/>
      <c r="G9" s="22"/>
      <c r="H9" s="23"/>
      <c r="I9" s="23"/>
      <c r="J9" s="23"/>
      <c r="K9" s="23"/>
      <c r="L9" s="23"/>
      <c r="M9" s="23"/>
      <c r="N9" s="22"/>
      <c r="O9" s="22"/>
      <c r="P9" s="22"/>
      <c r="Q9" s="22"/>
      <c r="R9" s="22"/>
      <c r="S9" s="22"/>
      <c r="T9" s="22"/>
      <c r="U9" s="22"/>
      <c r="V9" s="22"/>
      <c r="W9" s="32" t="s">
        <v>36</v>
      </c>
      <c r="X9" s="33"/>
      <c r="Y9" s="34"/>
      <c r="Z9" s="32" t="s">
        <v>37</v>
      </c>
      <c r="AA9" s="33"/>
      <c r="AB9" s="34"/>
      <c r="AC9" s="15"/>
      <c r="AD9" s="32" t="s">
        <v>38</v>
      </c>
      <c r="AE9" s="33"/>
      <c r="AF9" s="33"/>
      <c r="AG9" s="34"/>
      <c r="AH9" s="32" t="s">
        <v>39</v>
      </c>
      <c r="AI9" s="33"/>
      <c r="AJ9" s="34"/>
      <c r="AK9" s="32" t="s">
        <v>40</v>
      </c>
      <c r="AL9" s="33"/>
      <c r="AM9" s="34"/>
      <c r="AN9" s="32" t="s">
        <v>41</v>
      </c>
      <c r="AO9" s="33"/>
      <c r="AP9" s="34"/>
      <c r="AQ9" s="32" t="s">
        <v>42</v>
      </c>
      <c r="AR9" s="33"/>
      <c r="AS9" s="34"/>
      <c r="AT9" s="32" t="s">
        <v>43</v>
      </c>
      <c r="AU9" s="33"/>
      <c r="AV9" s="33"/>
      <c r="AW9" s="34"/>
      <c r="AX9" s="32" t="s">
        <v>44</v>
      </c>
      <c r="AY9" s="33"/>
      <c r="AZ9" s="34"/>
      <c r="BA9" s="26"/>
      <c r="BB9" s="26"/>
      <c r="BC9" s="23"/>
      <c r="BD9" s="23"/>
      <c r="BE9" s="27"/>
      <c r="BF9" s="27"/>
      <c r="BG9" s="28"/>
      <c r="BH9" s="20"/>
      <c r="BI9" s="20"/>
      <c r="BJ9" s="20"/>
    </row>
    <row r="10" spans="1:62" ht="24">
      <c r="A10" s="1"/>
      <c r="B10" s="35"/>
      <c r="C10" s="35"/>
      <c r="D10" s="36"/>
      <c r="E10" s="36"/>
      <c r="F10" s="36"/>
      <c r="G10" s="36"/>
      <c r="H10" s="37"/>
      <c r="I10" s="37"/>
      <c r="J10" s="37"/>
      <c r="K10" s="37"/>
      <c r="L10" s="37"/>
      <c r="M10" s="37"/>
      <c r="N10" s="36"/>
      <c r="O10" s="36"/>
      <c r="P10" s="36"/>
      <c r="Q10" s="36"/>
      <c r="R10" s="36"/>
      <c r="S10" s="36"/>
      <c r="T10" s="36"/>
      <c r="U10" s="36"/>
      <c r="V10" s="36"/>
      <c r="W10" s="38" t="s">
        <v>45</v>
      </c>
      <c r="X10" s="38" t="s">
        <v>46</v>
      </c>
      <c r="Y10" s="38" t="s">
        <v>47</v>
      </c>
      <c r="Z10" s="38" t="s">
        <v>45</v>
      </c>
      <c r="AA10" s="38" t="s">
        <v>46</v>
      </c>
      <c r="AB10" s="38" t="s">
        <v>47</v>
      </c>
      <c r="AC10" s="15"/>
      <c r="AD10" s="38" t="s">
        <v>45</v>
      </c>
      <c r="AE10" s="39" t="s">
        <v>48</v>
      </c>
      <c r="AF10" s="38" t="s">
        <v>46</v>
      </c>
      <c r="AG10" s="38" t="s">
        <v>47</v>
      </c>
      <c r="AH10" s="38" t="s">
        <v>45</v>
      </c>
      <c r="AI10" s="38" t="s">
        <v>46</v>
      </c>
      <c r="AJ10" s="38" t="s">
        <v>47</v>
      </c>
      <c r="AK10" s="38" t="s">
        <v>45</v>
      </c>
      <c r="AL10" s="38" t="s">
        <v>46</v>
      </c>
      <c r="AM10" s="38" t="s">
        <v>47</v>
      </c>
      <c r="AN10" s="38" t="s">
        <v>45</v>
      </c>
      <c r="AO10" s="38" t="s">
        <v>46</v>
      </c>
      <c r="AP10" s="38" t="s">
        <v>47</v>
      </c>
      <c r="AQ10" s="38" t="s">
        <v>45</v>
      </c>
      <c r="AR10" s="38" t="s">
        <v>46</v>
      </c>
      <c r="AS10" s="38" t="s">
        <v>47</v>
      </c>
      <c r="AT10" s="40" t="s">
        <v>45</v>
      </c>
      <c r="AU10" s="41" t="s">
        <v>49</v>
      </c>
      <c r="AV10" s="40" t="s">
        <v>46</v>
      </c>
      <c r="AW10" s="38" t="s">
        <v>47</v>
      </c>
      <c r="AX10" s="40" t="s">
        <v>45</v>
      </c>
      <c r="AY10" s="40" t="s">
        <v>46</v>
      </c>
      <c r="AZ10" s="38" t="s">
        <v>47</v>
      </c>
      <c r="BA10" s="42"/>
      <c r="BB10" s="42"/>
      <c r="BC10" s="37"/>
      <c r="BD10" s="37"/>
      <c r="BE10" s="43"/>
      <c r="BF10" s="43"/>
      <c r="BG10" s="44"/>
      <c r="BH10" s="20"/>
      <c r="BI10" s="20"/>
      <c r="BJ10" s="20"/>
    </row>
    <row r="11" spans="1:62" ht="12.75">
      <c r="A11" s="1"/>
      <c r="B11" s="45">
        <v>1</v>
      </c>
      <c r="C11" s="67" t="s">
        <v>95</v>
      </c>
      <c r="D11" s="47">
        <v>180203</v>
      </c>
      <c r="E11" s="48">
        <v>44652</v>
      </c>
      <c r="F11" s="49">
        <v>44926</v>
      </c>
      <c r="G11" s="50" t="s">
        <v>51</v>
      </c>
      <c r="H11" s="51" t="s">
        <v>58</v>
      </c>
      <c r="I11" s="52" t="s">
        <v>53</v>
      </c>
      <c r="J11" s="50" t="s">
        <v>54</v>
      </c>
      <c r="K11" s="50" t="s">
        <v>55</v>
      </c>
      <c r="L11" s="53"/>
      <c r="M11" s="53"/>
      <c r="N11" s="53">
        <v>22</v>
      </c>
      <c r="O11" s="53">
        <v>20</v>
      </c>
      <c r="P11" s="53">
        <v>0</v>
      </c>
      <c r="Q11" s="53">
        <v>0</v>
      </c>
      <c r="R11" s="53">
        <v>0</v>
      </c>
      <c r="S11" s="53">
        <f>VLOOKUP(D11,'[1]MEI 22'!$E$6:$AV$37,43,0)</f>
        <v>0</v>
      </c>
      <c r="T11" s="53">
        <v>0</v>
      </c>
      <c r="U11" s="54">
        <f t="shared" ref="U11:U42" si="0">O11-P11-Q11-T11</f>
        <v>20</v>
      </c>
      <c r="V11" s="53">
        <f t="shared" ref="V11:V42" si="1">O11-(S11+T11)</f>
        <v>20</v>
      </c>
      <c r="W11" s="55">
        <v>5</v>
      </c>
      <c r="X11" s="56">
        <f t="shared" ref="X11:X42" si="2">W11/5*$W$8</f>
        <v>0.2</v>
      </c>
      <c r="Y11" s="56">
        <f t="shared" ref="Y11:Y42" si="3">X11/W$8*100%</f>
        <v>1</v>
      </c>
      <c r="Z11" s="55">
        <v>5</v>
      </c>
      <c r="AA11" s="56">
        <f t="shared" ref="AA11:AA42" si="4">Z11/5*$Z$8</f>
        <v>0.2</v>
      </c>
      <c r="AB11" s="56">
        <f t="shared" ref="AB11:AB42" si="5">AA11/Z$8*100%</f>
        <v>1</v>
      </c>
      <c r="AC11" s="57">
        <f t="shared" ref="AC11:AC42" si="6">IF(Q11&gt;0,0,(X11+AA11))</f>
        <v>0.4</v>
      </c>
      <c r="AD11" s="55">
        <f t="shared" ref="AD11:AD42" si="7">IF(AE11&gt;4.6,5,IF(AE11=4.6,3,1))</f>
        <v>3</v>
      </c>
      <c r="AE11" s="77">
        <v>4.5999999999999996</v>
      </c>
      <c r="AF11" s="56">
        <f t="shared" ref="AF11:AF42" si="8">AD11/5*$AD$8</f>
        <v>0.09</v>
      </c>
      <c r="AG11" s="56">
        <f t="shared" ref="AG11:AG42" si="9">AF11/AD$8*100%</f>
        <v>0.6</v>
      </c>
      <c r="AH11" s="55">
        <v>5</v>
      </c>
      <c r="AI11" s="56">
        <f t="shared" ref="AI11:AI42" si="10">AH11/5*$AH$8</f>
        <v>0.05</v>
      </c>
      <c r="AJ11" s="56">
        <f t="shared" ref="AJ11:AJ42" si="11">AI11/AH$8*100%</f>
        <v>1</v>
      </c>
      <c r="AK11" s="55">
        <v>5</v>
      </c>
      <c r="AL11" s="56">
        <f t="shared" ref="AL11:AL42" si="12">AK11/5*$AK$8</f>
        <v>0.1</v>
      </c>
      <c r="AM11" s="56">
        <f t="shared" ref="AM11:AM42" si="13">AL11/AK$8*100%</f>
        <v>1</v>
      </c>
      <c r="AN11" s="55">
        <v>5</v>
      </c>
      <c r="AO11" s="56">
        <f t="shared" ref="AO11:AO42" si="14">AN11/5*$AN$8</f>
        <v>0.1</v>
      </c>
      <c r="AP11" s="56">
        <f t="shared" ref="AP11:AP42" si="15">AO11/AN$8*100%</f>
        <v>1</v>
      </c>
      <c r="AQ11" s="55">
        <v>5</v>
      </c>
      <c r="AR11" s="56">
        <f t="shared" ref="AR11:AR42" si="16">AQ11/5*$AQ$8</f>
        <v>0.1</v>
      </c>
      <c r="AS11" s="56">
        <f t="shared" ref="AS11:AS42" si="17">AR11/AQ$8*100%</f>
        <v>1</v>
      </c>
      <c r="AT11" s="55">
        <v>5</v>
      </c>
      <c r="AU11" s="45">
        <f>VLOOKUP(D11,'[3]NIK CH'!$C$4:$D$37,2,0)</f>
        <v>100</v>
      </c>
      <c r="AV11" s="56">
        <f t="shared" ref="AV11:AV42" si="18">AT11/5*$AT$8</f>
        <v>0.05</v>
      </c>
      <c r="AW11" s="56">
        <f t="shared" ref="AW11:AW42" si="19">AV11/AT$8*100%</f>
        <v>1</v>
      </c>
      <c r="AX11" s="55">
        <v>5</v>
      </c>
      <c r="AY11" s="56">
        <f t="shared" ref="AY11:AY42" si="20">AX11/5*$AX$8</f>
        <v>0.05</v>
      </c>
      <c r="AZ11" s="56">
        <f t="shared" ref="AZ11:AZ42" si="21">AY11/AX$8*100%</f>
        <v>1</v>
      </c>
      <c r="BA11" s="59">
        <f t="shared" ref="BA11:BA42" si="22">AF11+AI11+AL11+AO11+AR11+AY11+AV11</f>
        <v>0.54</v>
      </c>
      <c r="BB11" s="59">
        <f t="shared" ref="BB11:BB42" si="23">BA11+AC11</f>
        <v>0.94000000000000006</v>
      </c>
      <c r="BC11" s="60" t="str">
        <f t="shared" ref="BC11:BC42" si="24">IF(BJ11&gt;0,"GUGUR","TERIMA")</f>
        <v>TERIMA</v>
      </c>
      <c r="BD11" s="61">
        <v>800000</v>
      </c>
      <c r="BE11" s="62">
        <f t="shared" ref="BE11:BE42" si="25">BD11*BB11</f>
        <v>752000</v>
      </c>
      <c r="BF11" s="62">
        <f t="shared" ref="BF11:BF42" si="26">IF(T11&gt;0,(U11/N11)*BE11,BE11)</f>
        <v>752000</v>
      </c>
      <c r="BG11" s="63">
        <f t="shared" ref="BG11:BG42" si="27">IF(L11=1,(T11/M11)*BF11,IF(BH11&gt;0,BF11*85%,IF(BI11&gt;0,BF11*60%,IF(BJ11&gt;0,BF11*0%,BF11))))</f>
        <v>752000</v>
      </c>
      <c r="BH11" s="64"/>
      <c r="BI11" s="65"/>
      <c r="BJ11" s="65"/>
    </row>
    <row r="12" spans="1:62" ht="12.75">
      <c r="A12" s="1"/>
      <c r="B12" s="45">
        <v>2</v>
      </c>
      <c r="C12" s="46" t="s">
        <v>50</v>
      </c>
      <c r="D12" s="47">
        <v>180163</v>
      </c>
      <c r="E12" s="48">
        <v>44562</v>
      </c>
      <c r="F12" s="49">
        <v>44926</v>
      </c>
      <c r="G12" s="50" t="s">
        <v>51</v>
      </c>
      <c r="H12" s="51" t="s">
        <v>52</v>
      </c>
      <c r="I12" s="52" t="s">
        <v>53</v>
      </c>
      <c r="J12" s="50" t="s">
        <v>54</v>
      </c>
      <c r="K12" s="50" t="s">
        <v>55</v>
      </c>
      <c r="L12" s="53"/>
      <c r="M12" s="53"/>
      <c r="N12" s="53">
        <v>22</v>
      </c>
      <c r="O12" s="53">
        <v>20</v>
      </c>
      <c r="P12" s="53">
        <v>0</v>
      </c>
      <c r="Q12" s="53">
        <v>0</v>
      </c>
      <c r="R12" s="53">
        <v>0</v>
      </c>
      <c r="S12" s="53">
        <f>VLOOKUP(D12,'[1]MEI 22'!$E$6:$AV$37,43,0)</f>
        <v>1</v>
      </c>
      <c r="T12" s="53">
        <v>0</v>
      </c>
      <c r="U12" s="54">
        <f t="shared" si="0"/>
        <v>20</v>
      </c>
      <c r="V12" s="53">
        <f t="shared" si="1"/>
        <v>19</v>
      </c>
      <c r="W12" s="55">
        <v>5</v>
      </c>
      <c r="X12" s="56">
        <f t="shared" si="2"/>
        <v>0.2</v>
      </c>
      <c r="Y12" s="56">
        <f t="shared" si="3"/>
        <v>1</v>
      </c>
      <c r="Z12" s="55">
        <v>5</v>
      </c>
      <c r="AA12" s="56">
        <f t="shared" si="4"/>
        <v>0.2</v>
      </c>
      <c r="AB12" s="56">
        <f t="shared" si="5"/>
        <v>1</v>
      </c>
      <c r="AC12" s="57">
        <f t="shared" si="6"/>
        <v>0.4</v>
      </c>
      <c r="AD12" s="55">
        <f t="shared" si="7"/>
        <v>3</v>
      </c>
      <c r="AE12" s="77">
        <v>4.5999999999999996</v>
      </c>
      <c r="AF12" s="56">
        <f t="shared" si="8"/>
        <v>0.09</v>
      </c>
      <c r="AG12" s="56">
        <f t="shared" si="9"/>
        <v>0.6</v>
      </c>
      <c r="AH12" s="55">
        <v>5</v>
      </c>
      <c r="AI12" s="56">
        <f t="shared" si="10"/>
        <v>0.05</v>
      </c>
      <c r="AJ12" s="56">
        <f t="shared" si="11"/>
        <v>1</v>
      </c>
      <c r="AK12" s="55">
        <v>5</v>
      </c>
      <c r="AL12" s="56">
        <f t="shared" si="12"/>
        <v>0.1</v>
      </c>
      <c r="AM12" s="56">
        <f t="shared" si="13"/>
        <v>1</v>
      </c>
      <c r="AN12" s="55">
        <v>5</v>
      </c>
      <c r="AO12" s="56">
        <f t="shared" si="14"/>
        <v>0.1</v>
      </c>
      <c r="AP12" s="56">
        <f t="shared" si="15"/>
        <v>1</v>
      </c>
      <c r="AQ12" s="55">
        <v>5</v>
      </c>
      <c r="AR12" s="56">
        <f t="shared" si="16"/>
        <v>0.1</v>
      </c>
      <c r="AS12" s="56">
        <f t="shared" si="17"/>
        <v>1</v>
      </c>
      <c r="AT12" s="55">
        <v>5</v>
      </c>
      <c r="AU12" s="45">
        <f>VLOOKUP(D12,'[3]NIK CH'!$C$4:$D$37,2,0)</f>
        <v>100</v>
      </c>
      <c r="AV12" s="56">
        <f t="shared" si="18"/>
        <v>0.05</v>
      </c>
      <c r="AW12" s="56">
        <f t="shared" si="19"/>
        <v>1</v>
      </c>
      <c r="AX12" s="55">
        <v>5</v>
      </c>
      <c r="AY12" s="56">
        <f t="shared" si="20"/>
        <v>0.05</v>
      </c>
      <c r="AZ12" s="56">
        <f t="shared" si="21"/>
        <v>1</v>
      </c>
      <c r="BA12" s="59">
        <f t="shared" si="22"/>
        <v>0.54</v>
      </c>
      <c r="BB12" s="59">
        <f t="shared" si="23"/>
        <v>0.94000000000000006</v>
      </c>
      <c r="BC12" s="60" t="str">
        <f t="shared" si="24"/>
        <v>TERIMA</v>
      </c>
      <c r="BD12" s="61">
        <v>800000</v>
      </c>
      <c r="BE12" s="62">
        <f t="shared" si="25"/>
        <v>752000</v>
      </c>
      <c r="BF12" s="62">
        <f t="shared" si="26"/>
        <v>752000</v>
      </c>
      <c r="BG12" s="63">
        <f t="shared" si="27"/>
        <v>752000</v>
      </c>
      <c r="BH12" s="64"/>
      <c r="BI12" s="65"/>
      <c r="BJ12" s="65"/>
    </row>
    <row r="13" spans="1:62" ht="12.75">
      <c r="A13" s="1"/>
      <c r="B13" s="45">
        <v>3</v>
      </c>
      <c r="C13" s="46" t="s">
        <v>56</v>
      </c>
      <c r="D13" s="47">
        <v>180090</v>
      </c>
      <c r="E13" s="48">
        <v>44562</v>
      </c>
      <c r="F13" s="49">
        <v>44926</v>
      </c>
      <c r="G13" s="50" t="s">
        <v>51</v>
      </c>
      <c r="H13" s="51" t="s">
        <v>52</v>
      </c>
      <c r="I13" s="52" t="s">
        <v>53</v>
      </c>
      <c r="J13" s="50" t="s">
        <v>54</v>
      </c>
      <c r="K13" s="50" t="s">
        <v>55</v>
      </c>
      <c r="L13" s="53"/>
      <c r="M13" s="53"/>
      <c r="N13" s="53">
        <v>22</v>
      </c>
      <c r="O13" s="53">
        <v>20</v>
      </c>
      <c r="P13" s="53">
        <v>0</v>
      </c>
      <c r="Q13" s="53">
        <v>0</v>
      </c>
      <c r="R13" s="53">
        <v>0</v>
      </c>
      <c r="S13" s="53">
        <f>VLOOKUP(D13,'[1]MEI 22'!$E$6:$AV$37,43,0)</f>
        <v>2</v>
      </c>
      <c r="T13" s="53">
        <v>0</v>
      </c>
      <c r="U13" s="54">
        <f t="shared" si="0"/>
        <v>20</v>
      </c>
      <c r="V13" s="53">
        <f t="shared" si="1"/>
        <v>18</v>
      </c>
      <c r="W13" s="55">
        <v>5</v>
      </c>
      <c r="X13" s="56">
        <f t="shared" si="2"/>
        <v>0.2</v>
      </c>
      <c r="Y13" s="56">
        <f t="shared" si="3"/>
        <v>1</v>
      </c>
      <c r="Z13" s="55">
        <v>5</v>
      </c>
      <c r="AA13" s="56">
        <f t="shared" si="4"/>
        <v>0.2</v>
      </c>
      <c r="AB13" s="56">
        <f t="shared" si="5"/>
        <v>1</v>
      </c>
      <c r="AC13" s="57">
        <f t="shared" si="6"/>
        <v>0.4</v>
      </c>
      <c r="AD13" s="55">
        <f t="shared" si="7"/>
        <v>3</v>
      </c>
      <c r="AE13" s="77">
        <v>4.5999999999999996</v>
      </c>
      <c r="AF13" s="56">
        <f t="shared" si="8"/>
        <v>0.09</v>
      </c>
      <c r="AG13" s="56">
        <f t="shared" si="9"/>
        <v>0.6</v>
      </c>
      <c r="AH13" s="55">
        <v>5</v>
      </c>
      <c r="AI13" s="56">
        <f t="shared" si="10"/>
        <v>0.05</v>
      </c>
      <c r="AJ13" s="56">
        <f t="shared" si="11"/>
        <v>1</v>
      </c>
      <c r="AK13" s="55">
        <v>5</v>
      </c>
      <c r="AL13" s="56">
        <f t="shared" si="12"/>
        <v>0.1</v>
      </c>
      <c r="AM13" s="56">
        <f t="shared" si="13"/>
        <v>1</v>
      </c>
      <c r="AN13" s="55">
        <v>5</v>
      </c>
      <c r="AO13" s="56">
        <f t="shared" si="14"/>
        <v>0.1</v>
      </c>
      <c r="AP13" s="56">
        <f t="shared" si="15"/>
        <v>1</v>
      </c>
      <c r="AQ13" s="55">
        <v>5</v>
      </c>
      <c r="AR13" s="56">
        <f t="shared" si="16"/>
        <v>0.1</v>
      </c>
      <c r="AS13" s="56">
        <f t="shared" si="17"/>
        <v>1</v>
      </c>
      <c r="AT13" s="55">
        <v>5</v>
      </c>
      <c r="AU13" s="45">
        <f>VLOOKUP(D13,'[3]NIK CH'!$C$4:$D$37,2,0)</f>
        <v>100</v>
      </c>
      <c r="AV13" s="56">
        <f t="shared" si="18"/>
        <v>0.05</v>
      </c>
      <c r="AW13" s="56">
        <f t="shared" si="19"/>
        <v>1</v>
      </c>
      <c r="AX13" s="55">
        <v>5</v>
      </c>
      <c r="AY13" s="56">
        <f t="shared" si="20"/>
        <v>0.05</v>
      </c>
      <c r="AZ13" s="56">
        <f t="shared" si="21"/>
        <v>1</v>
      </c>
      <c r="BA13" s="59">
        <f t="shared" si="22"/>
        <v>0.54</v>
      </c>
      <c r="BB13" s="59">
        <f t="shared" si="23"/>
        <v>0.94000000000000006</v>
      </c>
      <c r="BC13" s="60" t="str">
        <f t="shared" si="24"/>
        <v>TERIMA</v>
      </c>
      <c r="BD13" s="61">
        <v>800000</v>
      </c>
      <c r="BE13" s="62">
        <f t="shared" si="25"/>
        <v>752000</v>
      </c>
      <c r="BF13" s="62">
        <f t="shared" si="26"/>
        <v>752000</v>
      </c>
      <c r="BG13" s="63">
        <f t="shared" si="27"/>
        <v>752000</v>
      </c>
      <c r="BH13" s="64"/>
      <c r="BI13" s="65"/>
      <c r="BJ13" s="65"/>
    </row>
    <row r="14" spans="1:62" ht="12.75">
      <c r="A14" s="1"/>
      <c r="B14" s="45">
        <v>4</v>
      </c>
      <c r="C14" s="46" t="s">
        <v>57</v>
      </c>
      <c r="D14" s="47">
        <v>187050</v>
      </c>
      <c r="E14" s="48">
        <v>44562</v>
      </c>
      <c r="F14" s="49">
        <v>44926</v>
      </c>
      <c r="G14" s="50" t="s">
        <v>51</v>
      </c>
      <c r="H14" s="51" t="s">
        <v>58</v>
      </c>
      <c r="I14" s="52" t="s">
        <v>53</v>
      </c>
      <c r="J14" s="50" t="s">
        <v>54</v>
      </c>
      <c r="K14" s="50" t="s">
        <v>55</v>
      </c>
      <c r="L14" s="53"/>
      <c r="M14" s="53"/>
      <c r="N14" s="53">
        <v>22</v>
      </c>
      <c r="O14" s="53">
        <v>20</v>
      </c>
      <c r="P14" s="53">
        <v>0</v>
      </c>
      <c r="Q14" s="53">
        <v>0</v>
      </c>
      <c r="R14" s="53">
        <v>0</v>
      </c>
      <c r="S14" s="53">
        <f>VLOOKUP(D14,'[1]MEI 22'!$E$6:$AV$37,43,0)</f>
        <v>1</v>
      </c>
      <c r="T14" s="53">
        <v>0</v>
      </c>
      <c r="U14" s="54">
        <f t="shared" si="0"/>
        <v>20</v>
      </c>
      <c r="V14" s="53">
        <f t="shared" si="1"/>
        <v>19</v>
      </c>
      <c r="W14" s="55">
        <v>5</v>
      </c>
      <c r="X14" s="56">
        <f t="shared" si="2"/>
        <v>0.2</v>
      </c>
      <c r="Y14" s="56">
        <f t="shared" si="3"/>
        <v>1</v>
      </c>
      <c r="Z14" s="55">
        <v>5</v>
      </c>
      <c r="AA14" s="56">
        <f t="shared" si="4"/>
        <v>0.2</v>
      </c>
      <c r="AB14" s="56">
        <f t="shared" si="5"/>
        <v>1</v>
      </c>
      <c r="AC14" s="57">
        <f t="shared" si="6"/>
        <v>0.4</v>
      </c>
      <c r="AD14" s="55">
        <f t="shared" si="7"/>
        <v>3</v>
      </c>
      <c r="AE14" s="77">
        <v>4.5999999999999996</v>
      </c>
      <c r="AF14" s="56">
        <f t="shared" si="8"/>
        <v>0.09</v>
      </c>
      <c r="AG14" s="56">
        <f t="shared" si="9"/>
        <v>0.6</v>
      </c>
      <c r="AH14" s="55">
        <v>5</v>
      </c>
      <c r="AI14" s="56">
        <f t="shared" si="10"/>
        <v>0.05</v>
      </c>
      <c r="AJ14" s="56">
        <f t="shared" si="11"/>
        <v>1</v>
      </c>
      <c r="AK14" s="55">
        <v>5</v>
      </c>
      <c r="AL14" s="56">
        <f t="shared" si="12"/>
        <v>0.1</v>
      </c>
      <c r="AM14" s="56">
        <f t="shared" si="13"/>
        <v>1</v>
      </c>
      <c r="AN14" s="55">
        <v>5</v>
      </c>
      <c r="AO14" s="56">
        <f t="shared" si="14"/>
        <v>0.1</v>
      </c>
      <c r="AP14" s="56">
        <f t="shared" si="15"/>
        <v>1</v>
      </c>
      <c r="AQ14" s="55">
        <v>5</v>
      </c>
      <c r="AR14" s="56">
        <f t="shared" si="16"/>
        <v>0.1</v>
      </c>
      <c r="AS14" s="56">
        <f t="shared" si="17"/>
        <v>1</v>
      </c>
      <c r="AT14" s="55">
        <v>5</v>
      </c>
      <c r="AU14" s="45">
        <f>VLOOKUP(D14,'[3]NIK CH'!$C$4:$D$37,2,0)</f>
        <v>100</v>
      </c>
      <c r="AV14" s="56">
        <f t="shared" si="18"/>
        <v>0.05</v>
      </c>
      <c r="AW14" s="56">
        <f t="shared" si="19"/>
        <v>1</v>
      </c>
      <c r="AX14" s="55">
        <v>5</v>
      </c>
      <c r="AY14" s="56">
        <f t="shared" si="20"/>
        <v>0.05</v>
      </c>
      <c r="AZ14" s="56">
        <f t="shared" si="21"/>
        <v>1</v>
      </c>
      <c r="BA14" s="59">
        <f t="shared" si="22"/>
        <v>0.54</v>
      </c>
      <c r="BB14" s="59">
        <f t="shared" si="23"/>
        <v>0.94000000000000006</v>
      </c>
      <c r="BC14" s="60" t="str">
        <f t="shared" si="24"/>
        <v>TERIMA</v>
      </c>
      <c r="BD14" s="61">
        <v>800000</v>
      </c>
      <c r="BE14" s="62">
        <f t="shared" si="25"/>
        <v>752000</v>
      </c>
      <c r="BF14" s="62">
        <f t="shared" si="26"/>
        <v>752000</v>
      </c>
      <c r="BG14" s="63">
        <f t="shared" si="27"/>
        <v>752000</v>
      </c>
      <c r="BH14" s="64"/>
      <c r="BI14" s="65"/>
      <c r="BJ14" s="65"/>
    </row>
    <row r="15" spans="1:62" ht="12.75">
      <c r="A15" s="1"/>
      <c r="B15" s="45">
        <v>5</v>
      </c>
      <c r="C15" s="46" t="s">
        <v>59</v>
      </c>
      <c r="D15" s="47">
        <v>181081</v>
      </c>
      <c r="E15" s="48">
        <v>44562</v>
      </c>
      <c r="F15" s="49">
        <v>44926</v>
      </c>
      <c r="G15" s="50" t="s">
        <v>51</v>
      </c>
      <c r="H15" s="51" t="s">
        <v>52</v>
      </c>
      <c r="I15" s="52" t="s">
        <v>53</v>
      </c>
      <c r="J15" s="50" t="s">
        <v>54</v>
      </c>
      <c r="K15" s="50" t="s">
        <v>55</v>
      </c>
      <c r="L15" s="53"/>
      <c r="M15" s="53"/>
      <c r="N15" s="53">
        <v>22</v>
      </c>
      <c r="O15" s="53">
        <v>20</v>
      </c>
      <c r="P15" s="53">
        <v>0</v>
      </c>
      <c r="Q15" s="53">
        <v>0</v>
      </c>
      <c r="R15" s="53">
        <v>0</v>
      </c>
      <c r="S15" s="53">
        <f>VLOOKUP(D15,'[1]MEI 22'!$E$6:$AV$37,43,0)</f>
        <v>2</v>
      </c>
      <c r="T15" s="53">
        <v>0</v>
      </c>
      <c r="U15" s="54">
        <f t="shared" si="0"/>
        <v>20</v>
      </c>
      <c r="V15" s="53">
        <f t="shared" si="1"/>
        <v>18</v>
      </c>
      <c r="W15" s="55">
        <v>5</v>
      </c>
      <c r="X15" s="56">
        <f t="shared" si="2"/>
        <v>0.2</v>
      </c>
      <c r="Y15" s="56">
        <f t="shared" si="3"/>
        <v>1</v>
      </c>
      <c r="Z15" s="55">
        <v>5</v>
      </c>
      <c r="AA15" s="56">
        <f t="shared" si="4"/>
        <v>0.2</v>
      </c>
      <c r="AB15" s="56">
        <f t="shared" si="5"/>
        <v>1</v>
      </c>
      <c r="AC15" s="57">
        <f t="shared" si="6"/>
        <v>0.4</v>
      </c>
      <c r="AD15" s="55">
        <f t="shared" si="7"/>
        <v>3</v>
      </c>
      <c r="AE15" s="77">
        <v>4.5999999999999996</v>
      </c>
      <c r="AF15" s="56">
        <f t="shared" si="8"/>
        <v>0.09</v>
      </c>
      <c r="AG15" s="56">
        <f t="shared" si="9"/>
        <v>0.6</v>
      </c>
      <c r="AH15" s="55">
        <v>5</v>
      </c>
      <c r="AI15" s="56">
        <f t="shared" si="10"/>
        <v>0.05</v>
      </c>
      <c r="AJ15" s="56">
        <f t="shared" si="11"/>
        <v>1</v>
      </c>
      <c r="AK15" s="55">
        <v>5</v>
      </c>
      <c r="AL15" s="56">
        <f t="shared" si="12"/>
        <v>0.1</v>
      </c>
      <c r="AM15" s="56">
        <f t="shared" si="13"/>
        <v>1</v>
      </c>
      <c r="AN15" s="55">
        <v>5</v>
      </c>
      <c r="AO15" s="56">
        <f t="shared" si="14"/>
        <v>0.1</v>
      </c>
      <c r="AP15" s="56">
        <f t="shared" si="15"/>
        <v>1</v>
      </c>
      <c r="AQ15" s="55">
        <v>5</v>
      </c>
      <c r="AR15" s="56">
        <f t="shared" si="16"/>
        <v>0.1</v>
      </c>
      <c r="AS15" s="56">
        <f t="shared" si="17"/>
        <v>1</v>
      </c>
      <c r="AT15" s="55">
        <v>5</v>
      </c>
      <c r="AU15" s="45">
        <f>VLOOKUP(D15,'[3]NIK CH'!$C$4:$D$37,2,0)</f>
        <v>100</v>
      </c>
      <c r="AV15" s="56">
        <f t="shared" si="18"/>
        <v>0.05</v>
      </c>
      <c r="AW15" s="56">
        <f t="shared" si="19"/>
        <v>1</v>
      </c>
      <c r="AX15" s="55">
        <v>5</v>
      </c>
      <c r="AY15" s="56">
        <f t="shared" si="20"/>
        <v>0.05</v>
      </c>
      <c r="AZ15" s="56">
        <f t="shared" si="21"/>
        <v>1</v>
      </c>
      <c r="BA15" s="59">
        <f t="shared" si="22"/>
        <v>0.54</v>
      </c>
      <c r="BB15" s="59">
        <f t="shared" si="23"/>
        <v>0.94000000000000006</v>
      </c>
      <c r="BC15" s="60" t="str">
        <f t="shared" si="24"/>
        <v>TERIMA</v>
      </c>
      <c r="BD15" s="61">
        <v>800000</v>
      </c>
      <c r="BE15" s="62">
        <f t="shared" si="25"/>
        <v>752000</v>
      </c>
      <c r="BF15" s="62">
        <f t="shared" si="26"/>
        <v>752000</v>
      </c>
      <c r="BG15" s="63">
        <f t="shared" si="27"/>
        <v>752000</v>
      </c>
      <c r="BH15" s="64"/>
      <c r="BI15" s="65"/>
      <c r="BJ15" s="65"/>
    </row>
    <row r="16" spans="1:62" ht="12.75">
      <c r="A16" s="1"/>
      <c r="B16" s="45">
        <v>6</v>
      </c>
      <c r="C16" s="46" t="s">
        <v>60</v>
      </c>
      <c r="D16" s="47">
        <v>180172</v>
      </c>
      <c r="E16" s="48">
        <v>44562</v>
      </c>
      <c r="F16" s="49">
        <v>44926</v>
      </c>
      <c r="G16" s="50" t="s">
        <v>51</v>
      </c>
      <c r="H16" s="51" t="s">
        <v>52</v>
      </c>
      <c r="I16" s="52" t="s">
        <v>53</v>
      </c>
      <c r="J16" s="50" t="s">
        <v>54</v>
      </c>
      <c r="K16" s="50" t="s">
        <v>55</v>
      </c>
      <c r="L16" s="53"/>
      <c r="M16" s="53"/>
      <c r="N16" s="53">
        <v>22</v>
      </c>
      <c r="O16" s="53">
        <v>20</v>
      </c>
      <c r="P16" s="53">
        <v>0</v>
      </c>
      <c r="Q16" s="53">
        <v>0</v>
      </c>
      <c r="R16" s="53">
        <v>0</v>
      </c>
      <c r="S16" s="53">
        <f>VLOOKUP(D16,'[1]MEI 22'!$E$6:$AV$37,43,0)</f>
        <v>1</v>
      </c>
      <c r="T16" s="53">
        <v>0</v>
      </c>
      <c r="U16" s="54">
        <f t="shared" si="0"/>
        <v>20</v>
      </c>
      <c r="V16" s="53">
        <f t="shared" si="1"/>
        <v>19</v>
      </c>
      <c r="W16" s="55">
        <v>5</v>
      </c>
      <c r="X16" s="56">
        <f t="shared" si="2"/>
        <v>0.2</v>
      </c>
      <c r="Y16" s="56">
        <f t="shared" si="3"/>
        <v>1</v>
      </c>
      <c r="Z16" s="55">
        <v>5</v>
      </c>
      <c r="AA16" s="56">
        <f t="shared" si="4"/>
        <v>0.2</v>
      </c>
      <c r="AB16" s="56">
        <f t="shared" si="5"/>
        <v>1</v>
      </c>
      <c r="AC16" s="57">
        <f t="shared" si="6"/>
        <v>0.4</v>
      </c>
      <c r="AD16" s="55">
        <f t="shared" si="7"/>
        <v>3</v>
      </c>
      <c r="AE16" s="77">
        <v>4.5999999999999996</v>
      </c>
      <c r="AF16" s="56">
        <f t="shared" si="8"/>
        <v>0.09</v>
      </c>
      <c r="AG16" s="56">
        <f t="shared" si="9"/>
        <v>0.6</v>
      </c>
      <c r="AH16" s="55">
        <v>5</v>
      </c>
      <c r="AI16" s="56">
        <f t="shared" si="10"/>
        <v>0.05</v>
      </c>
      <c r="AJ16" s="56">
        <f t="shared" si="11"/>
        <v>1</v>
      </c>
      <c r="AK16" s="55">
        <v>5</v>
      </c>
      <c r="AL16" s="56">
        <f t="shared" si="12"/>
        <v>0.1</v>
      </c>
      <c r="AM16" s="56">
        <f t="shared" si="13"/>
        <v>1</v>
      </c>
      <c r="AN16" s="55">
        <v>5</v>
      </c>
      <c r="AO16" s="56">
        <f t="shared" si="14"/>
        <v>0.1</v>
      </c>
      <c r="AP16" s="56">
        <f t="shared" si="15"/>
        <v>1</v>
      </c>
      <c r="AQ16" s="55">
        <v>5</v>
      </c>
      <c r="AR16" s="56">
        <f t="shared" si="16"/>
        <v>0.1</v>
      </c>
      <c r="AS16" s="56">
        <f t="shared" si="17"/>
        <v>1</v>
      </c>
      <c r="AT16" s="55">
        <v>5</v>
      </c>
      <c r="AU16" s="45">
        <f>VLOOKUP(D16,'[3]NIK CH'!$C$4:$D$37,2,0)</f>
        <v>100</v>
      </c>
      <c r="AV16" s="56">
        <f t="shared" si="18"/>
        <v>0.05</v>
      </c>
      <c r="AW16" s="56">
        <f t="shared" si="19"/>
        <v>1</v>
      </c>
      <c r="AX16" s="55">
        <v>5</v>
      </c>
      <c r="AY16" s="56">
        <f t="shared" si="20"/>
        <v>0.05</v>
      </c>
      <c r="AZ16" s="56">
        <f t="shared" si="21"/>
        <v>1</v>
      </c>
      <c r="BA16" s="59">
        <f t="shared" si="22"/>
        <v>0.54</v>
      </c>
      <c r="BB16" s="59">
        <f t="shared" si="23"/>
        <v>0.94000000000000006</v>
      </c>
      <c r="BC16" s="60" t="str">
        <f t="shared" si="24"/>
        <v>TERIMA</v>
      </c>
      <c r="BD16" s="61">
        <v>800000</v>
      </c>
      <c r="BE16" s="62">
        <f t="shared" si="25"/>
        <v>752000</v>
      </c>
      <c r="BF16" s="62">
        <f t="shared" si="26"/>
        <v>752000</v>
      </c>
      <c r="BG16" s="63">
        <f t="shared" si="27"/>
        <v>752000</v>
      </c>
      <c r="BH16" s="64"/>
      <c r="BI16" s="65"/>
      <c r="BJ16" s="65"/>
    </row>
    <row r="17" spans="1:62" ht="12.75">
      <c r="A17" s="1"/>
      <c r="B17" s="45">
        <v>7</v>
      </c>
      <c r="C17" s="46" t="s">
        <v>61</v>
      </c>
      <c r="D17" s="47">
        <v>181083</v>
      </c>
      <c r="E17" s="48">
        <v>44562</v>
      </c>
      <c r="F17" s="49">
        <v>44926</v>
      </c>
      <c r="G17" s="50" t="s">
        <v>51</v>
      </c>
      <c r="H17" s="51" t="s">
        <v>52</v>
      </c>
      <c r="I17" s="52" t="s">
        <v>53</v>
      </c>
      <c r="J17" s="50" t="s">
        <v>54</v>
      </c>
      <c r="K17" s="50" t="s">
        <v>55</v>
      </c>
      <c r="L17" s="53"/>
      <c r="M17" s="53"/>
      <c r="N17" s="53">
        <v>22</v>
      </c>
      <c r="O17" s="53">
        <v>20</v>
      </c>
      <c r="P17" s="53">
        <v>0</v>
      </c>
      <c r="Q17" s="53">
        <v>0</v>
      </c>
      <c r="R17" s="53">
        <v>0</v>
      </c>
      <c r="S17" s="53">
        <f>VLOOKUP(D17,'[1]MEI 22'!$E$6:$AV$37,43,0)</f>
        <v>2</v>
      </c>
      <c r="T17" s="53">
        <v>0</v>
      </c>
      <c r="U17" s="54">
        <f t="shared" si="0"/>
        <v>20</v>
      </c>
      <c r="V17" s="53">
        <f t="shared" si="1"/>
        <v>18</v>
      </c>
      <c r="W17" s="55">
        <v>5</v>
      </c>
      <c r="X17" s="56">
        <f t="shared" si="2"/>
        <v>0.2</v>
      </c>
      <c r="Y17" s="56">
        <f t="shared" si="3"/>
        <v>1</v>
      </c>
      <c r="Z17" s="55">
        <v>5</v>
      </c>
      <c r="AA17" s="56">
        <f t="shared" si="4"/>
        <v>0.2</v>
      </c>
      <c r="AB17" s="56">
        <f t="shared" si="5"/>
        <v>1</v>
      </c>
      <c r="AC17" s="57">
        <f t="shared" si="6"/>
        <v>0.4</v>
      </c>
      <c r="AD17" s="58">
        <f t="shared" si="7"/>
        <v>5</v>
      </c>
      <c r="AE17" s="77">
        <f>VLOOKUP(D17,'[2]CES CHO &amp; TL CH'!$C$3:$U$34,19,0)</f>
        <v>5</v>
      </c>
      <c r="AF17" s="56">
        <f t="shared" si="8"/>
        <v>0.15</v>
      </c>
      <c r="AG17" s="56">
        <f t="shared" si="9"/>
        <v>1</v>
      </c>
      <c r="AH17" s="55">
        <v>5</v>
      </c>
      <c r="AI17" s="56">
        <f t="shared" si="10"/>
        <v>0.05</v>
      </c>
      <c r="AJ17" s="56">
        <f t="shared" si="11"/>
        <v>1</v>
      </c>
      <c r="AK17" s="55">
        <v>5</v>
      </c>
      <c r="AL17" s="56">
        <f t="shared" si="12"/>
        <v>0.1</v>
      </c>
      <c r="AM17" s="56">
        <f t="shared" si="13"/>
        <v>1</v>
      </c>
      <c r="AN17" s="55">
        <v>5</v>
      </c>
      <c r="AO17" s="56">
        <f t="shared" si="14"/>
        <v>0.1</v>
      </c>
      <c r="AP17" s="56">
        <f t="shared" si="15"/>
        <v>1</v>
      </c>
      <c r="AQ17" s="55">
        <v>5</v>
      </c>
      <c r="AR17" s="56">
        <f t="shared" si="16"/>
        <v>0.1</v>
      </c>
      <c r="AS17" s="56">
        <f t="shared" si="17"/>
        <v>1</v>
      </c>
      <c r="AT17" s="55">
        <v>5</v>
      </c>
      <c r="AU17" s="45">
        <f>VLOOKUP(D17,'[3]NIK CH'!$C$4:$D$37,2,0)</f>
        <v>100</v>
      </c>
      <c r="AV17" s="56">
        <f t="shared" si="18"/>
        <v>0.05</v>
      </c>
      <c r="AW17" s="56">
        <f t="shared" si="19"/>
        <v>1</v>
      </c>
      <c r="AX17" s="55">
        <v>5</v>
      </c>
      <c r="AY17" s="56">
        <f t="shared" si="20"/>
        <v>0.05</v>
      </c>
      <c r="AZ17" s="56">
        <f t="shared" si="21"/>
        <v>1</v>
      </c>
      <c r="BA17" s="59">
        <f t="shared" si="22"/>
        <v>0.60000000000000009</v>
      </c>
      <c r="BB17" s="59">
        <f t="shared" si="23"/>
        <v>1</v>
      </c>
      <c r="BC17" s="60" t="str">
        <f t="shared" si="24"/>
        <v>TERIMA</v>
      </c>
      <c r="BD17" s="61">
        <v>800000</v>
      </c>
      <c r="BE17" s="62">
        <f t="shared" si="25"/>
        <v>800000</v>
      </c>
      <c r="BF17" s="62">
        <f t="shared" si="26"/>
        <v>800000</v>
      </c>
      <c r="BG17" s="63">
        <f t="shared" si="27"/>
        <v>800000</v>
      </c>
      <c r="BH17" s="64"/>
      <c r="BI17" s="65"/>
      <c r="BJ17" s="65"/>
    </row>
    <row r="18" spans="1:62" ht="12.75">
      <c r="A18" s="1"/>
      <c r="B18" s="45">
        <v>8</v>
      </c>
      <c r="C18" s="46" t="s">
        <v>62</v>
      </c>
      <c r="D18" s="47">
        <v>182065</v>
      </c>
      <c r="E18" s="48">
        <v>44562</v>
      </c>
      <c r="F18" s="49">
        <v>44926</v>
      </c>
      <c r="G18" s="50" t="s">
        <v>51</v>
      </c>
      <c r="H18" s="51" t="s">
        <v>52</v>
      </c>
      <c r="I18" s="52" t="s">
        <v>53</v>
      </c>
      <c r="J18" s="50" t="s">
        <v>54</v>
      </c>
      <c r="K18" s="50" t="s">
        <v>55</v>
      </c>
      <c r="L18" s="53"/>
      <c r="M18" s="53"/>
      <c r="N18" s="53">
        <v>22</v>
      </c>
      <c r="O18" s="53">
        <v>20</v>
      </c>
      <c r="P18" s="53">
        <v>0</v>
      </c>
      <c r="Q18" s="53">
        <v>0</v>
      </c>
      <c r="R18" s="53">
        <v>0</v>
      </c>
      <c r="S18" s="53">
        <f>VLOOKUP(D18,'[1]MEI 22'!$E$6:$AV$37,43,0)</f>
        <v>0</v>
      </c>
      <c r="T18" s="53">
        <v>0</v>
      </c>
      <c r="U18" s="54">
        <f t="shared" si="0"/>
        <v>20</v>
      </c>
      <c r="V18" s="53">
        <f t="shared" si="1"/>
        <v>20</v>
      </c>
      <c r="W18" s="55">
        <v>5</v>
      </c>
      <c r="X18" s="56">
        <f t="shared" si="2"/>
        <v>0.2</v>
      </c>
      <c r="Y18" s="56">
        <f t="shared" si="3"/>
        <v>1</v>
      </c>
      <c r="Z18" s="55">
        <v>5</v>
      </c>
      <c r="AA18" s="56">
        <f t="shared" si="4"/>
        <v>0.2</v>
      </c>
      <c r="AB18" s="56">
        <f t="shared" si="5"/>
        <v>1</v>
      </c>
      <c r="AC18" s="57">
        <f t="shared" si="6"/>
        <v>0.4</v>
      </c>
      <c r="AD18" s="55">
        <f t="shared" si="7"/>
        <v>3</v>
      </c>
      <c r="AE18" s="77">
        <v>4.5999999999999996</v>
      </c>
      <c r="AF18" s="56">
        <f t="shared" si="8"/>
        <v>0.09</v>
      </c>
      <c r="AG18" s="56">
        <f t="shared" si="9"/>
        <v>0.6</v>
      </c>
      <c r="AH18" s="55">
        <v>5</v>
      </c>
      <c r="AI18" s="56">
        <f t="shared" si="10"/>
        <v>0.05</v>
      </c>
      <c r="AJ18" s="56">
        <f t="shared" si="11"/>
        <v>1</v>
      </c>
      <c r="AK18" s="55">
        <v>5</v>
      </c>
      <c r="AL18" s="56">
        <f t="shared" si="12"/>
        <v>0.1</v>
      </c>
      <c r="AM18" s="56">
        <f t="shared" si="13"/>
        <v>1</v>
      </c>
      <c r="AN18" s="55">
        <v>5</v>
      </c>
      <c r="AO18" s="56">
        <f t="shared" si="14"/>
        <v>0.1</v>
      </c>
      <c r="AP18" s="56">
        <f t="shared" si="15"/>
        <v>1</v>
      </c>
      <c r="AQ18" s="55">
        <v>5</v>
      </c>
      <c r="AR18" s="56">
        <f t="shared" si="16"/>
        <v>0.1</v>
      </c>
      <c r="AS18" s="56">
        <f t="shared" si="17"/>
        <v>1</v>
      </c>
      <c r="AT18" s="55">
        <v>5</v>
      </c>
      <c r="AU18" s="45">
        <f>VLOOKUP(D18,'[3]NIK CH'!$C$4:$D$37,2,0)</f>
        <v>100</v>
      </c>
      <c r="AV18" s="56">
        <f t="shared" si="18"/>
        <v>0.05</v>
      </c>
      <c r="AW18" s="56">
        <f t="shared" si="19"/>
        <v>1</v>
      </c>
      <c r="AX18" s="55">
        <v>5</v>
      </c>
      <c r="AY18" s="56">
        <f t="shared" si="20"/>
        <v>0.05</v>
      </c>
      <c r="AZ18" s="56">
        <f t="shared" si="21"/>
        <v>1</v>
      </c>
      <c r="BA18" s="59">
        <f t="shared" si="22"/>
        <v>0.54</v>
      </c>
      <c r="BB18" s="59">
        <f t="shared" si="23"/>
        <v>0.94000000000000006</v>
      </c>
      <c r="BC18" s="60" t="str">
        <f t="shared" si="24"/>
        <v>TERIMA</v>
      </c>
      <c r="BD18" s="61">
        <v>800000</v>
      </c>
      <c r="BE18" s="62">
        <f t="shared" si="25"/>
        <v>752000</v>
      </c>
      <c r="BF18" s="62">
        <f t="shared" si="26"/>
        <v>752000</v>
      </c>
      <c r="BG18" s="63">
        <f t="shared" si="27"/>
        <v>752000</v>
      </c>
      <c r="BH18" s="64"/>
      <c r="BI18" s="65"/>
      <c r="BJ18" s="65"/>
    </row>
    <row r="19" spans="1:62" ht="12.75">
      <c r="A19" s="1"/>
      <c r="B19" s="45">
        <v>9</v>
      </c>
      <c r="C19" s="67" t="s">
        <v>63</v>
      </c>
      <c r="D19" s="47">
        <v>181086</v>
      </c>
      <c r="E19" s="48">
        <v>44562</v>
      </c>
      <c r="F19" s="49">
        <v>44926</v>
      </c>
      <c r="G19" s="50" t="s">
        <v>51</v>
      </c>
      <c r="H19" s="51" t="s">
        <v>52</v>
      </c>
      <c r="I19" s="52" t="s">
        <v>53</v>
      </c>
      <c r="J19" s="50" t="s">
        <v>54</v>
      </c>
      <c r="K19" s="50" t="s">
        <v>55</v>
      </c>
      <c r="L19" s="53"/>
      <c r="M19" s="53"/>
      <c r="N19" s="53">
        <v>22</v>
      </c>
      <c r="O19" s="53">
        <v>20</v>
      </c>
      <c r="P19" s="53">
        <v>0</v>
      </c>
      <c r="Q19" s="53">
        <v>0</v>
      </c>
      <c r="R19" s="53">
        <v>0</v>
      </c>
      <c r="S19" s="53">
        <f>VLOOKUP(D19,'[1]MEI 22'!$E$6:$AV$37,43,0)</f>
        <v>0</v>
      </c>
      <c r="T19" s="53">
        <v>0</v>
      </c>
      <c r="U19" s="54">
        <f t="shared" si="0"/>
        <v>20</v>
      </c>
      <c r="V19" s="53">
        <f t="shared" si="1"/>
        <v>20</v>
      </c>
      <c r="W19" s="55">
        <v>5</v>
      </c>
      <c r="X19" s="56">
        <f t="shared" si="2"/>
        <v>0.2</v>
      </c>
      <c r="Y19" s="56">
        <f t="shared" si="3"/>
        <v>1</v>
      </c>
      <c r="Z19" s="55">
        <v>5</v>
      </c>
      <c r="AA19" s="56">
        <f t="shared" si="4"/>
        <v>0.2</v>
      </c>
      <c r="AB19" s="56">
        <f t="shared" si="5"/>
        <v>1</v>
      </c>
      <c r="AC19" s="57">
        <f t="shared" si="6"/>
        <v>0.4</v>
      </c>
      <c r="AD19" s="58">
        <f t="shared" si="7"/>
        <v>5</v>
      </c>
      <c r="AE19" s="77">
        <f>VLOOKUP(D19,'[2]CES CHO &amp; TL CH'!$C$3:$U$34,19,0)</f>
        <v>5</v>
      </c>
      <c r="AF19" s="56">
        <f t="shared" si="8"/>
        <v>0.15</v>
      </c>
      <c r="AG19" s="56">
        <f t="shared" si="9"/>
        <v>1</v>
      </c>
      <c r="AH19" s="55">
        <v>5</v>
      </c>
      <c r="AI19" s="56">
        <f t="shared" si="10"/>
        <v>0.05</v>
      </c>
      <c r="AJ19" s="56">
        <f t="shared" si="11"/>
        <v>1</v>
      </c>
      <c r="AK19" s="55">
        <v>5</v>
      </c>
      <c r="AL19" s="56">
        <f t="shared" si="12"/>
        <v>0.1</v>
      </c>
      <c r="AM19" s="56">
        <f t="shared" si="13"/>
        <v>1</v>
      </c>
      <c r="AN19" s="55">
        <v>5</v>
      </c>
      <c r="AO19" s="56">
        <f t="shared" si="14"/>
        <v>0.1</v>
      </c>
      <c r="AP19" s="56">
        <f t="shared" si="15"/>
        <v>1</v>
      </c>
      <c r="AQ19" s="55">
        <v>5</v>
      </c>
      <c r="AR19" s="56">
        <f t="shared" si="16"/>
        <v>0.1</v>
      </c>
      <c r="AS19" s="56">
        <f t="shared" si="17"/>
        <v>1</v>
      </c>
      <c r="AT19" s="55">
        <v>5</v>
      </c>
      <c r="AU19" s="45">
        <f>VLOOKUP(D19,'[3]NIK CH'!$C$4:$D$37,2,0)</f>
        <v>100</v>
      </c>
      <c r="AV19" s="56">
        <f t="shared" si="18"/>
        <v>0.05</v>
      </c>
      <c r="AW19" s="56">
        <f t="shared" si="19"/>
        <v>1</v>
      </c>
      <c r="AX19" s="55">
        <v>5</v>
      </c>
      <c r="AY19" s="56">
        <f t="shared" si="20"/>
        <v>0.05</v>
      </c>
      <c r="AZ19" s="56">
        <f t="shared" si="21"/>
        <v>1</v>
      </c>
      <c r="BA19" s="59">
        <f t="shared" si="22"/>
        <v>0.60000000000000009</v>
      </c>
      <c r="BB19" s="59">
        <f t="shared" si="23"/>
        <v>1</v>
      </c>
      <c r="BC19" s="60" t="str">
        <f t="shared" si="24"/>
        <v>TERIMA</v>
      </c>
      <c r="BD19" s="61">
        <v>800000</v>
      </c>
      <c r="BE19" s="62">
        <f t="shared" si="25"/>
        <v>800000</v>
      </c>
      <c r="BF19" s="62">
        <f t="shared" si="26"/>
        <v>800000</v>
      </c>
      <c r="BG19" s="63">
        <f t="shared" si="27"/>
        <v>800000</v>
      </c>
      <c r="BH19" s="64"/>
      <c r="BI19" s="65"/>
      <c r="BJ19" s="65"/>
    </row>
    <row r="20" spans="1:62" ht="12.75">
      <c r="A20" s="1"/>
      <c r="B20" s="45">
        <v>10</v>
      </c>
      <c r="C20" s="68" t="s">
        <v>64</v>
      </c>
      <c r="D20" s="47">
        <v>181103</v>
      </c>
      <c r="E20" s="48">
        <v>44562</v>
      </c>
      <c r="F20" s="49">
        <v>44926</v>
      </c>
      <c r="G20" s="50" t="s">
        <v>51</v>
      </c>
      <c r="H20" s="51" t="s">
        <v>52</v>
      </c>
      <c r="I20" s="52" t="s">
        <v>53</v>
      </c>
      <c r="J20" s="50" t="s">
        <v>54</v>
      </c>
      <c r="K20" s="50" t="s">
        <v>55</v>
      </c>
      <c r="L20" s="53"/>
      <c r="M20" s="53"/>
      <c r="N20" s="53">
        <v>22</v>
      </c>
      <c r="O20" s="53">
        <v>20</v>
      </c>
      <c r="P20" s="53">
        <v>0</v>
      </c>
      <c r="Q20" s="53">
        <v>0</v>
      </c>
      <c r="R20" s="53">
        <v>0</v>
      </c>
      <c r="S20" s="53">
        <f>VLOOKUP(D20,'[1]MEI 22'!$E$6:$AV$37,43,0)</f>
        <v>2</v>
      </c>
      <c r="T20" s="53">
        <v>0</v>
      </c>
      <c r="U20" s="54">
        <f t="shared" si="0"/>
        <v>20</v>
      </c>
      <c r="V20" s="53">
        <f t="shared" si="1"/>
        <v>18</v>
      </c>
      <c r="W20" s="55">
        <v>5</v>
      </c>
      <c r="X20" s="56">
        <f t="shared" si="2"/>
        <v>0.2</v>
      </c>
      <c r="Y20" s="56">
        <f t="shared" si="3"/>
        <v>1</v>
      </c>
      <c r="Z20" s="55">
        <v>5</v>
      </c>
      <c r="AA20" s="56">
        <f t="shared" si="4"/>
        <v>0.2</v>
      </c>
      <c r="AB20" s="56">
        <f t="shared" si="5"/>
        <v>1</v>
      </c>
      <c r="AC20" s="57">
        <f t="shared" si="6"/>
        <v>0.4</v>
      </c>
      <c r="AD20" s="55">
        <f t="shared" si="7"/>
        <v>3</v>
      </c>
      <c r="AE20" s="77">
        <v>4.5999999999999996</v>
      </c>
      <c r="AF20" s="56">
        <f t="shared" si="8"/>
        <v>0.09</v>
      </c>
      <c r="AG20" s="56">
        <f t="shared" si="9"/>
        <v>0.6</v>
      </c>
      <c r="AH20" s="55">
        <v>5</v>
      </c>
      <c r="AI20" s="56">
        <f t="shared" si="10"/>
        <v>0.05</v>
      </c>
      <c r="AJ20" s="56">
        <f t="shared" si="11"/>
        <v>1</v>
      </c>
      <c r="AK20" s="55">
        <v>5</v>
      </c>
      <c r="AL20" s="56">
        <f t="shared" si="12"/>
        <v>0.1</v>
      </c>
      <c r="AM20" s="56">
        <f t="shared" si="13"/>
        <v>1</v>
      </c>
      <c r="AN20" s="55">
        <v>5</v>
      </c>
      <c r="AO20" s="56">
        <f t="shared" si="14"/>
        <v>0.1</v>
      </c>
      <c r="AP20" s="56">
        <f t="shared" si="15"/>
        <v>1</v>
      </c>
      <c r="AQ20" s="55">
        <v>5</v>
      </c>
      <c r="AR20" s="56">
        <f t="shared" si="16"/>
        <v>0.1</v>
      </c>
      <c r="AS20" s="56">
        <f t="shared" si="17"/>
        <v>1</v>
      </c>
      <c r="AT20" s="55">
        <v>5</v>
      </c>
      <c r="AU20" s="45">
        <f>VLOOKUP(D20,'[3]NIK CH'!$C$4:$D$37,2,0)</f>
        <v>100</v>
      </c>
      <c r="AV20" s="56">
        <f t="shared" si="18"/>
        <v>0.05</v>
      </c>
      <c r="AW20" s="56">
        <f t="shared" si="19"/>
        <v>1</v>
      </c>
      <c r="AX20" s="55">
        <v>5</v>
      </c>
      <c r="AY20" s="56">
        <f t="shared" si="20"/>
        <v>0.05</v>
      </c>
      <c r="AZ20" s="56">
        <f t="shared" si="21"/>
        <v>1</v>
      </c>
      <c r="BA20" s="59">
        <f t="shared" si="22"/>
        <v>0.54</v>
      </c>
      <c r="BB20" s="59">
        <f t="shared" si="23"/>
        <v>0.94000000000000006</v>
      </c>
      <c r="BC20" s="60" t="str">
        <f t="shared" si="24"/>
        <v>TERIMA</v>
      </c>
      <c r="BD20" s="61">
        <v>800000</v>
      </c>
      <c r="BE20" s="62">
        <f t="shared" si="25"/>
        <v>752000</v>
      </c>
      <c r="BF20" s="62">
        <f t="shared" si="26"/>
        <v>752000</v>
      </c>
      <c r="BG20" s="63">
        <f t="shared" si="27"/>
        <v>752000</v>
      </c>
      <c r="BH20" s="64"/>
      <c r="BI20" s="65"/>
      <c r="BJ20" s="65"/>
    </row>
    <row r="21" spans="1:62" ht="12.75">
      <c r="A21" s="1"/>
      <c r="B21" s="45">
        <v>11</v>
      </c>
      <c r="C21" s="46" t="s">
        <v>65</v>
      </c>
      <c r="D21" s="47">
        <v>182069</v>
      </c>
      <c r="E21" s="48">
        <v>44562</v>
      </c>
      <c r="F21" s="49">
        <v>44926</v>
      </c>
      <c r="G21" s="50" t="s">
        <v>51</v>
      </c>
      <c r="H21" s="51" t="s">
        <v>52</v>
      </c>
      <c r="I21" s="52" t="s">
        <v>53</v>
      </c>
      <c r="J21" s="50" t="s">
        <v>54</v>
      </c>
      <c r="K21" s="50" t="s">
        <v>55</v>
      </c>
      <c r="L21" s="53"/>
      <c r="M21" s="53"/>
      <c r="N21" s="53">
        <v>22</v>
      </c>
      <c r="O21" s="53">
        <v>20</v>
      </c>
      <c r="P21" s="53">
        <v>0</v>
      </c>
      <c r="Q21" s="53">
        <v>0</v>
      </c>
      <c r="R21" s="53">
        <v>0</v>
      </c>
      <c r="S21" s="53">
        <f>VLOOKUP(D21,'[1]MEI 22'!$E$6:$AV$37,43,0)</f>
        <v>0</v>
      </c>
      <c r="T21" s="53">
        <v>0</v>
      </c>
      <c r="U21" s="54">
        <f t="shared" si="0"/>
        <v>20</v>
      </c>
      <c r="V21" s="53">
        <f t="shared" si="1"/>
        <v>20</v>
      </c>
      <c r="W21" s="55">
        <v>5</v>
      </c>
      <c r="X21" s="56">
        <f t="shared" si="2"/>
        <v>0.2</v>
      </c>
      <c r="Y21" s="56">
        <f t="shared" si="3"/>
        <v>1</v>
      </c>
      <c r="Z21" s="55">
        <v>5</v>
      </c>
      <c r="AA21" s="56">
        <f t="shared" si="4"/>
        <v>0.2</v>
      </c>
      <c r="AB21" s="56">
        <f t="shared" si="5"/>
        <v>1</v>
      </c>
      <c r="AC21" s="57">
        <f t="shared" si="6"/>
        <v>0.4</v>
      </c>
      <c r="AD21" s="55">
        <f t="shared" si="7"/>
        <v>3</v>
      </c>
      <c r="AE21" s="77">
        <v>4.5999999999999996</v>
      </c>
      <c r="AF21" s="56">
        <f t="shared" si="8"/>
        <v>0.09</v>
      </c>
      <c r="AG21" s="56">
        <f t="shared" si="9"/>
        <v>0.6</v>
      </c>
      <c r="AH21" s="55">
        <v>5</v>
      </c>
      <c r="AI21" s="56">
        <f t="shared" si="10"/>
        <v>0.05</v>
      </c>
      <c r="AJ21" s="56">
        <f t="shared" si="11"/>
        <v>1</v>
      </c>
      <c r="AK21" s="55">
        <v>5</v>
      </c>
      <c r="AL21" s="56">
        <f t="shared" si="12"/>
        <v>0.1</v>
      </c>
      <c r="AM21" s="56">
        <f t="shared" si="13"/>
        <v>1</v>
      </c>
      <c r="AN21" s="55">
        <v>5</v>
      </c>
      <c r="AO21" s="56">
        <f t="shared" si="14"/>
        <v>0.1</v>
      </c>
      <c r="AP21" s="56">
        <f t="shared" si="15"/>
        <v>1</v>
      </c>
      <c r="AQ21" s="55">
        <v>5</v>
      </c>
      <c r="AR21" s="56">
        <f t="shared" si="16"/>
        <v>0.1</v>
      </c>
      <c r="AS21" s="56">
        <f t="shared" si="17"/>
        <v>1</v>
      </c>
      <c r="AT21" s="55">
        <v>5</v>
      </c>
      <c r="AU21" s="45">
        <f>VLOOKUP(D21,'[3]NIK CH'!$C$4:$D$37,2,0)</f>
        <v>100</v>
      </c>
      <c r="AV21" s="56">
        <f t="shared" si="18"/>
        <v>0.05</v>
      </c>
      <c r="AW21" s="56">
        <f t="shared" si="19"/>
        <v>1</v>
      </c>
      <c r="AX21" s="55">
        <v>5</v>
      </c>
      <c r="AY21" s="56">
        <f t="shared" si="20"/>
        <v>0.05</v>
      </c>
      <c r="AZ21" s="56">
        <f t="shared" si="21"/>
        <v>1</v>
      </c>
      <c r="BA21" s="59">
        <f t="shared" si="22"/>
        <v>0.54</v>
      </c>
      <c r="BB21" s="59">
        <f t="shared" si="23"/>
        <v>0.94000000000000006</v>
      </c>
      <c r="BC21" s="60" t="str">
        <f t="shared" si="24"/>
        <v>TERIMA</v>
      </c>
      <c r="BD21" s="61">
        <v>800000</v>
      </c>
      <c r="BE21" s="62">
        <f t="shared" si="25"/>
        <v>752000</v>
      </c>
      <c r="BF21" s="62">
        <f t="shared" si="26"/>
        <v>752000</v>
      </c>
      <c r="BG21" s="63">
        <f t="shared" si="27"/>
        <v>752000</v>
      </c>
      <c r="BH21" s="64"/>
      <c r="BI21" s="65"/>
      <c r="BJ21" s="65"/>
    </row>
    <row r="22" spans="1:62" ht="12.75">
      <c r="A22" s="1"/>
      <c r="B22" s="45">
        <v>12</v>
      </c>
      <c r="C22" s="46" t="s">
        <v>66</v>
      </c>
      <c r="D22" s="126">
        <v>182054</v>
      </c>
      <c r="E22" s="48">
        <v>44562</v>
      </c>
      <c r="F22" s="49">
        <v>44926</v>
      </c>
      <c r="G22" s="50" t="s">
        <v>51</v>
      </c>
      <c r="H22" s="51" t="s">
        <v>52</v>
      </c>
      <c r="I22" s="52" t="s">
        <v>53</v>
      </c>
      <c r="J22" s="50" t="s">
        <v>54</v>
      </c>
      <c r="K22" s="50" t="s">
        <v>55</v>
      </c>
      <c r="L22" s="53"/>
      <c r="M22" s="53"/>
      <c r="N22" s="53">
        <v>22</v>
      </c>
      <c r="O22" s="53">
        <v>20</v>
      </c>
      <c r="P22" s="53">
        <v>0</v>
      </c>
      <c r="Q22" s="53">
        <v>0</v>
      </c>
      <c r="R22" s="53">
        <v>0</v>
      </c>
      <c r="S22" s="53">
        <f>VLOOKUP(D22,'[1]MEI 22'!$E$6:$AV$37,43,0)</f>
        <v>0</v>
      </c>
      <c r="T22" s="53">
        <v>0</v>
      </c>
      <c r="U22" s="54">
        <f t="shared" si="0"/>
        <v>20</v>
      </c>
      <c r="V22" s="53">
        <f t="shared" si="1"/>
        <v>20</v>
      </c>
      <c r="W22" s="55">
        <v>5</v>
      </c>
      <c r="X22" s="56">
        <f t="shared" si="2"/>
        <v>0.2</v>
      </c>
      <c r="Y22" s="56">
        <f t="shared" si="3"/>
        <v>1</v>
      </c>
      <c r="Z22" s="55">
        <v>5</v>
      </c>
      <c r="AA22" s="56">
        <f t="shared" si="4"/>
        <v>0.2</v>
      </c>
      <c r="AB22" s="56">
        <f t="shared" si="5"/>
        <v>1</v>
      </c>
      <c r="AC22" s="57">
        <f t="shared" si="6"/>
        <v>0.4</v>
      </c>
      <c r="AD22" s="55">
        <f t="shared" si="7"/>
        <v>3</v>
      </c>
      <c r="AE22" s="77">
        <v>4.5999999999999996</v>
      </c>
      <c r="AF22" s="56">
        <f t="shared" si="8"/>
        <v>0.09</v>
      </c>
      <c r="AG22" s="56">
        <f t="shared" si="9"/>
        <v>0.6</v>
      </c>
      <c r="AH22" s="55">
        <v>5</v>
      </c>
      <c r="AI22" s="56">
        <f t="shared" si="10"/>
        <v>0.05</v>
      </c>
      <c r="AJ22" s="56">
        <f t="shared" si="11"/>
        <v>1</v>
      </c>
      <c r="AK22" s="55">
        <v>5</v>
      </c>
      <c r="AL22" s="56">
        <f t="shared" si="12"/>
        <v>0.1</v>
      </c>
      <c r="AM22" s="56">
        <f t="shared" si="13"/>
        <v>1</v>
      </c>
      <c r="AN22" s="55">
        <v>5</v>
      </c>
      <c r="AO22" s="56">
        <f t="shared" si="14"/>
        <v>0.1</v>
      </c>
      <c r="AP22" s="56">
        <f t="shared" si="15"/>
        <v>1</v>
      </c>
      <c r="AQ22" s="55">
        <v>5</v>
      </c>
      <c r="AR22" s="56">
        <f t="shared" si="16"/>
        <v>0.1</v>
      </c>
      <c r="AS22" s="56">
        <f t="shared" si="17"/>
        <v>1</v>
      </c>
      <c r="AT22" s="55">
        <v>5</v>
      </c>
      <c r="AU22" s="45">
        <f>VLOOKUP(D22,'[3]NIK CH'!$C$4:$D$37,2,0)</f>
        <v>100</v>
      </c>
      <c r="AV22" s="56">
        <f t="shared" si="18"/>
        <v>0.05</v>
      </c>
      <c r="AW22" s="56">
        <f t="shared" si="19"/>
        <v>1</v>
      </c>
      <c r="AX22" s="55">
        <v>5</v>
      </c>
      <c r="AY22" s="56">
        <f t="shared" si="20"/>
        <v>0.05</v>
      </c>
      <c r="AZ22" s="56">
        <f t="shared" si="21"/>
        <v>1</v>
      </c>
      <c r="BA22" s="59">
        <f t="shared" si="22"/>
        <v>0.54</v>
      </c>
      <c r="BB22" s="59">
        <f t="shared" si="23"/>
        <v>0.94000000000000006</v>
      </c>
      <c r="BC22" s="60" t="str">
        <f t="shared" si="24"/>
        <v>TERIMA</v>
      </c>
      <c r="BD22" s="61">
        <v>800000</v>
      </c>
      <c r="BE22" s="62">
        <f t="shared" si="25"/>
        <v>752000</v>
      </c>
      <c r="BF22" s="62">
        <f t="shared" si="26"/>
        <v>752000</v>
      </c>
      <c r="BG22" s="63">
        <f t="shared" si="27"/>
        <v>752000</v>
      </c>
      <c r="BH22" s="64"/>
      <c r="BI22" s="65"/>
      <c r="BJ22" s="65"/>
    </row>
    <row r="23" spans="1:62" ht="12.75">
      <c r="A23" s="1"/>
      <c r="B23" s="45">
        <v>13</v>
      </c>
      <c r="C23" s="69" t="s">
        <v>67</v>
      </c>
      <c r="D23" s="51">
        <v>181094</v>
      </c>
      <c r="E23" s="48">
        <v>44562</v>
      </c>
      <c r="F23" s="49">
        <v>44926</v>
      </c>
      <c r="G23" s="50" t="s">
        <v>51</v>
      </c>
      <c r="H23" s="51" t="s">
        <v>52</v>
      </c>
      <c r="I23" s="52" t="s">
        <v>53</v>
      </c>
      <c r="J23" s="50" t="s">
        <v>54</v>
      </c>
      <c r="K23" s="50" t="s">
        <v>55</v>
      </c>
      <c r="L23" s="53"/>
      <c r="M23" s="53"/>
      <c r="N23" s="53">
        <v>22</v>
      </c>
      <c r="O23" s="53">
        <v>20</v>
      </c>
      <c r="P23" s="53">
        <v>0</v>
      </c>
      <c r="Q23" s="53">
        <v>0</v>
      </c>
      <c r="R23" s="53">
        <v>0</v>
      </c>
      <c r="S23" s="53">
        <f>VLOOKUP(D23,'[1]MEI 22'!$E$6:$AV$37,43,0)</f>
        <v>2</v>
      </c>
      <c r="T23" s="53">
        <v>0</v>
      </c>
      <c r="U23" s="54">
        <f t="shared" si="0"/>
        <v>20</v>
      </c>
      <c r="V23" s="53">
        <f t="shared" si="1"/>
        <v>18</v>
      </c>
      <c r="W23" s="55">
        <v>5</v>
      </c>
      <c r="X23" s="56">
        <f t="shared" si="2"/>
        <v>0.2</v>
      </c>
      <c r="Y23" s="56">
        <f t="shared" si="3"/>
        <v>1</v>
      </c>
      <c r="Z23" s="55">
        <v>5</v>
      </c>
      <c r="AA23" s="56">
        <f t="shared" si="4"/>
        <v>0.2</v>
      </c>
      <c r="AB23" s="56">
        <f t="shared" si="5"/>
        <v>1</v>
      </c>
      <c r="AC23" s="57">
        <f t="shared" si="6"/>
        <v>0.4</v>
      </c>
      <c r="AD23" s="55">
        <f t="shared" si="7"/>
        <v>3</v>
      </c>
      <c r="AE23" s="77">
        <v>4.5999999999999996</v>
      </c>
      <c r="AF23" s="56">
        <f t="shared" si="8"/>
        <v>0.09</v>
      </c>
      <c r="AG23" s="56">
        <f t="shared" si="9"/>
        <v>0.6</v>
      </c>
      <c r="AH23" s="55">
        <v>5</v>
      </c>
      <c r="AI23" s="56">
        <f t="shared" si="10"/>
        <v>0.05</v>
      </c>
      <c r="AJ23" s="56">
        <f t="shared" si="11"/>
        <v>1</v>
      </c>
      <c r="AK23" s="55">
        <v>5</v>
      </c>
      <c r="AL23" s="56">
        <f t="shared" si="12"/>
        <v>0.1</v>
      </c>
      <c r="AM23" s="56">
        <f t="shared" si="13"/>
        <v>1</v>
      </c>
      <c r="AN23" s="55">
        <v>5</v>
      </c>
      <c r="AO23" s="56">
        <f t="shared" si="14"/>
        <v>0.1</v>
      </c>
      <c r="AP23" s="56">
        <f t="shared" si="15"/>
        <v>1</v>
      </c>
      <c r="AQ23" s="55">
        <v>5</v>
      </c>
      <c r="AR23" s="56">
        <f t="shared" si="16"/>
        <v>0.1</v>
      </c>
      <c r="AS23" s="56">
        <f t="shared" si="17"/>
        <v>1</v>
      </c>
      <c r="AT23" s="55">
        <v>5</v>
      </c>
      <c r="AU23" s="45">
        <f>VLOOKUP(D23,'[3]NIK CH'!$C$4:$D$37,2,0)</f>
        <v>100</v>
      </c>
      <c r="AV23" s="56">
        <f t="shared" si="18"/>
        <v>0.05</v>
      </c>
      <c r="AW23" s="56">
        <f t="shared" si="19"/>
        <v>1</v>
      </c>
      <c r="AX23" s="55">
        <v>5</v>
      </c>
      <c r="AY23" s="56">
        <f t="shared" si="20"/>
        <v>0.05</v>
      </c>
      <c r="AZ23" s="56">
        <f t="shared" si="21"/>
        <v>1</v>
      </c>
      <c r="BA23" s="59">
        <f t="shared" si="22"/>
        <v>0.54</v>
      </c>
      <c r="BB23" s="59">
        <f t="shared" si="23"/>
        <v>0.94000000000000006</v>
      </c>
      <c r="BC23" s="60" t="str">
        <f t="shared" si="24"/>
        <v>TERIMA</v>
      </c>
      <c r="BD23" s="61">
        <v>800000</v>
      </c>
      <c r="BE23" s="62">
        <f t="shared" si="25"/>
        <v>752000</v>
      </c>
      <c r="BF23" s="62">
        <f t="shared" si="26"/>
        <v>752000</v>
      </c>
      <c r="BG23" s="63">
        <f t="shared" si="27"/>
        <v>752000</v>
      </c>
      <c r="BH23" s="64"/>
      <c r="BI23" s="65"/>
      <c r="BJ23" s="65"/>
    </row>
    <row r="24" spans="1:62" ht="12.75">
      <c r="A24" s="1"/>
      <c r="B24" s="45">
        <v>14</v>
      </c>
      <c r="C24" s="69" t="s">
        <v>96</v>
      </c>
      <c r="D24" s="51">
        <v>180180</v>
      </c>
      <c r="E24" s="48">
        <v>44562</v>
      </c>
      <c r="F24" s="49">
        <v>44865</v>
      </c>
      <c r="G24" s="50" t="s">
        <v>51</v>
      </c>
      <c r="H24" s="51" t="s">
        <v>52</v>
      </c>
      <c r="I24" s="52" t="s">
        <v>53</v>
      </c>
      <c r="J24" s="50" t="s">
        <v>54</v>
      </c>
      <c r="K24" s="50" t="s">
        <v>55</v>
      </c>
      <c r="L24" s="53"/>
      <c r="M24" s="53"/>
      <c r="N24" s="53">
        <v>22</v>
      </c>
      <c r="O24" s="53">
        <v>20</v>
      </c>
      <c r="P24" s="53">
        <v>0</v>
      </c>
      <c r="Q24" s="53">
        <v>0</v>
      </c>
      <c r="R24" s="53">
        <v>0</v>
      </c>
      <c r="S24" s="53">
        <f>VLOOKUP(D24,'[1]MEI 22'!$E$6:$AV$37,43,0)</f>
        <v>0</v>
      </c>
      <c r="T24" s="53">
        <v>0</v>
      </c>
      <c r="U24" s="54">
        <f t="shared" si="0"/>
        <v>20</v>
      </c>
      <c r="V24" s="53">
        <f t="shared" si="1"/>
        <v>20</v>
      </c>
      <c r="W24" s="55">
        <v>5</v>
      </c>
      <c r="X24" s="56">
        <f t="shared" si="2"/>
        <v>0.2</v>
      </c>
      <c r="Y24" s="56">
        <f t="shared" si="3"/>
        <v>1</v>
      </c>
      <c r="Z24" s="55">
        <v>5</v>
      </c>
      <c r="AA24" s="56">
        <f t="shared" si="4"/>
        <v>0.2</v>
      </c>
      <c r="AB24" s="56">
        <f t="shared" si="5"/>
        <v>1</v>
      </c>
      <c r="AC24" s="57">
        <f t="shared" si="6"/>
        <v>0.4</v>
      </c>
      <c r="AD24" s="55">
        <f t="shared" si="7"/>
        <v>3</v>
      </c>
      <c r="AE24" s="77">
        <v>4.5999999999999996</v>
      </c>
      <c r="AF24" s="56">
        <f t="shared" si="8"/>
        <v>0.09</v>
      </c>
      <c r="AG24" s="56">
        <f t="shared" si="9"/>
        <v>0.6</v>
      </c>
      <c r="AH24" s="55">
        <v>5</v>
      </c>
      <c r="AI24" s="56">
        <f t="shared" si="10"/>
        <v>0.05</v>
      </c>
      <c r="AJ24" s="56">
        <f t="shared" si="11"/>
        <v>1</v>
      </c>
      <c r="AK24" s="55">
        <v>5</v>
      </c>
      <c r="AL24" s="56">
        <f t="shared" si="12"/>
        <v>0.1</v>
      </c>
      <c r="AM24" s="56">
        <f t="shared" si="13"/>
        <v>1</v>
      </c>
      <c r="AN24" s="55">
        <v>5</v>
      </c>
      <c r="AO24" s="56">
        <f t="shared" si="14"/>
        <v>0.1</v>
      </c>
      <c r="AP24" s="56">
        <f t="shared" si="15"/>
        <v>1</v>
      </c>
      <c r="AQ24" s="55">
        <v>5</v>
      </c>
      <c r="AR24" s="56">
        <f t="shared" si="16"/>
        <v>0.1</v>
      </c>
      <c r="AS24" s="56">
        <f t="shared" si="17"/>
        <v>1</v>
      </c>
      <c r="AT24" s="55">
        <v>5</v>
      </c>
      <c r="AU24" s="45">
        <f>VLOOKUP(D24,'[3]NIK CH'!$C$4:$D$37,2,0)</f>
        <v>100</v>
      </c>
      <c r="AV24" s="56">
        <f t="shared" si="18"/>
        <v>0.05</v>
      </c>
      <c r="AW24" s="56">
        <f t="shared" si="19"/>
        <v>1</v>
      </c>
      <c r="AX24" s="55">
        <v>5</v>
      </c>
      <c r="AY24" s="56">
        <f t="shared" si="20"/>
        <v>0.05</v>
      </c>
      <c r="AZ24" s="56">
        <f t="shared" si="21"/>
        <v>1</v>
      </c>
      <c r="BA24" s="59">
        <f t="shared" si="22"/>
        <v>0.54</v>
      </c>
      <c r="BB24" s="59">
        <f t="shared" si="23"/>
        <v>0.94000000000000006</v>
      </c>
      <c r="BC24" s="60" t="str">
        <f t="shared" si="24"/>
        <v>TERIMA</v>
      </c>
      <c r="BD24" s="61">
        <v>800000</v>
      </c>
      <c r="BE24" s="62">
        <f t="shared" si="25"/>
        <v>752000</v>
      </c>
      <c r="BF24" s="62">
        <f t="shared" si="26"/>
        <v>752000</v>
      </c>
      <c r="BG24" s="63">
        <v>0</v>
      </c>
      <c r="BH24" s="64"/>
      <c r="BI24" s="65"/>
      <c r="BJ24" s="65"/>
    </row>
    <row r="25" spans="1:62" ht="12.75">
      <c r="A25" s="1"/>
      <c r="B25" s="45">
        <v>15</v>
      </c>
      <c r="C25" s="69" t="s">
        <v>68</v>
      </c>
      <c r="D25" s="51">
        <v>180087</v>
      </c>
      <c r="E25" s="48">
        <v>44562</v>
      </c>
      <c r="F25" s="49">
        <v>44651</v>
      </c>
      <c r="G25" s="50" t="s">
        <v>51</v>
      </c>
      <c r="H25" s="51" t="s">
        <v>58</v>
      </c>
      <c r="I25" s="52" t="s">
        <v>53</v>
      </c>
      <c r="J25" s="50" t="s">
        <v>54</v>
      </c>
      <c r="K25" s="50" t="s">
        <v>55</v>
      </c>
      <c r="L25" s="53"/>
      <c r="M25" s="53"/>
      <c r="N25" s="53">
        <v>22</v>
      </c>
      <c r="O25" s="53">
        <v>20</v>
      </c>
      <c r="P25" s="53">
        <v>0</v>
      </c>
      <c r="Q25" s="53">
        <v>0</v>
      </c>
      <c r="R25" s="53">
        <v>0</v>
      </c>
      <c r="S25" s="53">
        <f>VLOOKUP(D25,'[1]MEI 22'!$E$6:$AV$37,43,0)</f>
        <v>2</v>
      </c>
      <c r="T25" s="53">
        <v>0</v>
      </c>
      <c r="U25" s="54">
        <f t="shared" si="0"/>
        <v>20</v>
      </c>
      <c r="V25" s="53">
        <f t="shared" si="1"/>
        <v>18</v>
      </c>
      <c r="W25" s="55">
        <v>5</v>
      </c>
      <c r="X25" s="56">
        <f t="shared" si="2"/>
        <v>0.2</v>
      </c>
      <c r="Y25" s="56">
        <f t="shared" si="3"/>
        <v>1</v>
      </c>
      <c r="Z25" s="55">
        <v>5</v>
      </c>
      <c r="AA25" s="56">
        <f t="shared" si="4"/>
        <v>0.2</v>
      </c>
      <c r="AB25" s="56">
        <f t="shared" si="5"/>
        <v>1</v>
      </c>
      <c r="AC25" s="57">
        <f t="shared" si="6"/>
        <v>0.4</v>
      </c>
      <c r="AD25" s="55">
        <f t="shared" si="7"/>
        <v>3</v>
      </c>
      <c r="AE25" s="77">
        <v>4.5999999999999996</v>
      </c>
      <c r="AF25" s="56">
        <f t="shared" si="8"/>
        <v>0.09</v>
      </c>
      <c r="AG25" s="56">
        <f t="shared" si="9"/>
        <v>0.6</v>
      </c>
      <c r="AH25" s="55">
        <v>5</v>
      </c>
      <c r="AI25" s="56">
        <f t="shared" si="10"/>
        <v>0.05</v>
      </c>
      <c r="AJ25" s="56">
        <f t="shared" si="11"/>
        <v>1</v>
      </c>
      <c r="AK25" s="55">
        <v>5</v>
      </c>
      <c r="AL25" s="56">
        <f t="shared" si="12"/>
        <v>0.1</v>
      </c>
      <c r="AM25" s="56">
        <f t="shared" si="13"/>
        <v>1</v>
      </c>
      <c r="AN25" s="55">
        <v>5</v>
      </c>
      <c r="AO25" s="56">
        <f t="shared" si="14"/>
        <v>0.1</v>
      </c>
      <c r="AP25" s="56">
        <f t="shared" si="15"/>
        <v>1</v>
      </c>
      <c r="AQ25" s="55">
        <v>5</v>
      </c>
      <c r="AR25" s="56">
        <f t="shared" si="16"/>
        <v>0.1</v>
      </c>
      <c r="AS25" s="56">
        <f t="shared" si="17"/>
        <v>1</v>
      </c>
      <c r="AT25" s="55">
        <v>5</v>
      </c>
      <c r="AU25" s="45">
        <f>VLOOKUP(D25,'[3]NIK CH'!$C$4:$D$37,2,0)</f>
        <v>100</v>
      </c>
      <c r="AV25" s="56">
        <f t="shared" si="18"/>
        <v>0.05</v>
      </c>
      <c r="AW25" s="56">
        <f t="shared" si="19"/>
        <v>1</v>
      </c>
      <c r="AX25" s="55">
        <v>5</v>
      </c>
      <c r="AY25" s="56">
        <f t="shared" si="20"/>
        <v>0.05</v>
      </c>
      <c r="AZ25" s="56">
        <f t="shared" si="21"/>
        <v>1</v>
      </c>
      <c r="BA25" s="59">
        <f t="shared" si="22"/>
        <v>0.54</v>
      </c>
      <c r="BB25" s="59">
        <f t="shared" si="23"/>
        <v>0.94000000000000006</v>
      </c>
      <c r="BC25" s="60" t="str">
        <f t="shared" si="24"/>
        <v>TERIMA</v>
      </c>
      <c r="BD25" s="61">
        <v>800000</v>
      </c>
      <c r="BE25" s="62">
        <f t="shared" si="25"/>
        <v>752000</v>
      </c>
      <c r="BF25" s="62">
        <f t="shared" si="26"/>
        <v>752000</v>
      </c>
      <c r="BG25" s="63">
        <f t="shared" si="27"/>
        <v>752000</v>
      </c>
      <c r="BH25" s="64"/>
      <c r="BI25" s="65"/>
      <c r="BJ25" s="65"/>
    </row>
    <row r="26" spans="1:62" ht="12.75">
      <c r="A26" s="1"/>
      <c r="B26" s="45">
        <v>16</v>
      </c>
      <c r="C26" s="69" t="s">
        <v>69</v>
      </c>
      <c r="D26" s="51">
        <v>181110</v>
      </c>
      <c r="E26" s="48">
        <v>44562</v>
      </c>
      <c r="F26" s="49">
        <v>44651</v>
      </c>
      <c r="G26" s="50" t="s">
        <v>51</v>
      </c>
      <c r="H26" s="51" t="s">
        <v>52</v>
      </c>
      <c r="I26" s="52" t="s">
        <v>53</v>
      </c>
      <c r="J26" s="50" t="s">
        <v>54</v>
      </c>
      <c r="K26" s="50" t="s">
        <v>55</v>
      </c>
      <c r="L26" s="53"/>
      <c r="M26" s="53"/>
      <c r="N26" s="53">
        <v>22</v>
      </c>
      <c r="O26" s="53">
        <v>20</v>
      </c>
      <c r="P26" s="53">
        <v>0</v>
      </c>
      <c r="Q26" s="53">
        <v>0</v>
      </c>
      <c r="R26" s="53">
        <v>0</v>
      </c>
      <c r="S26" s="53">
        <f>VLOOKUP(D26,'[1]MEI 22'!$E$6:$AV$37,43,0)</f>
        <v>4</v>
      </c>
      <c r="T26" s="53">
        <v>0</v>
      </c>
      <c r="U26" s="54">
        <f t="shared" si="0"/>
        <v>20</v>
      </c>
      <c r="V26" s="53">
        <f t="shared" si="1"/>
        <v>16</v>
      </c>
      <c r="W26" s="55">
        <v>5</v>
      </c>
      <c r="X26" s="56">
        <f t="shared" si="2"/>
        <v>0.2</v>
      </c>
      <c r="Y26" s="56">
        <f t="shared" si="3"/>
        <v>1</v>
      </c>
      <c r="Z26" s="55">
        <v>5</v>
      </c>
      <c r="AA26" s="56">
        <f t="shared" si="4"/>
        <v>0.2</v>
      </c>
      <c r="AB26" s="56">
        <f t="shared" si="5"/>
        <v>1</v>
      </c>
      <c r="AC26" s="57">
        <f t="shared" si="6"/>
        <v>0.4</v>
      </c>
      <c r="AD26" s="55">
        <f t="shared" si="7"/>
        <v>3</v>
      </c>
      <c r="AE26" s="77">
        <v>4.5999999999999996</v>
      </c>
      <c r="AF26" s="56">
        <f t="shared" si="8"/>
        <v>0.09</v>
      </c>
      <c r="AG26" s="56">
        <f t="shared" si="9"/>
        <v>0.6</v>
      </c>
      <c r="AH26" s="55">
        <v>5</v>
      </c>
      <c r="AI26" s="56">
        <f t="shared" si="10"/>
        <v>0.05</v>
      </c>
      <c r="AJ26" s="56">
        <f t="shared" si="11"/>
        <v>1</v>
      </c>
      <c r="AK26" s="55">
        <v>5</v>
      </c>
      <c r="AL26" s="56">
        <f t="shared" si="12"/>
        <v>0.1</v>
      </c>
      <c r="AM26" s="56">
        <f t="shared" si="13"/>
        <v>1</v>
      </c>
      <c r="AN26" s="55">
        <v>5</v>
      </c>
      <c r="AO26" s="56">
        <f t="shared" si="14"/>
        <v>0.1</v>
      </c>
      <c r="AP26" s="56">
        <f t="shared" si="15"/>
        <v>1</v>
      </c>
      <c r="AQ26" s="55">
        <v>5</v>
      </c>
      <c r="AR26" s="56">
        <f t="shared" si="16"/>
        <v>0.1</v>
      </c>
      <c r="AS26" s="56">
        <f t="shared" si="17"/>
        <v>1</v>
      </c>
      <c r="AT26" s="55">
        <v>5</v>
      </c>
      <c r="AU26" s="45">
        <f>VLOOKUP(D26,'[3]NIK CH'!$C$4:$D$37,2,0)</f>
        <v>100</v>
      </c>
      <c r="AV26" s="56">
        <f t="shared" si="18"/>
        <v>0.05</v>
      </c>
      <c r="AW26" s="56">
        <f t="shared" si="19"/>
        <v>1</v>
      </c>
      <c r="AX26" s="55">
        <v>5</v>
      </c>
      <c r="AY26" s="56">
        <f t="shared" si="20"/>
        <v>0.05</v>
      </c>
      <c r="AZ26" s="56">
        <f t="shared" si="21"/>
        <v>1</v>
      </c>
      <c r="BA26" s="59">
        <f t="shared" si="22"/>
        <v>0.54</v>
      </c>
      <c r="BB26" s="59">
        <f t="shared" si="23"/>
        <v>0.94000000000000006</v>
      </c>
      <c r="BC26" s="60" t="str">
        <f t="shared" si="24"/>
        <v>TERIMA</v>
      </c>
      <c r="BD26" s="61">
        <v>800000</v>
      </c>
      <c r="BE26" s="62">
        <f t="shared" si="25"/>
        <v>752000</v>
      </c>
      <c r="BF26" s="62">
        <f t="shared" si="26"/>
        <v>752000</v>
      </c>
      <c r="BG26" s="63">
        <f t="shared" si="27"/>
        <v>752000</v>
      </c>
      <c r="BH26" s="64"/>
      <c r="BI26" s="65"/>
      <c r="BJ26" s="65"/>
    </row>
    <row r="27" spans="1:62" ht="12.75">
      <c r="A27" s="1"/>
      <c r="B27" s="45">
        <v>17</v>
      </c>
      <c r="C27" s="70" t="s">
        <v>70</v>
      </c>
      <c r="D27" s="51">
        <v>182056</v>
      </c>
      <c r="E27" s="48">
        <v>44562</v>
      </c>
      <c r="F27" s="49">
        <v>44926</v>
      </c>
      <c r="G27" s="50" t="s">
        <v>51</v>
      </c>
      <c r="H27" s="51" t="s">
        <v>58</v>
      </c>
      <c r="I27" s="52" t="s">
        <v>71</v>
      </c>
      <c r="J27" s="50" t="s">
        <v>54</v>
      </c>
      <c r="K27" s="50" t="s">
        <v>55</v>
      </c>
      <c r="L27" s="53"/>
      <c r="M27" s="53"/>
      <c r="N27" s="53">
        <v>22</v>
      </c>
      <c r="O27" s="53">
        <v>20</v>
      </c>
      <c r="P27" s="53">
        <v>0</v>
      </c>
      <c r="Q27" s="53">
        <v>0</v>
      </c>
      <c r="R27" s="53">
        <v>0</v>
      </c>
      <c r="S27" s="53">
        <f>VLOOKUP(D27,'[1]MEI 22'!$E$6:$AV$37,43,0)</f>
        <v>2</v>
      </c>
      <c r="T27" s="53">
        <v>0</v>
      </c>
      <c r="U27" s="54">
        <f t="shared" si="0"/>
        <v>20</v>
      </c>
      <c r="V27" s="53">
        <f t="shared" si="1"/>
        <v>18</v>
      </c>
      <c r="W27" s="55">
        <v>5</v>
      </c>
      <c r="X27" s="56">
        <f t="shared" si="2"/>
        <v>0.2</v>
      </c>
      <c r="Y27" s="56">
        <f t="shared" si="3"/>
        <v>1</v>
      </c>
      <c r="Z27" s="71">
        <v>5</v>
      </c>
      <c r="AA27" s="56">
        <f t="shared" si="4"/>
        <v>0.2</v>
      </c>
      <c r="AB27" s="56">
        <f t="shared" si="5"/>
        <v>1</v>
      </c>
      <c r="AC27" s="57">
        <f t="shared" si="6"/>
        <v>0.4</v>
      </c>
      <c r="AD27" s="55">
        <f t="shared" si="7"/>
        <v>3</v>
      </c>
      <c r="AE27" s="77">
        <v>4.5999999999999996</v>
      </c>
      <c r="AF27" s="56">
        <f t="shared" si="8"/>
        <v>0.09</v>
      </c>
      <c r="AG27" s="56">
        <f t="shared" si="9"/>
        <v>0.6</v>
      </c>
      <c r="AH27" s="55">
        <v>5</v>
      </c>
      <c r="AI27" s="56">
        <f t="shared" si="10"/>
        <v>0.05</v>
      </c>
      <c r="AJ27" s="56">
        <f t="shared" si="11"/>
        <v>1</v>
      </c>
      <c r="AK27" s="55">
        <v>5</v>
      </c>
      <c r="AL27" s="56">
        <f t="shared" si="12"/>
        <v>0.1</v>
      </c>
      <c r="AM27" s="56">
        <f t="shared" si="13"/>
        <v>1</v>
      </c>
      <c r="AN27" s="55">
        <v>5</v>
      </c>
      <c r="AO27" s="56">
        <f t="shared" si="14"/>
        <v>0.1</v>
      </c>
      <c r="AP27" s="56">
        <f t="shared" si="15"/>
        <v>1</v>
      </c>
      <c r="AQ27" s="55">
        <v>5</v>
      </c>
      <c r="AR27" s="56">
        <f t="shared" si="16"/>
        <v>0.1</v>
      </c>
      <c r="AS27" s="56">
        <f t="shared" si="17"/>
        <v>1</v>
      </c>
      <c r="AT27" s="55">
        <v>5</v>
      </c>
      <c r="AU27" s="45">
        <f>VLOOKUP(D27,'[3]NIK CH'!$C$4:$D$37,2,0)</f>
        <v>100</v>
      </c>
      <c r="AV27" s="56">
        <f t="shared" si="18"/>
        <v>0.05</v>
      </c>
      <c r="AW27" s="56">
        <f t="shared" si="19"/>
        <v>1</v>
      </c>
      <c r="AX27" s="55">
        <v>5</v>
      </c>
      <c r="AY27" s="56">
        <f t="shared" si="20"/>
        <v>0.05</v>
      </c>
      <c r="AZ27" s="56">
        <f t="shared" si="21"/>
        <v>1</v>
      </c>
      <c r="BA27" s="59">
        <f t="shared" si="22"/>
        <v>0.54</v>
      </c>
      <c r="BB27" s="59">
        <f t="shared" si="23"/>
        <v>0.94000000000000006</v>
      </c>
      <c r="BC27" s="60" t="str">
        <f t="shared" si="24"/>
        <v>TERIMA</v>
      </c>
      <c r="BD27" s="61">
        <v>800000</v>
      </c>
      <c r="BE27" s="62">
        <f t="shared" si="25"/>
        <v>752000</v>
      </c>
      <c r="BF27" s="62">
        <f t="shared" si="26"/>
        <v>752000</v>
      </c>
      <c r="BG27" s="63">
        <f t="shared" si="27"/>
        <v>752000</v>
      </c>
      <c r="BH27" s="64"/>
      <c r="BI27" s="65"/>
      <c r="BJ27" s="65"/>
    </row>
    <row r="28" spans="1:62" ht="12.75">
      <c r="A28" s="1"/>
      <c r="B28" s="45">
        <v>18</v>
      </c>
      <c r="C28" s="72" t="s">
        <v>72</v>
      </c>
      <c r="D28" s="73">
        <v>180099</v>
      </c>
      <c r="E28" s="48">
        <v>44562</v>
      </c>
      <c r="F28" s="49">
        <v>44865</v>
      </c>
      <c r="G28" s="50" t="s">
        <v>51</v>
      </c>
      <c r="H28" s="51" t="s">
        <v>52</v>
      </c>
      <c r="I28" s="52" t="s">
        <v>71</v>
      </c>
      <c r="J28" s="50" t="s">
        <v>54</v>
      </c>
      <c r="K28" s="50" t="s">
        <v>55</v>
      </c>
      <c r="L28" s="74"/>
      <c r="M28" s="53"/>
      <c r="N28" s="53">
        <v>22</v>
      </c>
      <c r="O28" s="53">
        <v>20</v>
      </c>
      <c r="P28" s="53">
        <v>0</v>
      </c>
      <c r="Q28" s="53">
        <v>0</v>
      </c>
      <c r="R28" s="53">
        <v>0</v>
      </c>
      <c r="S28" s="53">
        <f>VLOOKUP(D28,'[1]MEI 22'!$E$6:$AV$37,43,0)</f>
        <v>2</v>
      </c>
      <c r="T28" s="53">
        <v>0</v>
      </c>
      <c r="U28" s="54">
        <f t="shared" si="0"/>
        <v>20</v>
      </c>
      <c r="V28" s="53">
        <f t="shared" si="1"/>
        <v>18</v>
      </c>
      <c r="W28" s="55">
        <v>5</v>
      </c>
      <c r="X28" s="56">
        <f t="shared" si="2"/>
        <v>0.2</v>
      </c>
      <c r="Y28" s="56">
        <f t="shared" si="3"/>
        <v>1</v>
      </c>
      <c r="Z28" s="71">
        <v>5</v>
      </c>
      <c r="AA28" s="56">
        <f t="shared" si="4"/>
        <v>0.2</v>
      </c>
      <c r="AB28" s="56">
        <f t="shared" si="5"/>
        <v>1</v>
      </c>
      <c r="AC28" s="57">
        <f t="shared" si="6"/>
        <v>0.4</v>
      </c>
      <c r="AD28" s="58">
        <f t="shared" si="7"/>
        <v>5</v>
      </c>
      <c r="AE28" s="77">
        <f>VLOOKUP(D28,'[2]CES CHO &amp; TL CH'!$C$3:$U$34,19,0)</f>
        <v>5</v>
      </c>
      <c r="AF28" s="56">
        <f t="shared" si="8"/>
        <v>0.15</v>
      </c>
      <c r="AG28" s="56">
        <f t="shared" si="9"/>
        <v>1</v>
      </c>
      <c r="AH28" s="55">
        <v>5</v>
      </c>
      <c r="AI28" s="56">
        <f t="shared" si="10"/>
        <v>0.05</v>
      </c>
      <c r="AJ28" s="56">
        <f t="shared" si="11"/>
        <v>1</v>
      </c>
      <c r="AK28" s="55">
        <v>5</v>
      </c>
      <c r="AL28" s="56">
        <f t="shared" si="12"/>
        <v>0.1</v>
      </c>
      <c r="AM28" s="56">
        <f t="shared" si="13"/>
        <v>1</v>
      </c>
      <c r="AN28" s="55">
        <v>5</v>
      </c>
      <c r="AO28" s="56">
        <f t="shared" si="14"/>
        <v>0.1</v>
      </c>
      <c r="AP28" s="56">
        <f t="shared" si="15"/>
        <v>1</v>
      </c>
      <c r="AQ28" s="55">
        <v>5</v>
      </c>
      <c r="AR28" s="56">
        <f t="shared" si="16"/>
        <v>0.1</v>
      </c>
      <c r="AS28" s="56">
        <f t="shared" si="17"/>
        <v>1</v>
      </c>
      <c r="AT28" s="55">
        <v>5</v>
      </c>
      <c r="AU28" s="45">
        <f>VLOOKUP(D28,'[3]NIK CH'!$C$4:$D$37,2,0)</f>
        <v>100</v>
      </c>
      <c r="AV28" s="56">
        <f t="shared" si="18"/>
        <v>0.05</v>
      </c>
      <c r="AW28" s="56">
        <f t="shared" si="19"/>
        <v>1</v>
      </c>
      <c r="AX28" s="55">
        <v>5</v>
      </c>
      <c r="AY28" s="56">
        <f t="shared" si="20"/>
        <v>0.05</v>
      </c>
      <c r="AZ28" s="56">
        <f t="shared" si="21"/>
        <v>1</v>
      </c>
      <c r="BA28" s="59">
        <f t="shared" si="22"/>
        <v>0.60000000000000009</v>
      </c>
      <c r="BB28" s="59">
        <f t="shared" si="23"/>
        <v>1</v>
      </c>
      <c r="BC28" s="60" t="str">
        <f t="shared" si="24"/>
        <v>TERIMA</v>
      </c>
      <c r="BD28" s="61">
        <v>800000</v>
      </c>
      <c r="BE28" s="62">
        <f t="shared" si="25"/>
        <v>800000</v>
      </c>
      <c r="BF28" s="62">
        <f t="shared" si="26"/>
        <v>800000</v>
      </c>
      <c r="BG28" s="63">
        <f t="shared" si="27"/>
        <v>800000</v>
      </c>
      <c r="BH28" s="64"/>
      <c r="BI28" s="65"/>
      <c r="BJ28" s="65"/>
    </row>
    <row r="29" spans="1:62" ht="12.75">
      <c r="A29" s="1"/>
      <c r="B29" s="45">
        <v>19</v>
      </c>
      <c r="C29" s="72" t="s">
        <v>73</v>
      </c>
      <c r="D29" s="73">
        <v>181080</v>
      </c>
      <c r="E29" s="48">
        <v>44562</v>
      </c>
      <c r="F29" s="49">
        <v>44926</v>
      </c>
      <c r="G29" s="50" t="s">
        <v>51</v>
      </c>
      <c r="H29" s="51" t="s">
        <v>52</v>
      </c>
      <c r="I29" s="52" t="s">
        <v>71</v>
      </c>
      <c r="J29" s="50" t="s">
        <v>54</v>
      </c>
      <c r="K29" s="50" t="s">
        <v>55</v>
      </c>
      <c r="L29" s="53"/>
      <c r="M29" s="53"/>
      <c r="N29" s="53">
        <v>22</v>
      </c>
      <c r="O29" s="53">
        <v>20</v>
      </c>
      <c r="P29" s="53">
        <v>0</v>
      </c>
      <c r="Q29" s="53">
        <v>0</v>
      </c>
      <c r="R29" s="53">
        <v>0</v>
      </c>
      <c r="S29" s="53">
        <f>VLOOKUP(D29,'[1]MEI 22'!$E$6:$AV$37,43,0)</f>
        <v>0</v>
      </c>
      <c r="T29" s="53">
        <v>0</v>
      </c>
      <c r="U29" s="54">
        <f t="shared" si="0"/>
        <v>20</v>
      </c>
      <c r="V29" s="53">
        <f t="shared" si="1"/>
        <v>20</v>
      </c>
      <c r="W29" s="55">
        <v>5</v>
      </c>
      <c r="X29" s="56">
        <f t="shared" si="2"/>
        <v>0.2</v>
      </c>
      <c r="Y29" s="56">
        <f t="shared" si="3"/>
        <v>1</v>
      </c>
      <c r="Z29" s="55">
        <v>5</v>
      </c>
      <c r="AA29" s="56">
        <f t="shared" si="4"/>
        <v>0.2</v>
      </c>
      <c r="AB29" s="56">
        <f t="shared" si="5"/>
        <v>1</v>
      </c>
      <c r="AC29" s="57">
        <f t="shared" si="6"/>
        <v>0.4</v>
      </c>
      <c r="AD29" s="58">
        <f t="shared" si="7"/>
        <v>5</v>
      </c>
      <c r="AE29" s="77">
        <f>VLOOKUP(D29,'[2]CES CHO &amp; TL CH'!$C$3:$U$34,19,0)</f>
        <v>5</v>
      </c>
      <c r="AF29" s="56">
        <f t="shared" si="8"/>
        <v>0.15</v>
      </c>
      <c r="AG29" s="56">
        <f t="shared" si="9"/>
        <v>1</v>
      </c>
      <c r="AH29" s="55">
        <v>5</v>
      </c>
      <c r="AI29" s="56">
        <f t="shared" si="10"/>
        <v>0.05</v>
      </c>
      <c r="AJ29" s="56">
        <f t="shared" si="11"/>
        <v>1</v>
      </c>
      <c r="AK29" s="55">
        <v>5</v>
      </c>
      <c r="AL29" s="56">
        <f t="shared" si="12"/>
        <v>0.1</v>
      </c>
      <c r="AM29" s="56">
        <f t="shared" si="13"/>
        <v>1</v>
      </c>
      <c r="AN29" s="55">
        <v>5</v>
      </c>
      <c r="AO29" s="56">
        <f t="shared" si="14"/>
        <v>0.1</v>
      </c>
      <c r="AP29" s="56">
        <f t="shared" si="15"/>
        <v>1</v>
      </c>
      <c r="AQ29" s="55">
        <v>5</v>
      </c>
      <c r="AR29" s="56">
        <f t="shared" si="16"/>
        <v>0.1</v>
      </c>
      <c r="AS29" s="56">
        <f t="shared" si="17"/>
        <v>1</v>
      </c>
      <c r="AT29" s="55">
        <v>5</v>
      </c>
      <c r="AU29" s="45">
        <f>VLOOKUP(D29,'[3]NIK CH'!$C$4:$D$37,2,0)</f>
        <v>100</v>
      </c>
      <c r="AV29" s="56">
        <f t="shared" si="18"/>
        <v>0.05</v>
      </c>
      <c r="AW29" s="56">
        <f t="shared" si="19"/>
        <v>1</v>
      </c>
      <c r="AX29" s="55">
        <v>5</v>
      </c>
      <c r="AY29" s="56">
        <f t="shared" si="20"/>
        <v>0.05</v>
      </c>
      <c r="AZ29" s="56">
        <f t="shared" si="21"/>
        <v>1</v>
      </c>
      <c r="BA29" s="59">
        <f t="shared" si="22"/>
        <v>0.60000000000000009</v>
      </c>
      <c r="BB29" s="59">
        <f t="shared" si="23"/>
        <v>1</v>
      </c>
      <c r="BC29" s="60" t="str">
        <f t="shared" si="24"/>
        <v>TERIMA</v>
      </c>
      <c r="BD29" s="61">
        <v>800000</v>
      </c>
      <c r="BE29" s="62">
        <f t="shared" si="25"/>
        <v>800000</v>
      </c>
      <c r="BF29" s="62">
        <f t="shared" si="26"/>
        <v>800000</v>
      </c>
      <c r="BG29" s="63">
        <f t="shared" si="27"/>
        <v>800000</v>
      </c>
      <c r="BH29" s="64"/>
      <c r="BI29" s="65"/>
      <c r="BJ29" s="65"/>
    </row>
    <row r="30" spans="1:62" ht="12.75">
      <c r="A30" s="1"/>
      <c r="B30" s="45">
        <v>20</v>
      </c>
      <c r="C30" s="72" t="s">
        <v>74</v>
      </c>
      <c r="D30" s="73">
        <v>180121</v>
      </c>
      <c r="E30" s="48">
        <v>44562</v>
      </c>
      <c r="F30" s="49">
        <v>44865</v>
      </c>
      <c r="G30" s="50" t="s">
        <v>51</v>
      </c>
      <c r="H30" s="51" t="s">
        <v>52</v>
      </c>
      <c r="I30" s="52" t="s">
        <v>71</v>
      </c>
      <c r="J30" s="50" t="s">
        <v>54</v>
      </c>
      <c r="K30" s="50" t="s">
        <v>55</v>
      </c>
      <c r="L30" s="53"/>
      <c r="M30" s="53"/>
      <c r="N30" s="53">
        <v>22</v>
      </c>
      <c r="O30" s="53">
        <v>20</v>
      </c>
      <c r="P30" s="53">
        <v>0</v>
      </c>
      <c r="Q30" s="53">
        <v>0</v>
      </c>
      <c r="R30" s="53">
        <v>0</v>
      </c>
      <c r="S30" s="53">
        <f>VLOOKUP(D30,'[1]MEI 22'!$E$6:$AV$37,43,0)</f>
        <v>1</v>
      </c>
      <c r="T30" s="53">
        <v>0</v>
      </c>
      <c r="U30" s="54">
        <f t="shared" si="0"/>
        <v>20</v>
      </c>
      <c r="V30" s="53">
        <f t="shared" si="1"/>
        <v>19</v>
      </c>
      <c r="W30" s="55">
        <v>5</v>
      </c>
      <c r="X30" s="56">
        <f t="shared" si="2"/>
        <v>0.2</v>
      </c>
      <c r="Y30" s="56">
        <f t="shared" si="3"/>
        <v>1</v>
      </c>
      <c r="Z30" s="55">
        <v>5</v>
      </c>
      <c r="AA30" s="56">
        <f t="shared" si="4"/>
        <v>0.2</v>
      </c>
      <c r="AB30" s="56">
        <f t="shared" si="5"/>
        <v>1</v>
      </c>
      <c r="AC30" s="57">
        <f t="shared" si="6"/>
        <v>0.4</v>
      </c>
      <c r="AD30" s="55">
        <f t="shared" si="7"/>
        <v>3</v>
      </c>
      <c r="AE30" s="77">
        <v>4.5999999999999996</v>
      </c>
      <c r="AF30" s="56">
        <f t="shared" si="8"/>
        <v>0.09</v>
      </c>
      <c r="AG30" s="56">
        <f t="shared" si="9"/>
        <v>0.6</v>
      </c>
      <c r="AH30" s="55">
        <v>5</v>
      </c>
      <c r="AI30" s="56">
        <f t="shared" si="10"/>
        <v>0.05</v>
      </c>
      <c r="AJ30" s="56">
        <f t="shared" si="11"/>
        <v>1</v>
      </c>
      <c r="AK30" s="55">
        <v>5</v>
      </c>
      <c r="AL30" s="56">
        <f t="shared" si="12"/>
        <v>0.1</v>
      </c>
      <c r="AM30" s="56">
        <f t="shared" si="13"/>
        <v>1</v>
      </c>
      <c r="AN30" s="55">
        <v>5</v>
      </c>
      <c r="AO30" s="56">
        <f t="shared" si="14"/>
        <v>0.1</v>
      </c>
      <c r="AP30" s="56">
        <f t="shared" si="15"/>
        <v>1</v>
      </c>
      <c r="AQ30" s="55">
        <v>5</v>
      </c>
      <c r="AR30" s="56">
        <f t="shared" si="16"/>
        <v>0.1</v>
      </c>
      <c r="AS30" s="56">
        <f t="shared" si="17"/>
        <v>1</v>
      </c>
      <c r="AT30" s="55">
        <v>5</v>
      </c>
      <c r="AU30" s="45">
        <f>VLOOKUP(D30,'[3]NIK CH'!$C$4:$D$37,2,0)</f>
        <v>100</v>
      </c>
      <c r="AV30" s="56">
        <f t="shared" si="18"/>
        <v>0.05</v>
      </c>
      <c r="AW30" s="56">
        <f t="shared" si="19"/>
        <v>1</v>
      </c>
      <c r="AX30" s="55">
        <v>5</v>
      </c>
      <c r="AY30" s="56">
        <f t="shared" si="20"/>
        <v>0.05</v>
      </c>
      <c r="AZ30" s="56">
        <f t="shared" si="21"/>
        <v>1</v>
      </c>
      <c r="BA30" s="59">
        <f t="shared" si="22"/>
        <v>0.54</v>
      </c>
      <c r="BB30" s="59">
        <f t="shared" si="23"/>
        <v>0.94000000000000006</v>
      </c>
      <c r="BC30" s="60" t="str">
        <f t="shared" si="24"/>
        <v>TERIMA</v>
      </c>
      <c r="BD30" s="61">
        <v>800000</v>
      </c>
      <c r="BE30" s="62">
        <f t="shared" si="25"/>
        <v>752000</v>
      </c>
      <c r="BF30" s="62">
        <f t="shared" si="26"/>
        <v>752000</v>
      </c>
      <c r="BG30" s="63">
        <f t="shared" si="27"/>
        <v>752000</v>
      </c>
      <c r="BH30" s="64"/>
      <c r="BI30" s="65"/>
      <c r="BJ30" s="65"/>
    </row>
    <row r="31" spans="1:62" ht="12.75">
      <c r="A31" s="1"/>
      <c r="B31" s="45">
        <v>21</v>
      </c>
      <c r="C31" s="46" t="s">
        <v>75</v>
      </c>
      <c r="D31" s="75">
        <v>156643</v>
      </c>
      <c r="E31" s="48">
        <v>44562</v>
      </c>
      <c r="F31" s="49">
        <v>44651</v>
      </c>
      <c r="G31" s="50" t="s">
        <v>51</v>
      </c>
      <c r="H31" s="51" t="s">
        <v>58</v>
      </c>
      <c r="I31" s="52" t="s">
        <v>71</v>
      </c>
      <c r="J31" s="50" t="s">
        <v>54</v>
      </c>
      <c r="K31" s="50" t="s">
        <v>55</v>
      </c>
      <c r="L31" s="53"/>
      <c r="M31" s="53"/>
      <c r="N31" s="53">
        <v>22</v>
      </c>
      <c r="O31" s="53">
        <v>20</v>
      </c>
      <c r="P31" s="53">
        <v>0</v>
      </c>
      <c r="Q31" s="53">
        <v>0</v>
      </c>
      <c r="R31" s="53">
        <v>0</v>
      </c>
      <c r="S31" s="53">
        <f>VLOOKUP(D31,'[1]MEI 22'!$E$6:$AV$37,43,0)</f>
        <v>2</v>
      </c>
      <c r="T31" s="53">
        <v>0</v>
      </c>
      <c r="U31" s="54">
        <f t="shared" si="0"/>
        <v>20</v>
      </c>
      <c r="V31" s="53">
        <f t="shared" si="1"/>
        <v>18</v>
      </c>
      <c r="W31" s="55">
        <v>5</v>
      </c>
      <c r="X31" s="56">
        <f t="shared" si="2"/>
        <v>0.2</v>
      </c>
      <c r="Y31" s="56">
        <f t="shared" si="3"/>
        <v>1</v>
      </c>
      <c r="Z31" s="55">
        <v>5</v>
      </c>
      <c r="AA31" s="56">
        <f t="shared" si="4"/>
        <v>0.2</v>
      </c>
      <c r="AB31" s="56">
        <f t="shared" si="5"/>
        <v>1</v>
      </c>
      <c r="AC31" s="57">
        <f t="shared" si="6"/>
        <v>0.4</v>
      </c>
      <c r="AD31" s="55">
        <f t="shared" si="7"/>
        <v>3</v>
      </c>
      <c r="AE31" s="77">
        <v>4.5999999999999996</v>
      </c>
      <c r="AF31" s="56">
        <f t="shared" si="8"/>
        <v>0.09</v>
      </c>
      <c r="AG31" s="56">
        <f t="shared" si="9"/>
        <v>0.6</v>
      </c>
      <c r="AH31" s="55">
        <v>5</v>
      </c>
      <c r="AI31" s="56">
        <f t="shared" si="10"/>
        <v>0.05</v>
      </c>
      <c r="AJ31" s="56">
        <f t="shared" si="11"/>
        <v>1</v>
      </c>
      <c r="AK31" s="55">
        <v>5</v>
      </c>
      <c r="AL31" s="56">
        <f t="shared" si="12"/>
        <v>0.1</v>
      </c>
      <c r="AM31" s="56">
        <f t="shared" si="13"/>
        <v>1</v>
      </c>
      <c r="AN31" s="55">
        <v>5</v>
      </c>
      <c r="AO31" s="56">
        <f t="shared" si="14"/>
        <v>0.1</v>
      </c>
      <c r="AP31" s="56">
        <f t="shared" si="15"/>
        <v>1</v>
      </c>
      <c r="AQ31" s="55">
        <v>5</v>
      </c>
      <c r="AR31" s="56">
        <f t="shared" si="16"/>
        <v>0.1</v>
      </c>
      <c r="AS31" s="56">
        <f t="shared" si="17"/>
        <v>1</v>
      </c>
      <c r="AT31" s="55">
        <v>5</v>
      </c>
      <c r="AU31" s="45">
        <f>VLOOKUP(D31,'[3]NIK CH'!$C$4:$D$37,2,0)</f>
        <v>100</v>
      </c>
      <c r="AV31" s="56">
        <f t="shared" si="18"/>
        <v>0.05</v>
      </c>
      <c r="AW31" s="56">
        <f t="shared" si="19"/>
        <v>1</v>
      </c>
      <c r="AX31" s="55">
        <v>5</v>
      </c>
      <c r="AY31" s="56">
        <f t="shared" si="20"/>
        <v>0.05</v>
      </c>
      <c r="AZ31" s="56">
        <f t="shared" si="21"/>
        <v>1</v>
      </c>
      <c r="BA31" s="59">
        <f t="shared" si="22"/>
        <v>0.54</v>
      </c>
      <c r="BB31" s="59">
        <f t="shared" si="23"/>
        <v>0.94000000000000006</v>
      </c>
      <c r="BC31" s="60" t="str">
        <f t="shared" si="24"/>
        <v>TERIMA</v>
      </c>
      <c r="BD31" s="61">
        <v>800000</v>
      </c>
      <c r="BE31" s="62">
        <f t="shared" si="25"/>
        <v>752000</v>
      </c>
      <c r="BF31" s="62">
        <f t="shared" si="26"/>
        <v>752000</v>
      </c>
      <c r="BG31" s="63">
        <f t="shared" si="27"/>
        <v>752000</v>
      </c>
      <c r="BH31" s="64"/>
      <c r="BI31" s="65"/>
      <c r="BJ31" s="65"/>
    </row>
    <row r="32" spans="1:62" ht="12.75">
      <c r="A32" s="1"/>
      <c r="B32" s="45">
        <v>22</v>
      </c>
      <c r="C32" s="46" t="s">
        <v>76</v>
      </c>
      <c r="D32" s="47">
        <v>181102</v>
      </c>
      <c r="E32" s="48">
        <v>44562</v>
      </c>
      <c r="F32" s="49">
        <v>44926</v>
      </c>
      <c r="G32" s="50" t="s">
        <v>51</v>
      </c>
      <c r="H32" s="51" t="s">
        <v>52</v>
      </c>
      <c r="I32" s="52" t="s">
        <v>71</v>
      </c>
      <c r="J32" s="50" t="s">
        <v>54</v>
      </c>
      <c r="K32" s="50" t="s">
        <v>55</v>
      </c>
      <c r="L32" s="53"/>
      <c r="M32" s="53"/>
      <c r="N32" s="53">
        <v>22</v>
      </c>
      <c r="O32" s="53">
        <v>20</v>
      </c>
      <c r="P32" s="53">
        <v>0</v>
      </c>
      <c r="Q32" s="53">
        <v>0</v>
      </c>
      <c r="R32" s="53">
        <v>0</v>
      </c>
      <c r="S32" s="53">
        <f>VLOOKUP(D32,'[1]MEI 22'!$E$6:$AV$37,43,0)</f>
        <v>1</v>
      </c>
      <c r="T32" s="53">
        <v>0</v>
      </c>
      <c r="U32" s="54">
        <f t="shared" si="0"/>
        <v>20</v>
      </c>
      <c r="V32" s="53">
        <f t="shared" si="1"/>
        <v>19</v>
      </c>
      <c r="W32" s="55">
        <v>5</v>
      </c>
      <c r="X32" s="56">
        <f t="shared" si="2"/>
        <v>0.2</v>
      </c>
      <c r="Y32" s="56">
        <f t="shared" si="3"/>
        <v>1</v>
      </c>
      <c r="Z32" s="55">
        <v>5</v>
      </c>
      <c r="AA32" s="56">
        <f t="shared" si="4"/>
        <v>0.2</v>
      </c>
      <c r="AB32" s="56">
        <f t="shared" si="5"/>
        <v>1</v>
      </c>
      <c r="AC32" s="57">
        <f t="shared" si="6"/>
        <v>0.4</v>
      </c>
      <c r="AD32" s="55">
        <f t="shared" si="7"/>
        <v>3</v>
      </c>
      <c r="AE32" s="77">
        <v>4.5999999999999996</v>
      </c>
      <c r="AF32" s="56">
        <f t="shared" si="8"/>
        <v>0.09</v>
      </c>
      <c r="AG32" s="56">
        <f t="shared" si="9"/>
        <v>0.6</v>
      </c>
      <c r="AH32" s="55">
        <v>5</v>
      </c>
      <c r="AI32" s="56">
        <f t="shared" si="10"/>
        <v>0.05</v>
      </c>
      <c r="AJ32" s="56">
        <f t="shared" si="11"/>
        <v>1</v>
      </c>
      <c r="AK32" s="55">
        <v>5</v>
      </c>
      <c r="AL32" s="56">
        <f t="shared" si="12"/>
        <v>0.1</v>
      </c>
      <c r="AM32" s="56">
        <f t="shared" si="13"/>
        <v>1</v>
      </c>
      <c r="AN32" s="55">
        <v>5</v>
      </c>
      <c r="AO32" s="56">
        <f t="shared" si="14"/>
        <v>0.1</v>
      </c>
      <c r="AP32" s="56">
        <f t="shared" si="15"/>
        <v>1</v>
      </c>
      <c r="AQ32" s="55">
        <v>5</v>
      </c>
      <c r="AR32" s="56">
        <f t="shared" si="16"/>
        <v>0.1</v>
      </c>
      <c r="AS32" s="56">
        <f t="shared" si="17"/>
        <v>1</v>
      </c>
      <c r="AT32" s="55">
        <v>5</v>
      </c>
      <c r="AU32" s="45">
        <f>VLOOKUP(D32,'[3]NIK CH'!$C$4:$D$37,2,0)</f>
        <v>100</v>
      </c>
      <c r="AV32" s="56">
        <f t="shared" si="18"/>
        <v>0.05</v>
      </c>
      <c r="AW32" s="56">
        <f t="shared" si="19"/>
        <v>1</v>
      </c>
      <c r="AX32" s="55">
        <v>5</v>
      </c>
      <c r="AY32" s="56">
        <f t="shared" si="20"/>
        <v>0.05</v>
      </c>
      <c r="AZ32" s="56">
        <f t="shared" si="21"/>
        <v>1</v>
      </c>
      <c r="BA32" s="59">
        <f t="shared" si="22"/>
        <v>0.54</v>
      </c>
      <c r="BB32" s="59">
        <f t="shared" si="23"/>
        <v>0.94000000000000006</v>
      </c>
      <c r="BC32" s="60" t="str">
        <f t="shared" si="24"/>
        <v>TERIMA</v>
      </c>
      <c r="BD32" s="61">
        <v>800000</v>
      </c>
      <c r="BE32" s="62">
        <f t="shared" si="25"/>
        <v>752000</v>
      </c>
      <c r="BF32" s="62">
        <f t="shared" si="26"/>
        <v>752000</v>
      </c>
      <c r="BG32" s="63">
        <f t="shared" si="27"/>
        <v>752000</v>
      </c>
      <c r="BH32" s="64"/>
      <c r="BI32" s="65"/>
      <c r="BJ32" s="65"/>
    </row>
    <row r="33" spans="1:62" ht="12.75">
      <c r="A33" s="1"/>
      <c r="B33" s="45">
        <v>23</v>
      </c>
      <c r="C33" s="46" t="s">
        <v>77</v>
      </c>
      <c r="D33" s="47">
        <v>181088</v>
      </c>
      <c r="E33" s="48">
        <v>44562</v>
      </c>
      <c r="F33" s="49">
        <v>44926</v>
      </c>
      <c r="G33" s="50" t="s">
        <v>51</v>
      </c>
      <c r="H33" s="51" t="s">
        <v>52</v>
      </c>
      <c r="I33" s="52" t="s">
        <v>71</v>
      </c>
      <c r="J33" s="50" t="s">
        <v>54</v>
      </c>
      <c r="K33" s="50" t="s">
        <v>55</v>
      </c>
      <c r="L33" s="53"/>
      <c r="M33" s="53"/>
      <c r="N33" s="53">
        <v>22</v>
      </c>
      <c r="O33" s="53">
        <v>20</v>
      </c>
      <c r="P33" s="53">
        <v>0</v>
      </c>
      <c r="Q33" s="53">
        <v>0</v>
      </c>
      <c r="R33" s="53">
        <v>0</v>
      </c>
      <c r="S33" s="53">
        <f>VLOOKUP(D33,'[1]MEI 22'!$E$6:$AV$37,43,0)</f>
        <v>0</v>
      </c>
      <c r="T33" s="53">
        <v>0</v>
      </c>
      <c r="U33" s="54">
        <f t="shared" si="0"/>
        <v>20</v>
      </c>
      <c r="V33" s="53">
        <f t="shared" si="1"/>
        <v>20</v>
      </c>
      <c r="W33" s="55">
        <v>5</v>
      </c>
      <c r="X33" s="56">
        <f t="shared" si="2"/>
        <v>0.2</v>
      </c>
      <c r="Y33" s="56">
        <f t="shared" si="3"/>
        <v>1</v>
      </c>
      <c r="Z33" s="55">
        <v>5</v>
      </c>
      <c r="AA33" s="56">
        <f t="shared" si="4"/>
        <v>0.2</v>
      </c>
      <c r="AB33" s="56">
        <f t="shared" si="5"/>
        <v>1</v>
      </c>
      <c r="AC33" s="57">
        <f t="shared" si="6"/>
        <v>0.4</v>
      </c>
      <c r="AD33" s="58">
        <f t="shared" si="7"/>
        <v>5</v>
      </c>
      <c r="AE33" s="77">
        <f>VLOOKUP(D33,'[2]CES CHO &amp; TL CH'!$C$3:$U$34,19,0)</f>
        <v>5</v>
      </c>
      <c r="AF33" s="56">
        <f t="shared" si="8"/>
        <v>0.15</v>
      </c>
      <c r="AG33" s="56">
        <f t="shared" si="9"/>
        <v>1</v>
      </c>
      <c r="AH33" s="55">
        <v>5</v>
      </c>
      <c r="AI33" s="56">
        <f t="shared" si="10"/>
        <v>0.05</v>
      </c>
      <c r="AJ33" s="56">
        <f t="shared" si="11"/>
        <v>1</v>
      </c>
      <c r="AK33" s="55">
        <v>5</v>
      </c>
      <c r="AL33" s="56">
        <f t="shared" si="12"/>
        <v>0.1</v>
      </c>
      <c r="AM33" s="56">
        <f t="shared" si="13"/>
        <v>1</v>
      </c>
      <c r="AN33" s="55">
        <v>5</v>
      </c>
      <c r="AO33" s="56">
        <f t="shared" si="14"/>
        <v>0.1</v>
      </c>
      <c r="AP33" s="56">
        <f t="shared" si="15"/>
        <v>1</v>
      </c>
      <c r="AQ33" s="55">
        <v>5</v>
      </c>
      <c r="AR33" s="56">
        <f t="shared" si="16"/>
        <v>0.1</v>
      </c>
      <c r="AS33" s="56">
        <f t="shared" si="17"/>
        <v>1</v>
      </c>
      <c r="AT33" s="55">
        <v>5</v>
      </c>
      <c r="AU33" s="45">
        <f>VLOOKUP(D33,'[3]NIK CH'!$C$4:$D$37,2,0)</f>
        <v>100</v>
      </c>
      <c r="AV33" s="56">
        <f t="shared" si="18"/>
        <v>0.05</v>
      </c>
      <c r="AW33" s="56">
        <f t="shared" si="19"/>
        <v>1</v>
      </c>
      <c r="AX33" s="55">
        <v>5</v>
      </c>
      <c r="AY33" s="56">
        <f t="shared" si="20"/>
        <v>0.05</v>
      </c>
      <c r="AZ33" s="56">
        <f t="shared" si="21"/>
        <v>1</v>
      </c>
      <c r="BA33" s="59">
        <f t="shared" si="22"/>
        <v>0.60000000000000009</v>
      </c>
      <c r="BB33" s="59">
        <f t="shared" si="23"/>
        <v>1</v>
      </c>
      <c r="BC33" s="60" t="str">
        <f t="shared" si="24"/>
        <v>TERIMA</v>
      </c>
      <c r="BD33" s="61">
        <v>800000</v>
      </c>
      <c r="BE33" s="62">
        <f t="shared" si="25"/>
        <v>800000</v>
      </c>
      <c r="BF33" s="62">
        <f t="shared" si="26"/>
        <v>800000</v>
      </c>
      <c r="BG33" s="63">
        <f t="shared" si="27"/>
        <v>800000</v>
      </c>
      <c r="BH33" s="64"/>
      <c r="BI33" s="65"/>
      <c r="BJ33" s="65"/>
    </row>
    <row r="34" spans="1:62" ht="12.75">
      <c r="A34" s="1"/>
      <c r="B34" s="45">
        <v>24</v>
      </c>
      <c r="C34" s="67" t="s">
        <v>78</v>
      </c>
      <c r="D34" s="47">
        <v>182066</v>
      </c>
      <c r="E34" s="48">
        <v>44562</v>
      </c>
      <c r="F34" s="49">
        <v>44926</v>
      </c>
      <c r="G34" s="50" t="s">
        <v>51</v>
      </c>
      <c r="H34" s="51" t="s">
        <v>58</v>
      </c>
      <c r="I34" s="52" t="s">
        <v>71</v>
      </c>
      <c r="J34" s="50" t="s">
        <v>54</v>
      </c>
      <c r="K34" s="50" t="s">
        <v>55</v>
      </c>
      <c r="L34" s="53"/>
      <c r="M34" s="53"/>
      <c r="N34" s="53">
        <v>22</v>
      </c>
      <c r="O34" s="53">
        <v>20</v>
      </c>
      <c r="P34" s="53">
        <v>0</v>
      </c>
      <c r="Q34" s="53">
        <v>0</v>
      </c>
      <c r="R34" s="53">
        <v>0</v>
      </c>
      <c r="S34" s="53">
        <f>VLOOKUP(D34,'[1]MEI 22'!$E$6:$AV$37,43,0)</f>
        <v>1</v>
      </c>
      <c r="T34" s="53">
        <v>0</v>
      </c>
      <c r="U34" s="54">
        <f t="shared" si="0"/>
        <v>20</v>
      </c>
      <c r="V34" s="53">
        <f t="shared" si="1"/>
        <v>19</v>
      </c>
      <c r="W34" s="55">
        <v>5</v>
      </c>
      <c r="X34" s="56">
        <f t="shared" si="2"/>
        <v>0.2</v>
      </c>
      <c r="Y34" s="56">
        <f t="shared" si="3"/>
        <v>1</v>
      </c>
      <c r="Z34" s="55">
        <v>5</v>
      </c>
      <c r="AA34" s="56">
        <f t="shared" si="4"/>
        <v>0.2</v>
      </c>
      <c r="AB34" s="56">
        <f t="shared" si="5"/>
        <v>1</v>
      </c>
      <c r="AC34" s="57">
        <f t="shared" si="6"/>
        <v>0.4</v>
      </c>
      <c r="AD34" s="55">
        <f t="shared" si="7"/>
        <v>3</v>
      </c>
      <c r="AE34" s="77">
        <v>4.5999999999999996</v>
      </c>
      <c r="AF34" s="56">
        <f t="shared" si="8"/>
        <v>0.09</v>
      </c>
      <c r="AG34" s="56">
        <f t="shared" si="9"/>
        <v>0.6</v>
      </c>
      <c r="AH34" s="55">
        <v>5</v>
      </c>
      <c r="AI34" s="56">
        <f t="shared" si="10"/>
        <v>0.05</v>
      </c>
      <c r="AJ34" s="56">
        <f t="shared" si="11"/>
        <v>1</v>
      </c>
      <c r="AK34" s="55">
        <v>5</v>
      </c>
      <c r="AL34" s="56">
        <f t="shared" si="12"/>
        <v>0.1</v>
      </c>
      <c r="AM34" s="56">
        <f t="shared" si="13"/>
        <v>1</v>
      </c>
      <c r="AN34" s="55">
        <v>5</v>
      </c>
      <c r="AO34" s="56">
        <f t="shared" si="14"/>
        <v>0.1</v>
      </c>
      <c r="AP34" s="56">
        <f t="shared" si="15"/>
        <v>1</v>
      </c>
      <c r="AQ34" s="55">
        <v>5</v>
      </c>
      <c r="AR34" s="56">
        <f t="shared" si="16"/>
        <v>0.1</v>
      </c>
      <c r="AS34" s="56">
        <f t="shared" si="17"/>
        <v>1</v>
      </c>
      <c r="AT34" s="55">
        <v>5</v>
      </c>
      <c r="AU34" s="45">
        <f>VLOOKUP(D34,'[3]NIK CH'!$C$4:$D$37,2,0)</f>
        <v>95</v>
      </c>
      <c r="AV34" s="56">
        <f t="shared" si="18"/>
        <v>0.05</v>
      </c>
      <c r="AW34" s="56">
        <f t="shared" si="19"/>
        <v>1</v>
      </c>
      <c r="AX34" s="55">
        <v>5</v>
      </c>
      <c r="AY34" s="56">
        <f t="shared" si="20"/>
        <v>0.05</v>
      </c>
      <c r="AZ34" s="56">
        <f t="shared" si="21"/>
        <v>1</v>
      </c>
      <c r="BA34" s="59">
        <f t="shared" si="22"/>
        <v>0.54</v>
      </c>
      <c r="BB34" s="59">
        <f t="shared" si="23"/>
        <v>0.94000000000000006</v>
      </c>
      <c r="BC34" s="60" t="str">
        <f t="shared" si="24"/>
        <v>TERIMA</v>
      </c>
      <c r="BD34" s="61">
        <v>800000</v>
      </c>
      <c r="BE34" s="62">
        <f t="shared" si="25"/>
        <v>752000</v>
      </c>
      <c r="BF34" s="62">
        <f t="shared" si="26"/>
        <v>752000</v>
      </c>
      <c r="BG34" s="63">
        <f t="shared" si="27"/>
        <v>752000</v>
      </c>
      <c r="BH34" s="64"/>
      <c r="BI34" s="65"/>
      <c r="BJ34" s="65"/>
    </row>
    <row r="35" spans="1:62" ht="12.75">
      <c r="A35" s="1"/>
      <c r="B35" s="45">
        <v>25</v>
      </c>
      <c r="C35" s="67" t="s">
        <v>79</v>
      </c>
      <c r="D35" s="47">
        <v>181090</v>
      </c>
      <c r="E35" s="48">
        <v>44562</v>
      </c>
      <c r="F35" s="49">
        <v>44651</v>
      </c>
      <c r="G35" s="50" t="s">
        <v>51</v>
      </c>
      <c r="H35" s="76" t="s">
        <v>58</v>
      </c>
      <c r="I35" s="50" t="s">
        <v>71</v>
      </c>
      <c r="J35" s="50" t="s">
        <v>54</v>
      </c>
      <c r="K35" s="50" t="s">
        <v>55</v>
      </c>
      <c r="L35" s="53"/>
      <c r="M35" s="53"/>
      <c r="N35" s="53">
        <v>22</v>
      </c>
      <c r="O35" s="53">
        <v>20</v>
      </c>
      <c r="P35" s="53">
        <v>0</v>
      </c>
      <c r="Q35" s="53">
        <v>0</v>
      </c>
      <c r="R35" s="53">
        <v>0</v>
      </c>
      <c r="S35" s="53">
        <f>VLOOKUP(D35,'[1]MEI 22'!$E$6:$AV$37,43,0)</f>
        <v>0</v>
      </c>
      <c r="T35" s="53">
        <v>0</v>
      </c>
      <c r="U35" s="54">
        <f t="shared" si="0"/>
        <v>20</v>
      </c>
      <c r="V35" s="53">
        <f t="shared" si="1"/>
        <v>20</v>
      </c>
      <c r="W35" s="55">
        <v>5</v>
      </c>
      <c r="X35" s="56">
        <f t="shared" si="2"/>
        <v>0.2</v>
      </c>
      <c r="Y35" s="56">
        <f t="shared" si="3"/>
        <v>1</v>
      </c>
      <c r="Z35" s="55">
        <v>5</v>
      </c>
      <c r="AA35" s="56">
        <f t="shared" si="4"/>
        <v>0.2</v>
      </c>
      <c r="AB35" s="56">
        <f t="shared" si="5"/>
        <v>1</v>
      </c>
      <c r="AC35" s="57">
        <f t="shared" si="6"/>
        <v>0.4</v>
      </c>
      <c r="AD35" s="55">
        <f t="shared" si="7"/>
        <v>3</v>
      </c>
      <c r="AE35" s="77">
        <v>4.5999999999999996</v>
      </c>
      <c r="AF35" s="56">
        <f t="shared" si="8"/>
        <v>0.09</v>
      </c>
      <c r="AG35" s="56">
        <f t="shared" si="9"/>
        <v>0.6</v>
      </c>
      <c r="AH35" s="55">
        <v>5</v>
      </c>
      <c r="AI35" s="56">
        <f t="shared" si="10"/>
        <v>0.05</v>
      </c>
      <c r="AJ35" s="56">
        <f t="shared" si="11"/>
        <v>1</v>
      </c>
      <c r="AK35" s="55">
        <v>5</v>
      </c>
      <c r="AL35" s="56">
        <f t="shared" si="12"/>
        <v>0.1</v>
      </c>
      <c r="AM35" s="56">
        <f t="shared" si="13"/>
        <v>1</v>
      </c>
      <c r="AN35" s="55">
        <v>5</v>
      </c>
      <c r="AO35" s="56">
        <f t="shared" si="14"/>
        <v>0.1</v>
      </c>
      <c r="AP35" s="56">
        <f t="shared" si="15"/>
        <v>1</v>
      </c>
      <c r="AQ35" s="55">
        <v>5</v>
      </c>
      <c r="AR35" s="56">
        <f t="shared" si="16"/>
        <v>0.1</v>
      </c>
      <c r="AS35" s="56">
        <f t="shared" si="17"/>
        <v>1</v>
      </c>
      <c r="AT35" s="55">
        <v>5</v>
      </c>
      <c r="AU35" s="45">
        <f>VLOOKUP(D35,'[3]NIK CH'!$C$4:$D$37,2,0)</f>
        <v>100</v>
      </c>
      <c r="AV35" s="56">
        <f t="shared" si="18"/>
        <v>0.05</v>
      </c>
      <c r="AW35" s="56">
        <f t="shared" si="19"/>
        <v>1</v>
      </c>
      <c r="AX35" s="55">
        <v>5</v>
      </c>
      <c r="AY35" s="56">
        <f t="shared" si="20"/>
        <v>0.05</v>
      </c>
      <c r="AZ35" s="56">
        <f t="shared" si="21"/>
        <v>1</v>
      </c>
      <c r="BA35" s="59">
        <f t="shared" si="22"/>
        <v>0.54</v>
      </c>
      <c r="BB35" s="59">
        <f t="shared" si="23"/>
        <v>0.94000000000000006</v>
      </c>
      <c r="BC35" s="60" t="str">
        <f t="shared" si="24"/>
        <v>TERIMA</v>
      </c>
      <c r="BD35" s="61">
        <v>800000</v>
      </c>
      <c r="BE35" s="62">
        <f t="shared" si="25"/>
        <v>752000</v>
      </c>
      <c r="BF35" s="62">
        <f t="shared" si="26"/>
        <v>752000</v>
      </c>
      <c r="BG35" s="63">
        <f t="shared" si="27"/>
        <v>752000</v>
      </c>
      <c r="BH35" s="64"/>
      <c r="BI35" s="65"/>
      <c r="BJ35" s="65"/>
    </row>
    <row r="36" spans="1:62" ht="12.75">
      <c r="A36" s="1"/>
      <c r="B36" s="45">
        <v>26</v>
      </c>
      <c r="C36" s="70" t="s">
        <v>80</v>
      </c>
      <c r="D36" s="47">
        <v>180687</v>
      </c>
      <c r="E36" s="48">
        <v>44562</v>
      </c>
      <c r="F36" s="49">
        <v>44926</v>
      </c>
      <c r="G36" s="50" t="s">
        <v>51</v>
      </c>
      <c r="H36" s="73" t="s">
        <v>52</v>
      </c>
      <c r="I36" s="50" t="s">
        <v>71</v>
      </c>
      <c r="J36" s="50" t="s">
        <v>54</v>
      </c>
      <c r="K36" s="50" t="s">
        <v>55</v>
      </c>
      <c r="L36" s="53"/>
      <c r="M36" s="53"/>
      <c r="N36" s="53">
        <v>22</v>
      </c>
      <c r="O36" s="53">
        <v>20</v>
      </c>
      <c r="P36" s="53">
        <v>0</v>
      </c>
      <c r="Q36" s="53">
        <v>0</v>
      </c>
      <c r="R36" s="53">
        <v>0</v>
      </c>
      <c r="S36" s="53">
        <f>VLOOKUP(D36,'[1]MEI 22'!$E$6:$AV$37,43,0)</f>
        <v>1</v>
      </c>
      <c r="T36" s="53">
        <v>0</v>
      </c>
      <c r="U36" s="54">
        <f t="shared" si="0"/>
        <v>20</v>
      </c>
      <c r="V36" s="53">
        <f t="shared" si="1"/>
        <v>19</v>
      </c>
      <c r="W36" s="55">
        <v>5</v>
      </c>
      <c r="X36" s="56">
        <f t="shared" si="2"/>
        <v>0.2</v>
      </c>
      <c r="Y36" s="56">
        <f t="shared" si="3"/>
        <v>1</v>
      </c>
      <c r="Z36" s="55">
        <v>5</v>
      </c>
      <c r="AA36" s="56">
        <f t="shared" si="4"/>
        <v>0.2</v>
      </c>
      <c r="AB36" s="56">
        <f t="shared" si="5"/>
        <v>1</v>
      </c>
      <c r="AC36" s="57">
        <f t="shared" si="6"/>
        <v>0.4</v>
      </c>
      <c r="AD36" s="58">
        <f t="shared" si="7"/>
        <v>5</v>
      </c>
      <c r="AE36" s="77">
        <f>VLOOKUP(D36,'[2]CES CHO &amp; TL CH'!$C$3:$U$34,19,0)</f>
        <v>5</v>
      </c>
      <c r="AF36" s="56">
        <f t="shared" si="8"/>
        <v>0.15</v>
      </c>
      <c r="AG36" s="56">
        <f t="shared" si="9"/>
        <v>1</v>
      </c>
      <c r="AH36" s="55">
        <v>5</v>
      </c>
      <c r="AI36" s="56">
        <f t="shared" si="10"/>
        <v>0.05</v>
      </c>
      <c r="AJ36" s="56">
        <f t="shared" si="11"/>
        <v>1</v>
      </c>
      <c r="AK36" s="55">
        <v>5</v>
      </c>
      <c r="AL36" s="56">
        <f t="shared" si="12"/>
        <v>0.1</v>
      </c>
      <c r="AM36" s="56">
        <f t="shared" si="13"/>
        <v>1</v>
      </c>
      <c r="AN36" s="55">
        <v>5</v>
      </c>
      <c r="AO36" s="56">
        <f t="shared" si="14"/>
        <v>0.1</v>
      </c>
      <c r="AP36" s="56">
        <f t="shared" si="15"/>
        <v>1</v>
      </c>
      <c r="AQ36" s="55">
        <v>5</v>
      </c>
      <c r="AR36" s="56">
        <f t="shared" si="16"/>
        <v>0.1</v>
      </c>
      <c r="AS36" s="56">
        <f t="shared" si="17"/>
        <v>1</v>
      </c>
      <c r="AT36" s="55">
        <v>5</v>
      </c>
      <c r="AU36" s="45">
        <f>VLOOKUP(D36,'[3]NIK CH'!$C$4:$D$37,2,0)</f>
        <v>100</v>
      </c>
      <c r="AV36" s="56">
        <f t="shared" si="18"/>
        <v>0.05</v>
      </c>
      <c r="AW36" s="56">
        <f t="shared" si="19"/>
        <v>1</v>
      </c>
      <c r="AX36" s="55">
        <v>5</v>
      </c>
      <c r="AY36" s="56">
        <f t="shared" si="20"/>
        <v>0.05</v>
      </c>
      <c r="AZ36" s="56">
        <f t="shared" si="21"/>
        <v>1</v>
      </c>
      <c r="BA36" s="59">
        <f t="shared" si="22"/>
        <v>0.60000000000000009</v>
      </c>
      <c r="BB36" s="59">
        <f t="shared" si="23"/>
        <v>1</v>
      </c>
      <c r="BC36" s="60" t="str">
        <f t="shared" si="24"/>
        <v>TERIMA</v>
      </c>
      <c r="BD36" s="61">
        <v>800000</v>
      </c>
      <c r="BE36" s="62">
        <f t="shared" si="25"/>
        <v>800000</v>
      </c>
      <c r="BF36" s="62">
        <f t="shared" si="26"/>
        <v>800000</v>
      </c>
      <c r="BG36" s="63">
        <f t="shared" si="27"/>
        <v>800000</v>
      </c>
      <c r="BH36" s="64"/>
      <c r="BI36" s="65"/>
      <c r="BJ36" s="65"/>
    </row>
    <row r="37" spans="1:62" ht="12.75">
      <c r="A37" s="1"/>
      <c r="B37" s="45">
        <v>27</v>
      </c>
      <c r="C37" s="46" t="s">
        <v>81</v>
      </c>
      <c r="D37" s="47">
        <v>181091</v>
      </c>
      <c r="E37" s="48">
        <v>44562</v>
      </c>
      <c r="F37" s="49">
        <v>44926</v>
      </c>
      <c r="G37" s="50" t="s">
        <v>51</v>
      </c>
      <c r="H37" s="51" t="s">
        <v>52</v>
      </c>
      <c r="I37" s="50" t="s">
        <v>71</v>
      </c>
      <c r="J37" s="50" t="s">
        <v>54</v>
      </c>
      <c r="K37" s="50" t="s">
        <v>55</v>
      </c>
      <c r="L37" s="53"/>
      <c r="M37" s="53"/>
      <c r="N37" s="53">
        <v>22</v>
      </c>
      <c r="O37" s="53">
        <v>20</v>
      </c>
      <c r="P37" s="53">
        <v>0</v>
      </c>
      <c r="Q37" s="53">
        <v>0</v>
      </c>
      <c r="R37" s="53">
        <v>0</v>
      </c>
      <c r="S37" s="53">
        <f>VLOOKUP(D37,'[1]MEI 22'!$E$6:$AV$37,43,0)</f>
        <v>2</v>
      </c>
      <c r="T37" s="53">
        <v>0</v>
      </c>
      <c r="U37" s="54">
        <f t="shared" si="0"/>
        <v>20</v>
      </c>
      <c r="V37" s="53">
        <f t="shared" si="1"/>
        <v>18</v>
      </c>
      <c r="W37" s="55">
        <v>5</v>
      </c>
      <c r="X37" s="56">
        <f t="shared" si="2"/>
        <v>0.2</v>
      </c>
      <c r="Y37" s="56">
        <f t="shared" si="3"/>
        <v>1</v>
      </c>
      <c r="Z37" s="55">
        <v>5</v>
      </c>
      <c r="AA37" s="56">
        <f t="shared" si="4"/>
        <v>0.2</v>
      </c>
      <c r="AB37" s="56">
        <f t="shared" si="5"/>
        <v>1</v>
      </c>
      <c r="AC37" s="57">
        <f t="shared" si="6"/>
        <v>0.4</v>
      </c>
      <c r="AD37" s="55">
        <f t="shared" si="7"/>
        <v>3</v>
      </c>
      <c r="AE37" s="77">
        <v>4.5999999999999996</v>
      </c>
      <c r="AF37" s="56">
        <f t="shared" si="8"/>
        <v>0.09</v>
      </c>
      <c r="AG37" s="56">
        <f t="shared" si="9"/>
        <v>0.6</v>
      </c>
      <c r="AH37" s="55">
        <v>5</v>
      </c>
      <c r="AI37" s="56">
        <f t="shared" si="10"/>
        <v>0.05</v>
      </c>
      <c r="AJ37" s="56">
        <f t="shared" si="11"/>
        <v>1</v>
      </c>
      <c r="AK37" s="55">
        <v>5</v>
      </c>
      <c r="AL37" s="56">
        <f t="shared" si="12"/>
        <v>0.1</v>
      </c>
      <c r="AM37" s="56">
        <f t="shared" si="13"/>
        <v>1</v>
      </c>
      <c r="AN37" s="55">
        <v>5</v>
      </c>
      <c r="AO37" s="56">
        <f t="shared" si="14"/>
        <v>0.1</v>
      </c>
      <c r="AP37" s="56">
        <f t="shared" si="15"/>
        <v>1</v>
      </c>
      <c r="AQ37" s="55">
        <v>5</v>
      </c>
      <c r="AR37" s="56">
        <f t="shared" si="16"/>
        <v>0.1</v>
      </c>
      <c r="AS37" s="56">
        <f t="shared" si="17"/>
        <v>1</v>
      </c>
      <c r="AT37" s="55">
        <v>0</v>
      </c>
      <c r="AU37" s="127">
        <f>VLOOKUP(D37,'[3]NIK CH'!$C$4:$D$37,2,0)</f>
        <v>0</v>
      </c>
      <c r="AV37" s="56">
        <f t="shared" si="18"/>
        <v>0</v>
      </c>
      <c r="AW37" s="56">
        <f t="shared" si="19"/>
        <v>0</v>
      </c>
      <c r="AX37" s="55">
        <v>5</v>
      </c>
      <c r="AY37" s="56">
        <f t="shared" si="20"/>
        <v>0.05</v>
      </c>
      <c r="AZ37" s="56">
        <f t="shared" si="21"/>
        <v>1</v>
      </c>
      <c r="BA37" s="59">
        <f t="shared" si="22"/>
        <v>0.49000000000000005</v>
      </c>
      <c r="BB37" s="59">
        <f t="shared" si="23"/>
        <v>0.89000000000000012</v>
      </c>
      <c r="BC37" s="60" t="str">
        <f t="shared" si="24"/>
        <v>TERIMA</v>
      </c>
      <c r="BD37" s="61">
        <v>800000</v>
      </c>
      <c r="BE37" s="62">
        <f t="shared" si="25"/>
        <v>712000.00000000012</v>
      </c>
      <c r="BF37" s="62">
        <f t="shared" si="26"/>
        <v>712000.00000000012</v>
      </c>
      <c r="BG37" s="63">
        <f t="shared" si="27"/>
        <v>712000.00000000012</v>
      </c>
      <c r="BH37" s="64"/>
      <c r="BI37" s="65"/>
      <c r="BJ37" s="65"/>
    </row>
    <row r="38" spans="1:62" ht="12.75">
      <c r="A38" s="1"/>
      <c r="B38" s="45">
        <v>28</v>
      </c>
      <c r="C38" s="46" t="s">
        <v>82</v>
      </c>
      <c r="D38" s="47">
        <v>181092</v>
      </c>
      <c r="E38" s="48">
        <v>44562</v>
      </c>
      <c r="F38" s="49">
        <v>44926</v>
      </c>
      <c r="G38" s="50" t="s">
        <v>51</v>
      </c>
      <c r="H38" s="51" t="s">
        <v>58</v>
      </c>
      <c r="I38" s="50" t="s">
        <v>71</v>
      </c>
      <c r="J38" s="50" t="s">
        <v>54</v>
      </c>
      <c r="K38" s="50" t="s">
        <v>55</v>
      </c>
      <c r="L38" s="53"/>
      <c r="M38" s="53"/>
      <c r="N38" s="53">
        <v>22</v>
      </c>
      <c r="O38" s="53">
        <v>20</v>
      </c>
      <c r="P38" s="53">
        <v>0</v>
      </c>
      <c r="Q38" s="53">
        <v>0</v>
      </c>
      <c r="R38" s="53">
        <v>0</v>
      </c>
      <c r="S38" s="53">
        <f>VLOOKUP(D38,'[1]MEI 22'!$E$6:$AV$37,43,0)</f>
        <v>1</v>
      </c>
      <c r="T38" s="53">
        <v>0</v>
      </c>
      <c r="U38" s="54">
        <f t="shared" si="0"/>
        <v>20</v>
      </c>
      <c r="V38" s="53">
        <f t="shared" si="1"/>
        <v>19</v>
      </c>
      <c r="W38" s="55">
        <v>5</v>
      </c>
      <c r="X38" s="56">
        <f t="shared" si="2"/>
        <v>0.2</v>
      </c>
      <c r="Y38" s="56">
        <f t="shared" si="3"/>
        <v>1</v>
      </c>
      <c r="Z38" s="55">
        <v>5</v>
      </c>
      <c r="AA38" s="56">
        <f t="shared" si="4"/>
        <v>0.2</v>
      </c>
      <c r="AB38" s="56">
        <f t="shared" si="5"/>
        <v>1</v>
      </c>
      <c r="AC38" s="57">
        <f t="shared" si="6"/>
        <v>0.4</v>
      </c>
      <c r="AD38" s="55">
        <f t="shared" si="7"/>
        <v>3</v>
      </c>
      <c r="AE38" s="77">
        <v>4.5999999999999996</v>
      </c>
      <c r="AF38" s="56">
        <f t="shared" si="8"/>
        <v>0.09</v>
      </c>
      <c r="AG38" s="56">
        <f t="shared" si="9"/>
        <v>0.6</v>
      </c>
      <c r="AH38" s="55">
        <v>5</v>
      </c>
      <c r="AI38" s="56">
        <f t="shared" si="10"/>
        <v>0.05</v>
      </c>
      <c r="AJ38" s="56">
        <f t="shared" si="11"/>
        <v>1</v>
      </c>
      <c r="AK38" s="55">
        <v>5</v>
      </c>
      <c r="AL38" s="56">
        <f t="shared" si="12"/>
        <v>0.1</v>
      </c>
      <c r="AM38" s="56">
        <f t="shared" si="13"/>
        <v>1</v>
      </c>
      <c r="AN38" s="55">
        <v>5</v>
      </c>
      <c r="AO38" s="56">
        <f t="shared" si="14"/>
        <v>0.1</v>
      </c>
      <c r="AP38" s="56">
        <f t="shared" si="15"/>
        <v>1</v>
      </c>
      <c r="AQ38" s="55">
        <v>5</v>
      </c>
      <c r="AR38" s="56">
        <f t="shared" si="16"/>
        <v>0.1</v>
      </c>
      <c r="AS38" s="56">
        <f t="shared" si="17"/>
        <v>1</v>
      </c>
      <c r="AT38" s="55">
        <v>5</v>
      </c>
      <c r="AU38" s="45">
        <f>VLOOKUP(D38,'[3]NIK CH'!$C$4:$D$37,2,0)</f>
        <v>100</v>
      </c>
      <c r="AV38" s="56">
        <f t="shared" si="18"/>
        <v>0.05</v>
      </c>
      <c r="AW38" s="56">
        <f t="shared" si="19"/>
        <v>1</v>
      </c>
      <c r="AX38" s="55">
        <v>5</v>
      </c>
      <c r="AY38" s="56">
        <f t="shared" si="20"/>
        <v>0.05</v>
      </c>
      <c r="AZ38" s="56">
        <f t="shared" si="21"/>
        <v>1</v>
      </c>
      <c r="BA38" s="59">
        <f t="shared" si="22"/>
        <v>0.54</v>
      </c>
      <c r="BB38" s="59">
        <f t="shared" si="23"/>
        <v>0.94000000000000006</v>
      </c>
      <c r="BC38" s="60" t="str">
        <f t="shared" si="24"/>
        <v>TERIMA</v>
      </c>
      <c r="BD38" s="61">
        <v>800000</v>
      </c>
      <c r="BE38" s="62">
        <f t="shared" si="25"/>
        <v>752000</v>
      </c>
      <c r="BF38" s="62">
        <f t="shared" si="26"/>
        <v>752000</v>
      </c>
      <c r="BG38" s="63">
        <f t="shared" si="27"/>
        <v>752000</v>
      </c>
      <c r="BH38" s="64"/>
      <c r="BI38" s="65"/>
      <c r="BJ38" s="65"/>
    </row>
    <row r="39" spans="1:62" ht="12.75">
      <c r="A39" s="1"/>
      <c r="B39" s="45">
        <v>29</v>
      </c>
      <c r="C39" s="67" t="s">
        <v>83</v>
      </c>
      <c r="D39" s="47">
        <v>180152</v>
      </c>
      <c r="E39" s="48">
        <v>44562</v>
      </c>
      <c r="F39" s="49">
        <v>44926</v>
      </c>
      <c r="G39" s="50" t="s">
        <v>51</v>
      </c>
      <c r="H39" s="51" t="s">
        <v>58</v>
      </c>
      <c r="I39" s="50" t="s">
        <v>71</v>
      </c>
      <c r="J39" s="50" t="s">
        <v>54</v>
      </c>
      <c r="K39" s="50" t="s">
        <v>55</v>
      </c>
      <c r="L39" s="53"/>
      <c r="M39" s="53"/>
      <c r="N39" s="53">
        <v>22</v>
      </c>
      <c r="O39" s="53">
        <v>20</v>
      </c>
      <c r="P39" s="53">
        <v>0</v>
      </c>
      <c r="Q39" s="53">
        <v>0</v>
      </c>
      <c r="R39" s="53">
        <v>0</v>
      </c>
      <c r="S39" s="53">
        <f>VLOOKUP(D39,'[1]MEI 22'!$E$6:$AV$37,43,0)</f>
        <v>0</v>
      </c>
      <c r="T39" s="53">
        <v>0</v>
      </c>
      <c r="U39" s="54">
        <f t="shared" si="0"/>
        <v>20</v>
      </c>
      <c r="V39" s="53">
        <f t="shared" si="1"/>
        <v>20</v>
      </c>
      <c r="W39" s="55">
        <v>5</v>
      </c>
      <c r="X39" s="56">
        <f t="shared" si="2"/>
        <v>0.2</v>
      </c>
      <c r="Y39" s="56">
        <f t="shared" si="3"/>
        <v>1</v>
      </c>
      <c r="Z39" s="71">
        <v>5</v>
      </c>
      <c r="AA39" s="56">
        <f t="shared" si="4"/>
        <v>0.2</v>
      </c>
      <c r="AB39" s="56">
        <f t="shared" si="5"/>
        <v>1</v>
      </c>
      <c r="AC39" s="57">
        <f t="shared" si="6"/>
        <v>0.4</v>
      </c>
      <c r="AD39" s="55">
        <f t="shared" si="7"/>
        <v>3</v>
      </c>
      <c r="AE39" s="77">
        <v>4.5999999999999996</v>
      </c>
      <c r="AF39" s="56">
        <f t="shared" si="8"/>
        <v>0.09</v>
      </c>
      <c r="AG39" s="56">
        <f t="shared" si="9"/>
        <v>0.6</v>
      </c>
      <c r="AH39" s="55">
        <v>5</v>
      </c>
      <c r="AI39" s="56">
        <f t="shared" si="10"/>
        <v>0.05</v>
      </c>
      <c r="AJ39" s="56">
        <f t="shared" si="11"/>
        <v>1</v>
      </c>
      <c r="AK39" s="55">
        <v>5</v>
      </c>
      <c r="AL39" s="56">
        <f t="shared" si="12"/>
        <v>0.1</v>
      </c>
      <c r="AM39" s="56">
        <f t="shared" si="13"/>
        <v>1</v>
      </c>
      <c r="AN39" s="55">
        <v>5</v>
      </c>
      <c r="AO39" s="56">
        <f t="shared" si="14"/>
        <v>0.1</v>
      </c>
      <c r="AP39" s="56">
        <f t="shared" si="15"/>
        <v>1</v>
      </c>
      <c r="AQ39" s="55">
        <v>5</v>
      </c>
      <c r="AR39" s="56">
        <f t="shared" si="16"/>
        <v>0.1</v>
      </c>
      <c r="AS39" s="56">
        <f t="shared" si="17"/>
        <v>1</v>
      </c>
      <c r="AT39" s="55">
        <v>5</v>
      </c>
      <c r="AU39" s="45">
        <f>VLOOKUP(D39,'[3]NIK CH'!$C$4:$D$37,2,0)</f>
        <v>100</v>
      </c>
      <c r="AV39" s="56">
        <f t="shared" si="18"/>
        <v>0.05</v>
      </c>
      <c r="AW39" s="56">
        <f t="shared" si="19"/>
        <v>1</v>
      </c>
      <c r="AX39" s="55">
        <v>5</v>
      </c>
      <c r="AY39" s="56">
        <f t="shared" si="20"/>
        <v>0.05</v>
      </c>
      <c r="AZ39" s="56">
        <f t="shared" si="21"/>
        <v>1</v>
      </c>
      <c r="BA39" s="59">
        <f t="shared" si="22"/>
        <v>0.54</v>
      </c>
      <c r="BB39" s="59">
        <f t="shared" si="23"/>
        <v>0.94000000000000006</v>
      </c>
      <c r="BC39" s="60" t="str">
        <f t="shared" si="24"/>
        <v>TERIMA</v>
      </c>
      <c r="BD39" s="61">
        <v>800000</v>
      </c>
      <c r="BE39" s="62">
        <f t="shared" si="25"/>
        <v>752000</v>
      </c>
      <c r="BF39" s="62">
        <f t="shared" si="26"/>
        <v>752000</v>
      </c>
      <c r="BG39" s="63">
        <f t="shared" si="27"/>
        <v>752000</v>
      </c>
      <c r="BH39" s="64"/>
      <c r="BI39" s="65"/>
      <c r="BJ39" s="65"/>
    </row>
    <row r="40" spans="1:62" ht="12.75">
      <c r="A40" s="1"/>
      <c r="B40" s="45">
        <v>30</v>
      </c>
      <c r="C40" s="46" t="s">
        <v>84</v>
      </c>
      <c r="D40" s="47">
        <v>182055</v>
      </c>
      <c r="E40" s="48">
        <v>44562</v>
      </c>
      <c r="F40" s="49">
        <v>44926</v>
      </c>
      <c r="G40" s="50" t="s">
        <v>51</v>
      </c>
      <c r="H40" s="51" t="s">
        <v>52</v>
      </c>
      <c r="I40" s="50" t="s">
        <v>71</v>
      </c>
      <c r="J40" s="50" t="s">
        <v>54</v>
      </c>
      <c r="K40" s="50" t="s">
        <v>55</v>
      </c>
      <c r="L40" s="53"/>
      <c r="M40" s="53"/>
      <c r="N40" s="53">
        <v>22</v>
      </c>
      <c r="O40" s="53">
        <v>20</v>
      </c>
      <c r="P40" s="53">
        <v>0</v>
      </c>
      <c r="Q40" s="53">
        <v>0</v>
      </c>
      <c r="R40" s="53">
        <v>0</v>
      </c>
      <c r="S40" s="53">
        <f>VLOOKUP(D40,'[1]MEI 22'!$E$6:$AV$37,43,0)</f>
        <v>3</v>
      </c>
      <c r="T40" s="53">
        <v>0</v>
      </c>
      <c r="U40" s="54">
        <f t="shared" si="0"/>
        <v>20</v>
      </c>
      <c r="V40" s="53">
        <f t="shared" si="1"/>
        <v>17</v>
      </c>
      <c r="W40" s="55">
        <v>5</v>
      </c>
      <c r="X40" s="56">
        <f t="shared" si="2"/>
        <v>0.2</v>
      </c>
      <c r="Y40" s="56">
        <f t="shared" si="3"/>
        <v>1</v>
      </c>
      <c r="Z40" s="55">
        <v>5</v>
      </c>
      <c r="AA40" s="56">
        <f t="shared" si="4"/>
        <v>0.2</v>
      </c>
      <c r="AB40" s="56">
        <f t="shared" si="5"/>
        <v>1</v>
      </c>
      <c r="AC40" s="57">
        <f t="shared" si="6"/>
        <v>0.4</v>
      </c>
      <c r="AD40" s="58">
        <f t="shared" si="7"/>
        <v>5</v>
      </c>
      <c r="AE40" s="77">
        <f>VLOOKUP(D40,'[2]CES CHO &amp; TL CH'!$C$3:$U$34,19,0)</f>
        <v>5</v>
      </c>
      <c r="AF40" s="56">
        <f t="shared" si="8"/>
        <v>0.15</v>
      </c>
      <c r="AG40" s="56">
        <f t="shared" si="9"/>
        <v>1</v>
      </c>
      <c r="AH40" s="55">
        <v>5</v>
      </c>
      <c r="AI40" s="56">
        <f t="shared" si="10"/>
        <v>0.05</v>
      </c>
      <c r="AJ40" s="56">
        <f t="shared" si="11"/>
        <v>1</v>
      </c>
      <c r="AK40" s="55">
        <v>5</v>
      </c>
      <c r="AL40" s="56">
        <f t="shared" si="12"/>
        <v>0.1</v>
      </c>
      <c r="AM40" s="56">
        <f t="shared" si="13"/>
        <v>1</v>
      </c>
      <c r="AN40" s="55">
        <v>5</v>
      </c>
      <c r="AO40" s="56">
        <f t="shared" si="14"/>
        <v>0.1</v>
      </c>
      <c r="AP40" s="56">
        <f t="shared" si="15"/>
        <v>1</v>
      </c>
      <c r="AQ40" s="55">
        <v>5</v>
      </c>
      <c r="AR40" s="56">
        <f t="shared" si="16"/>
        <v>0.1</v>
      </c>
      <c r="AS40" s="56">
        <f t="shared" si="17"/>
        <v>1</v>
      </c>
      <c r="AT40" s="55">
        <v>5</v>
      </c>
      <c r="AU40" s="45">
        <f>VLOOKUP(D40,'[3]NIK CH'!$C$4:$D$37,2,0)</f>
        <v>100</v>
      </c>
      <c r="AV40" s="56">
        <f t="shared" si="18"/>
        <v>0.05</v>
      </c>
      <c r="AW40" s="56">
        <f t="shared" si="19"/>
        <v>1</v>
      </c>
      <c r="AX40" s="55">
        <v>5</v>
      </c>
      <c r="AY40" s="56">
        <f t="shared" si="20"/>
        <v>0.05</v>
      </c>
      <c r="AZ40" s="56">
        <f t="shared" si="21"/>
        <v>1</v>
      </c>
      <c r="BA40" s="59">
        <f t="shared" si="22"/>
        <v>0.60000000000000009</v>
      </c>
      <c r="BB40" s="59">
        <f t="shared" si="23"/>
        <v>1</v>
      </c>
      <c r="BC40" s="60" t="str">
        <f t="shared" si="24"/>
        <v>TERIMA</v>
      </c>
      <c r="BD40" s="61">
        <v>800000</v>
      </c>
      <c r="BE40" s="62">
        <f t="shared" si="25"/>
        <v>800000</v>
      </c>
      <c r="BF40" s="62">
        <f t="shared" si="26"/>
        <v>800000</v>
      </c>
      <c r="BG40" s="63">
        <f t="shared" si="27"/>
        <v>800000</v>
      </c>
      <c r="BH40" s="64"/>
      <c r="BI40" s="65"/>
      <c r="BJ40" s="65"/>
    </row>
    <row r="41" spans="1:62" ht="12.75">
      <c r="A41" s="1"/>
      <c r="B41" s="45">
        <v>31</v>
      </c>
      <c r="C41" s="46" t="s">
        <v>85</v>
      </c>
      <c r="D41" s="47">
        <v>180149</v>
      </c>
      <c r="E41" s="48">
        <v>44562</v>
      </c>
      <c r="F41" s="49">
        <v>44742</v>
      </c>
      <c r="G41" s="50" t="s">
        <v>51</v>
      </c>
      <c r="H41" s="51" t="s">
        <v>52</v>
      </c>
      <c r="I41" s="50" t="s">
        <v>71</v>
      </c>
      <c r="J41" s="50" t="s">
        <v>54</v>
      </c>
      <c r="K41" s="50" t="s">
        <v>55</v>
      </c>
      <c r="L41" s="53"/>
      <c r="M41" s="53"/>
      <c r="N41" s="53">
        <v>22</v>
      </c>
      <c r="O41" s="53">
        <v>20</v>
      </c>
      <c r="P41" s="53">
        <v>0</v>
      </c>
      <c r="Q41" s="53">
        <v>0</v>
      </c>
      <c r="R41" s="53">
        <v>0</v>
      </c>
      <c r="S41" s="53">
        <f>VLOOKUP(D41,'[1]MEI 22'!$E$6:$AV$37,43,0)</f>
        <v>1</v>
      </c>
      <c r="T41" s="53">
        <v>0</v>
      </c>
      <c r="U41" s="54">
        <f t="shared" si="0"/>
        <v>20</v>
      </c>
      <c r="V41" s="53">
        <f t="shared" si="1"/>
        <v>19</v>
      </c>
      <c r="W41" s="55">
        <v>5</v>
      </c>
      <c r="X41" s="56">
        <f t="shared" si="2"/>
        <v>0.2</v>
      </c>
      <c r="Y41" s="56">
        <f t="shared" si="3"/>
        <v>1</v>
      </c>
      <c r="Z41" s="55">
        <v>5</v>
      </c>
      <c r="AA41" s="56">
        <f t="shared" si="4"/>
        <v>0.2</v>
      </c>
      <c r="AB41" s="56">
        <f t="shared" si="5"/>
        <v>1</v>
      </c>
      <c r="AC41" s="57">
        <f t="shared" si="6"/>
        <v>0.4</v>
      </c>
      <c r="AD41" s="55">
        <f t="shared" si="7"/>
        <v>3</v>
      </c>
      <c r="AE41" s="77">
        <v>4.5999999999999996</v>
      </c>
      <c r="AF41" s="56">
        <f t="shared" si="8"/>
        <v>0.09</v>
      </c>
      <c r="AG41" s="56">
        <f t="shared" si="9"/>
        <v>0.6</v>
      </c>
      <c r="AH41" s="55">
        <v>5</v>
      </c>
      <c r="AI41" s="56">
        <f t="shared" si="10"/>
        <v>0.05</v>
      </c>
      <c r="AJ41" s="56">
        <f t="shared" si="11"/>
        <v>1</v>
      </c>
      <c r="AK41" s="55">
        <v>5</v>
      </c>
      <c r="AL41" s="56">
        <f t="shared" si="12"/>
        <v>0.1</v>
      </c>
      <c r="AM41" s="56">
        <f t="shared" si="13"/>
        <v>1</v>
      </c>
      <c r="AN41" s="55">
        <v>5</v>
      </c>
      <c r="AO41" s="56">
        <f t="shared" si="14"/>
        <v>0.1</v>
      </c>
      <c r="AP41" s="56">
        <f t="shared" si="15"/>
        <v>1</v>
      </c>
      <c r="AQ41" s="55">
        <v>5</v>
      </c>
      <c r="AR41" s="56">
        <f t="shared" si="16"/>
        <v>0.1</v>
      </c>
      <c r="AS41" s="56">
        <f t="shared" si="17"/>
        <v>1</v>
      </c>
      <c r="AT41" s="55">
        <v>5</v>
      </c>
      <c r="AU41" s="45">
        <f>VLOOKUP(D41,'[3]NIK CH'!$C$4:$D$37,2,0)</f>
        <v>100</v>
      </c>
      <c r="AV41" s="56">
        <f t="shared" si="18"/>
        <v>0.05</v>
      </c>
      <c r="AW41" s="56">
        <f t="shared" si="19"/>
        <v>1</v>
      </c>
      <c r="AX41" s="55">
        <v>5</v>
      </c>
      <c r="AY41" s="56">
        <f t="shared" si="20"/>
        <v>0.05</v>
      </c>
      <c r="AZ41" s="56">
        <f t="shared" si="21"/>
        <v>1</v>
      </c>
      <c r="BA41" s="59">
        <f t="shared" si="22"/>
        <v>0.54</v>
      </c>
      <c r="BB41" s="59">
        <f t="shared" si="23"/>
        <v>0.94000000000000006</v>
      </c>
      <c r="BC41" s="60" t="str">
        <f t="shared" si="24"/>
        <v>TERIMA</v>
      </c>
      <c r="BD41" s="61">
        <v>800000</v>
      </c>
      <c r="BE41" s="62">
        <f t="shared" si="25"/>
        <v>752000</v>
      </c>
      <c r="BF41" s="62">
        <f t="shared" si="26"/>
        <v>752000</v>
      </c>
      <c r="BG41" s="63">
        <f t="shared" si="27"/>
        <v>752000</v>
      </c>
      <c r="BH41" s="64"/>
      <c r="BI41" s="65"/>
      <c r="BJ41" s="65"/>
    </row>
    <row r="42" spans="1:62" ht="12.75">
      <c r="A42" s="1"/>
      <c r="B42" s="45">
        <v>32</v>
      </c>
      <c r="C42" s="67" t="s">
        <v>86</v>
      </c>
      <c r="D42" s="47">
        <v>180126</v>
      </c>
      <c r="E42" s="48">
        <v>44562</v>
      </c>
      <c r="F42" s="49">
        <v>44926</v>
      </c>
      <c r="G42" s="50" t="s">
        <v>51</v>
      </c>
      <c r="H42" s="73" t="s">
        <v>52</v>
      </c>
      <c r="I42" s="50" t="s">
        <v>71</v>
      </c>
      <c r="J42" s="50" t="s">
        <v>54</v>
      </c>
      <c r="K42" s="50" t="s">
        <v>55</v>
      </c>
      <c r="L42" s="53"/>
      <c r="M42" s="53"/>
      <c r="N42" s="53">
        <v>22</v>
      </c>
      <c r="O42" s="53">
        <v>20</v>
      </c>
      <c r="P42" s="53">
        <v>0</v>
      </c>
      <c r="Q42" s="53">
        <v>0</v>
      </c>
      <c r="R42" s="53">
        <v>0</v>
      </c>
      <c r="S42" s="53">
        <f>VLOOKUP(D42,'[1]MEI 22'!$E$6:$AV$37,43,0)</f>
        <v>1</v>
      </c>
      <c r="T42" s="53">
        <v>0</v>
      </c>
      <c r="U42" s="54">
        <f t="shared" si="0"/>
        <v>20</v>
      </c>
      <c r="V42" s="53">
        <f t="shared" si="1"/>
        <v>19</v>
      </c>
      <c r="W42" s="55">
        <v>5</v>
      </c>
      <c r="X42" s="56">
        <f t="shared" si="2"/>
        <v>0.2</v>
      </c>
      <c r="Y42" s="56">
        <f t="shared" si="3"/>
        <v>1</v>
      </c>
      <c r="Z42" s="55">
        <v>5</v>
      </c>
      <c r="AA42" s="56">
        <f t="shared" si="4"/>
        <v>0.2</v>
      </c>
      <c r="AB42" s="56">
        <f t="shared" si="5"/>
        <v>1</v>
      </c>
      <c r="AC42" s="57">
        <f t="shared" si="6"/>
        <v>0.4</v>
      </c>
      <c r="AD42" s="58">
        <f t="shared" si="7"/>
        <v>5</v>
      </c>
      <c r="AE42" s="77">
        <f>VLOOKUP(D42,'[2]CES CHO &amp; TL CH'!$C$3:$U$34,19,0)</f>
        <v>5</v>
      </c>
      <c r="AF42" s="56">
        <f t="shared" si="8"/>
        <v>0.15</v>
      </c>
      <c r="AG42" s="56">
        <f t="shared" si="9"/>
        <v>1</v>
      </c>
      <c r="AH42" s="55">
        <v>5</v>
      </c>
      <c r="AI42" s="56">
        <f t="shared" si="10"/>
        <v>0.05</v>
      </c>
      <c r="AJ42" s="56">
        <f t="shared" si="11"/>
        <v>1</v>
      </c>
      <c r="AK42" s="55">
        <v>5</v>
      </c>
      <c r="AL42" s="56">
        <f t="shared" si="12"/>
        <v>0.1</v>
      </c>
      <c r="AM42" s="56">
        <f t="shared" si="13"/>
        <v>1</v>
      </c>
      <c r="AN42" s="55">
        <v>5</v>
      </c>
      <c r="AO42" s="56">
        <f t="shared" si="14"/>
        <v>0.1</v>
      </c>
      <c r="AP42" s="56">
        <f t="shared" si="15"/>
        <v>1</v>
      </c>
      <c r="AQ42" s="55">
        <v>5</v>
      </c>
      <c r="AR42" s="56">
        <f t="shared" si="16"/>
        <v>0.1</v>
      </c>
      <c r="AS42" s="56">
        <f t="shared" si="17"/>
        <v>1</v>
      </c>
      <c r="AT42" s="55">
        <v>5</v>
      </c>
      <c r="AU42" s="45">
        <f>VLOOKUP(D42,'[3]NIK CH'!$C$4:$D$37,2,0)</f>
        <v>100</v>
      </c>
      <c r="AV42" s="56">
        <f t="shared" si="18"/>
        <v>0.05</v>
      </c>
      <c r="AW42" s="56">
        <f t="shared" si="19"/>
        <v>1</v>
      </c>
      <c r="AX42" s="55">
        <v>5</v>
      </c>
      <c r="AY42" s="56">
        <f t="shared" si="20"/>
        <v>0.05</v>
      </c>
      <c r="AZ42" s="56">
        <f t="shared" si="21"/>
        <v>1</v>
      </c>
      <c r="BA42" s="59">
        <f t="shared" si="22"/>
        <v>0.60000000000000009</v>
      </c>
      <c r="BB42" s="59">
        <f t="shared" si="23"/>
        <v>1</v>
      </c>
      <c r="BC42" s="60" t="str">
        <f t="shared" si="24"/>
        <v>TERIMA</v>
      </c>
      <c r="BD42" s="61">
        <v>800000</v>
      </c>
      <c r="BE42" s="62">
        <f t="shared" si="25"/>
        <v>800000</v>
      </c>
      <c r="BF42" s="62">
        <f t="shared" si="26"/>
        <v>800000</v>
      </c>
      <c r="BG42" s="63">
        <f t="shared" si="27"/>
        <v>800000</v>
      </c>
      <c r="BH42" s="64"/>
      <c r="BI42" s="65"/>
      <c r="BJ42" s="65"/>
    </row>
    <row r="43" spans="1:62" ht="12.75">
      <c r="A43" s="1"/>
      <c r="B43" s="45">
        <v>33</v>
      </c>
      <c r="C43" s="46"/>
      <c r="D43" s="47"/>
      <c r="E43" s="48"/>
      <c r="F43" s="49"/>
      <c r="G43" s="50"/>
      <c r="H43" s="51"/>
      <c r="I43" s="50"/>
      <c r="J43" s="50"/>
      <c r="K43" s="50"/>
      <c r="L43" s="53"/>
      <c r="M43" s="53"/>
      <c r="N43" s="53"/>
      <c r="O43" s="53"/>
      <c r="P43" s="53"/>
      <c r="Q43" s="53"/>
      <c r="R43" s="53"/>
      <c r="S43" s="53"/>
      <c r="T43" s="53"/>
      <c r="U43" s="54"/>
      <c r="V43" s="53"/>
      <c r="W43" s="55"/>
      <c r="X43" s="56"/>
      <c r="Y43" s="56"/>
      <c r="Z43" s="55"/>
      <c r="AA43" s="56"/>
      <c r="AB43" s="56"/>
      <c r="AC43" s="57"/>
      <c r="AD43" s="55"/>
      <c r="AE43" s="77"/>
      <c r="AF43" s="56"/>
      <c r="AG43" s="56"/>
      <c r="AH43" s="55"/>
      <c r="AI43" s="56"/>
      <c r="AJ43" s="56"/>
      <c r="AK43" s="55"/>
      <c r="AL43" s="56"/>
      <c r="AM43" s="56"/>
      <c r="AN43" s="55"/>
      <c r="AO43" s="56"/>
      <c r="AP43" s="56"/>
      <c r="AQ43" s="55"/>
      <c r="AR43" s="56"/>
      <c r="AS43" s="56"/>
      <c r="AT43" s="55"/>
      <c r="AU43" s="45"/>
      <c r="AV43" s="56"/>
      <c r="AW43" s="56"/>
      <c r="AX43" s="55"/>
      <c r="AY43" s="56"/>
      <c r="AZ43" s="56"/>
      <c r="BA43" s="59"/>
      <c r="BB43" s="59"/>
      <c r="BC43" s="60"/>
      <c r="BD43" s="61"/>
      <c r="BE43" s="62"/>
      <c r="BF43" s="62"/>
      <c r="BG43" s="63"/>
      <c r="BH43" s="64"/>
      <c r="BI43" s="65"/>
      <c r="BJ43" s="65"/>
    </row>
    <row r="44" spans="1:62" ht="12.75">
      <c r="A44" s="1"/>
      <c r="B44" s="45">
        <v>34</v>
      </c>
      <c r="C44" s="69"/>
      <c r="D44" s="51"/>
      <c r="E44" s="48"/>
      <c r="F44" s="49"/>
      <c r="G44" s="50"/>
      <c r="H44" s="78"/>
      <c r="I44" s="50"/>
      <c r="J44" s="50"/>
      <c r="K44" s="50"/>
      <c r="L44" s="53"/>
      <c r="M44" s="53"/>
      <c r="N44" s="53"/>
      <c r="O44" s="53"/>
      <c r="P44" s="53"/>
      <c r="Q44" s="53"/>
      <c r="R44" s="53"/>
      <c r="S44" s="53"/>
      <c r="T44" s="53"/>
      <c r="U44" s="54"/>
      <c r="V44" s="53"/>
      <c r="W44" s="55"/>
      <c r="X44" s="56"/>
      <c r="Y44" s="56"/>
      <c r="Z44" s="55"/>
      <c r="AA44" s="56"/>
      <c r="AB44" s="56"/>
      <c r="AC44" s="57"/>
      <c r="AD44" s="55"/>
      <c r="AE44" s="77"/>
      <c r="AF44" s="56"/>
      <c r="AG44" s="56"/>
      <c r="AH44" s="55"/>
      <c r="AI44" s="56"/>
      <c r="AJ44" s="56"/>
      <c r="AK44" s="55"/>
      <c r="AL44" s="56"/>
      <c r="AM44" s="56"/>
      <c r="AN44" s="55"/>
      <c r="AO44" s="56"/>
      <c r="AP44" s="56"/>
      <c r="AQ44" s="55"/>
      <c r="AR44" s="56"/>
      <c r="AS44" s="56"/>
      <c r="AT44" s="55"/>
      <c r="AU44" s="45"/>
      <c r="AV44" s="56"/>
      <c r="AW44" s="56"/>
      <c r="AX44" s="55"/>
      <c r="AY44" s="56"/>
      <c r="AZ44" s="56"/>
      <c r="BA44" s="59"/>
      <c r="BB44" s="59"/>
      <c r="BC44" s="60"/>
      <c r="BD44" s="61"/>
      <c r="BE44" s="62"/>
      <c r="BF44" s="62"/>
      <c r="BG44" s="63"/>
      <c r="BH44" s="64"/>
      <c r="BI44" s="65"/>
      <c r="BJ44" s="65"/>
    </row>
    <row r="45" spans="1:62" s="7" customFormat="1" ht="12.75">
      <c r="A45" s="1"/>
      <c r="B45" s="45">
        <v>35</v>
      </c>
      <c r="C45" s="69"/>
      <c r="D45" s="51"/>
      <c r="E45" s="48"/>
      <c r="F45" s="49"/>
      <c r="G45" s="50"/>
      <c r="H45" s="51"/>
      <c r="I45" s="50"/>
      <c r="J45" s="50"/>
      <c r="K45" s="50"/>
      <c r="L45" s="53"/>
      <c r="M45" s="53"/>
      <c r="N45" s="53"/>
      <c r="O45" s="53"/>
      <c r="P45" s="53"/>
      <c r="Q45" s="53"/>
      <c r="R45" s="53"/>
      <c r="S45" s="53"/>
      <c r="T45" s="53"/>
      <c r="U45" s="54"/>
      <c r="V45" s="53"/>
      <c r="W45" s="55"/>
      <c r="X45" s="56"/>
      <c r="Y45" s="56"/>
      <c r="Z45" s="55"/>
      <c r="AA45" s="56"/>
      <c r="AB45" s="56"/>
      <c r="AC45" s="57"/>
      <c r="AD45" s="55"/>
      <c r="AE45" s="77"/>
      <c r="AF45" s="56"/>
      <c r="AG45" s="56"/>
      <c r="AH45" s="55"/>
      <c r="AI45" s="56"/>
      <c r="AJ45" s="56"/>
      <c r="AK45" s="55"/>
      <c r="AL45" s="56"/>
      <c r="AM45" s="56"/>
      <c r="AN45" s="55"/>
      <c r="AO45" s="56"/>
      <c r="AP45" s="56"/>
      <c r="AQ45" s="55"/>
      <c r="AR45" s="56"/>
      <c r="AS45" s="56"/>
      <c r="AT45" s="55"/>
      <c r="AU45" s="45"/>
      <c r="AV45" s="56"/>
      <c r="AW45" s="56"/>
      <c r="AX45" s="55"/>
      <c r="AY45" s="56"/>
      <c r="AZ45" s="56"/>
      <c r="BA45" s="59"/>
      <c r="BB45" s="59"/>
      <c r="BC45" s="60"/>
      <c r="BD45" s="61"/>
      <c r="BE45" s="62"/>
      <c r="BF45" s="62"/>
      <c r="BG45" s="63"/>
      <c r="BH45" s="64"/>
      <c r="BI45" s="65"/>
      <c r="BJ45" s="65"/>
    </row>
    <row r="46" spans="1:62" ht="12.75">
      <c r="A46" s="1"/>
      <c r="B46" s="45">
        <v>36</v>
      </c>
      <c r="C46" s="68"/>
      <c r="D46" s="51"/>
      <c r="E46" s="48"/>
      <c r="F46" s="49"/>
      <c r="G46" s="50"/>
      <c r="H46" s="79"/>
      <c r="I46" s="50"/>
      <c r="J46" s="50"/>
      <c r="K46" s="50"/>
      <c r="L46" s="53"/>
      <c r="M46" s="53"/>
      <c r="N46" s="53"/>
      <c r="O46" s="53"/>
      <c r="P46" s="53"/>
      <c r="Q46" s="53"/>
      <c r="R46" s="53"/>
      <c r="S46" s="53"/>
      <c r="T46" s="53"/>
      <c r="U46" s="54"/>
      <c r="V46" s="53"/>
      <c r="W46" s="55"/>
      <c r="X46" s="56"/>
      <c r="Y46" s="56"/>
      <c r="Z46" s="55"/>
      <c r="AA46" s="56"/>
      <c r="AB46" s="56"/>
      <c r="AC46" s="57"/>
      <c r="AD46" s="55"/>
      <c r="AE46" s="77"/>
      <c r="AF46" s="56"/>
      <c r="AG46" s="56"/>
      <c r="AH46" s="55"/>
      <c r="AI46" s="56"/>
      <c r="AJ46" s="56"/>
      <c r="AK46" s="55"/>
      <c r="AL46" s="56"/>
      <c r="AM46" s="56"/>
      <c r="AN46" s="55"/>
      <c r="AO46" s="56"/>
      <c r="AP46" s="56"/>
      <c r="AQ46" s="55"/>
      <c r="AR46" s="56"/>
      <c r="AS46" s="56"/>
      <c r="AT46" s="55"/>
      <c r="AU46" s="45"/>
      <c r="AV46" s="56"/>
      <c r="AW46" s="56"/>
      <c r="AX46" s="55"/>
      <c r="AY46" s="56"/>
      <c r="AZ46" s="56"/>
      <c r="BA46" s="59"/>
      <c r="BB46" s="59"/>
      <c r="BC46" s="60"/>
      <c r="BD46" s="61"/>
      <c r="BE46" s="62"/>
      <c r="BF46" s="62"/>
      <c r="BG46" s="63"/>
      <c r="BH46" s="64"/>
      <c r="BI46" s="65"/>
      <c r="BJ46" s="65"/>
    </row>
    <row r="47" spans="1:62" ht="12.75">
      <c r="A47" s="1"/>
      <c r="B47" s="45">
        <v>37</v>
      </c>
      <c r="C47" s="72"/>
      <c r="D47" s="73"/>
      <c r="E47" s="48"/>
      <c r="F47" s="49"/>
      <c r="G47" s="50"/>
      <c r="H47" s="51"/>
      <c r="I47" s="50"/>
      <c r="J47" s="50"/>
      <c r="K47" s="50"/>
      <c r="L47" s="53"/>
      <c r="M47" s="53"/>
      <c r="N47" s="53"/>
      <c r="O47" s="53"/>
      <c r="P47" s="53"/>
      <c r="Q47" s="53"/>
      <c r="R47" s="53"/>
      <c r="S47" s="53"/>
      <c r="T47" s="53"/>
      <c r="U47" s="54"/>
      <c r="V47" s="53"/>
      <c r="W47" s="55"/>
      <c r="X47" s="56"/>
      <c r="Y47" s="56"/>
      <c r="Z47" s="55"/>
      <c r="AA47" s="56"/>
      <c r="AB47" s="56"/>
      <c r="AC47" s="57"/>
      <c r="AD47" s="55"/>
      <c r="AE47" s="77"/>
      <c r="AF47" s="56"/>
      <c r="AG47" s="56"/>
      <c r="AH47" s="55"/>
      <c r="AI47" s="56"/>
      <c r="AJ47" s="56"/>
      <c r="AK47" s="55"/>
      <c r="AL47" s="56"/>
      <c r="AM47" s="56"/>
      <c r="AN47" s="55"/>
      <c r="AO47" s="56"/>
      <c r="AP47" s="56"/>
      <c r="AQ47" s="55"/>
      <c r="AR47" s="56"/>
      <c r="AS47" s="56"/>
      <c r="AT47" s="55"/>
      <c r="AU47" s="45"/>
      <c r="AV47" s="56"/>
      <c r="AW47" s="56"/>
      <c r="AX47" s="55"/>
      <c r="AY47" s="56"/>
      <c r="AZ47" s="56"/>
      <c r="BA47" s="59"/>
      <c r="BB47" s="59"/>
      <c r="BC47" s="60"/>
      <c r="BD47" s="61"/>
      <c r="BE47" s="62"/>
      <c r="BF47" s="62"/>
      <c r="BG47" s="63"/>
      <c r="BH47" s="64"/>
      <c r="BI47" s="65"/>
      <c r="BJ47" s="65"/>
    </row>
    <row r="48" spans="1:62" ht="12.75">
      <c r="A48" s="1"/>
      <c r="B48" s="45">
        <v>38</v>
      </c>
      <c r="C48" s="80"/>
      <c r="D48" s="73"/>
      <c r="E48" s="48"/>
      <c r="F48" s="49"/>
      <c r="G48" s="50"/>
      <c r="H48" s="51"/>
      <c r="I48" s="50"/>
      <c r="J48" s="50"/>
      <c r="K48" s="50"/>
      <c r="L48" s="53"/>
      <c r="M48" s="53"/>
      <c r="N48" s="53"/>
      <c r="O48" s="53"/>
      <c r="P48" s="53"/>
      <c r="Q48" s="53"/>
      <c r="R48" s="53"/>
      <c r="S48" s="53"/>
      <c r="T48" s="53"/>
      <c r="U48" s="54"/>
      <c r="V48" s="53"/>
      <c r="W48" s="55"/>
      <c r="X48" s="56"/>
      <c r="Y48" s="56"/>
      <c r="Z48" s="55"/>
      <c r="AA48" s="56"/>
      <c r="AB48" s="56"/>
      <c r="AC48" s="57"/>
      <c r="AD48" s="55"/>
      <c r="AE48" s="77"/>
      <c r="AF48" s="56"/>
      <c r="AG48" s="56"/>
      <c r="AH48" s="55"/>
      <c r="AI48" s="56"/>
      <c r="AJ48" s="56"/>
      <c r="AK48" s="55"/>
      <c r="AL48" s="56"/>
      <c r="AM48" s="56"/>
      <c r="AN48" s="55"/>
      <c r="AO48" s="56"/>
      <c r="AP48" s="56"/>
      <c r="AQ48" s="55"/>
      <c r="AR48" s="56"/>
      <c r="AS48" s="56"/>
      <c r="AT48" s="55"/>
      <c r="AU48" s="45"/>
      <c r="AV48" s="56"/>
      <c r="AW48" s="56"/>
      <c r="AX48" s="55"/>
      <c r="AY48" s="56"/>
      <c r="AZ48" s="56"/>
      <c r="BA48" s="59"/>
      <c r="BB48" s="59"/>
      <c r="BC48" s="60"/>
      <c r="BD48" s="61"/>
      <c r="BE48" s="62"/>
      <c r="BF48" s="62"/>
      <c r="BG48" s="63"/>
      <c r="BH48" s="64"/>
      <c r="BI48" s="65"/>
      <c r="BJ48" s="65"/>
    </row>
    <row r="49" spans="1:62" ht="12.75">
      <c r="A49" s="1"/>
      <c r="B49" s="45">
        <v>39</v>
      </c>
      <c r="C49" s="72"/>
      <c r="D49" s="73"/>
      <c r="E49" s="48"/>
      <c r="F49" s="49"/>
      <c r="G49" s="50"/>
      <c r="H49" s="51"/>
      <c r="I49" s="50"/>
      <c r="J49" s="50"/>
      <c r="K49" s="50"/>
      <c r="L49" s="53"/>
      <c r="M49" s="53"/>
      <c r="N49" s="53"/>
      <c r="O49" s="53"/>
      <c r="P49" s="53"/>
      <c r="Q49" s="53"/>
      <c r="R49" s="53"/>
      <c r="S49" s="53"/>
      <c r="T49" s="53"/>
      <c r="U49" s="54"/>
      <c r="V49" s="53"/>
      <c r="W49" s="55"/>
      <c r="X49" s="56"/>
      <c r="Y49" s="56"/>
      <c r="Z49" s="55"/>
      <c r="AA49" s="56"/>
      <c r="AB49" s="56"/>
      <c r="AC49" s="57"/>
      <c r="AD49" s="55"/>
      <c r="AE49" s="77"/>
      <c r="AF49" s="56"/>
      <c r="AG49" s="56"/>
      <c r="AH49" s="55"/>
      <c r="AI49" s="56"/>
      <c r="AJ49" s="56"/>
      <c r="AK49" s="55"/>
      <c r="AL49" s="56"/>
      <c r="AM49" s="56"/>
      <c r="AN49" s="55"/>
      <c r="AO49" s="56"/>
      <c r="AP49" s="56"/>
      <c r="AQ49" s="55"/>
      <c r="AR49" s="56"/>
      <c r="AS49" s="56"/>
      <c r="AT49" s="55"/>
      <c r="AU49" s="45"/>
      <c r="AV49" s="56"/>
      <c r="AW49" s="56"/>
      <c r="AX49" s="55"/>
      <c r="AY49" s="56"/>
      <c r="AZ49" s="56"/>
      <c r="BA49" s="59"/>
      <c r="BB49" s="59"/>
      <c r="BC49" s="60"/>
      <c r="BD49" s="61"/>
      <c r="BE49" s="62"/>
      <c r="BF49" s="62"/>
      <c r="BG49" s="63"/>
      <c r="BH49" s="64"/>
      <c r="BI49" s="65"/>
      <c r="BJ49" s="65"/>
    </row>
    <row r="50" spans="1:62" ht="15">
      <c r="A50" s="1"/>
      <c r="B50" s="45">
        <v>40</v>
      </c>
      <c r="C50" s="81"/>
      <c r="D50" s="82"/>
      <c r="E50" s="48"/>
      <c r="F50" s="49"/>
      <c r="G50" s="50"/>
      <c r="H50" s="51"/>
      <c r="I50" s="50"/>
      <c r="J50" s="50"/>
      <c r="K50" s="50"/>
      <c r="L50" s="53"/>
      <c r="M50" s="53"/>
      <c r="N50" s="53"/>
      <c r="O50" s="53"/>
      <c r="P50" s="53"/>
      <c r="Q50" s="53"/>
      <c r="R50" s="53"/>
      <c r="S50" s="53"/>
      <c r="T50" s="53"/>
      <c r="U50" s="54"/>
      <c r="V50" s="53"/>
      <c r="W50" s="55"/>
      <c r="X50" s="56"/>
      <c r="Y50" s="56"/>
      <c r="Z50" s="55"/>
      <c r="AA50" s="56"/>
      <c r="AB50" s="56"/>
      <c r="AC50" s="57"/>
      <c r="AD50" s="55"/>
      <c r="AE50" s="77"/>
      <c r="AF50" s="56"/>
      <c r="AG50" s="56"/>
      <c r="AH50" s="55"/>
      <c r="AI50" s="56"/>
      <c r="AJ50" s="56"/>
      <c r="AK50" s="55"/>
      <c r="AL50" s="56"/>
      <c r="AM50" s="56"/>
      <c r="AN50" s="55"/>
      <c r="AO50" s="56"/>
      <c r="AP50" s="56"/>
      <c r="AQ50" s="55"/>
      <c r="AR50" s="56"/>
      <c r="AS50" s="56"/>
      <c r="AT50" s="55"/>
      <c r="AU50" s="45"/>
      <c r="AV50" s="56"/>
      <c r="AW50" s="56"/>
      <c r="AX50" s="55"/>
      <c r="AY50" s="56"/>
      <c r="AZ50" s="56"/>
      <c r="BA50" s="59"/>
      <c r="BB50" s="59"/>
      <c r="BC50" s="60"/>
      <c r="BD50" s="61"/>
      <c r="BE50" s="62"/>
      <c r="BF50" s="62"/>
      <c r="BG50" s="63"/>
      <c r="BH50" s="64"/>
      <c r="BI50" s="65"/>
      <c r="BJ50" s="65"/>
    </row>
    <row r="51" spans="1:62">
      <c r="A51" s="1"/>
      <c r="B51" s="45">
        <v>41</v>
      </c>
      <c r="C51" s="83"/>
      <c r="D51" s="50"/>
      <c r="E51" s="49"/>
      <c r="F51" s="49"/>
      <c r="G51" s="50"/>
      <c r="H51" s="50"/>
      <c r="I51" s="50"/>
      <c r="J51" s="50"/>
      <c r="K51" s="50"/>
      <c r="L51" s="53"/>
      <c r="M51" s="53"/>
      <c r="N51" s="53"/>
      <c r="O51" s="53"/>
      <c r="P51" s="53"/>
      <c r="Q51" s="53"/>
      <c r="R51" s="53"/>
      <c r="S51" s="53"/>
      <c r="T51" s="53"/>
      <c r="U51" s="54"/>
      <c r="V51" s="53"/>
      <c r="W51" s="55"/>
      <c r="X51" s="56"/>
      <c r="Y51" s="56"/>
      <c r="Z51" s="55"/>
      <c r="AA51" s="56"/>
      <c r="AB51" s="56"/>
      <c r="AC51" s="57"/>
      <c r="AD51" s="55"/>
      <c r="AE51" s="77"/>
      <c r="AF51" s="56"/>
      <c r="AG51" s="56"/>
      <c r="AH51" s="55"/>
      <c r="AI51" s="56"/>
      <c r="AJ51" s="56"/>
      <c r="AK51" s="55"/>
      <c r="AL51" s="56"/>
      <c r="AM51" s="56"/>
      <c r="AN51" s="55"/>
      <c r="AO51" s="56"/>
      <c r="AP51" s="56"/>
      <c r="AQ51" s="55"/>
      <c r="AR51" s="56"/>
      <c r="AS51" s="56"/>
      <c r="AT51" s="55"/>
      <c r="AU51" s="55"/>
      <c r="AV51" s="56"/>
      <c r="AW51" s="56"/>
      <c r="AX51" s="55"/>
      <c r="AY51" s="56"/>
      <c r="AZ51" s="56"/>
      <c r="BA51" s="59"/>
      <c r="BB51" s="59"/>
      <c r="BC51" s="60"/>
      <c r="BD51" s="61"/>
      <c r="BE51" s="62"/>
      <c r="BF51" s="62"/>
      <c r="BG51" s="63"/>
      <c r="BH51" s="64"/>
      <c r="BI51" s="65"/>
      <c r="BJ51" s="65"/>
    </row>
    <row r="52" spans="1:62">
      <c r="A52" s="1"/>
      <c r="B52" s="45">
        <v>42</v>
      </c>
      <c r="C52" s="84"/>
      <c r="D52" s="50"/>
      <c r="E52" s="49"/>
      <c r="F52" s="49"/>
      <c r="G52" s="50"/>
      <c r="H52" s="50"/>
      <c r="I52" s="50"/>
      <c r="J52" s="50"/>
      <c r="K52" s="50"/>
      <c r="L52" s="53"/>
      <c r="M52" s="53"/>
      <c r="N52" s="53"/>
      <c r="O52" s="53"/>
      <c r="P52" s="53"/>
      <c r="Q52" s="53"/>
      <c r="R52" s="53"/>
      <c r="S52" s="53"/>
      <c r="T52" s="53"/>
      <c r="U52" s="54"/>
      <c r="V52" s="53"/>
      <c r="W52" s="55"/>
      <c r="X52" s="56"/>
      <c r="Y52" s="56"/>
      <c r="Z52" s="55"/>
      <c r="AA52" s="56"/>
      <c r="AB52" s="56"/>
      <c r="AC52" s="57"/>
      <c r="AD52" s="55"/>
      <c r="AE52" s="66"/>
      <c r="AF52" s="56"/>
      <c r="AG52" s="56"/>
      <c r="AH52" s="55"/>
      <c r="AI52" s="56"/>
      <c r="AJ52" s="56"/>
      <c r="AK52" s="55"/>
      <c r="AL52" s="56"/>
      <c r="AM52" s="56"/>
      <c r="AN52" s="55"/>
      <c r="AO52" s="56"/>
      <c r="AP52" s="56"/>
      <c r="AQ52" s="55"/>
      <c r="AR52" s="56"/>
      <c r="AS52" s="56"/>
      <c r="AT52" s="55"/>
      <c r="AU52" s="55"/>
      <c r="AV52" s="56"/>
      <c r="AW52" s="56"/>
      <c r="AX52" s="55"/>
      <c r="AY52" s="56"/>
      <c r="AZ52" s="56"/>
      <c r="BA52" s="59"/>
      <c r="BB52" s="59"/>
      <c r="BC52" s="60"/>
      <c r="BD52" s="61"/>
      <c r="BE52" s="62"/>
      <c r="BF52" s="62"/>
      <c r="BG52" s="63"/>
      <c r="BH52" s="64"/>
      <c r="BI52" s="65"/>
      <c r="BJ52" s="65"/>
    </row>
    <row r="53" spans="1:62">
      <c r="A53" s="1"/>
      <c r="B53" s="45">
        <v>43</v>
      </c>
      <c r="C53" s="83"/>
      <c r="D53" s="50"/>
      <c r="E53" s="49"/>
      <c r="F53" s="49"/>
      <c r="G53" s="50"/>
      <c r="H53" s="50"/>
      <c r="I53" s="50"/>
      <c r="J53" s="50"/>
      <c r="K53" s="50"/>
      <c r="L53" s="53"/>
      <c r="M53" s="53"/>
      <c r="N53" s="53"/>
      <c r="O53" s="53"/>
      <c r="P53" s="53"/>
      <c r="Q53" s="53"/>
      <c r="R53" s="53"/>
      <c r="S53" s="53"/>
      <c r="T53" s="53"/>
      <c r="U53" s="54"/>
      <c r="V53" s="53"/>
      <c r="W53" s="55"/>
      <c r="X53" s="56"/>
      <c r="Y53" s="56"/>
      <c r="Z53" s="55"/>
      <c r="AA53" s="56"/>
      <c r="AB53" s="56"/>
      <c r="AC53" s="57"/>
      <c r="AD53" s="55"/>
      <c r="AE53" s="66"/>
      <c r="AF53" s="56"/>
      <c r="AG53" s="56"/>
      <c r="AH53" s="55"/>
      <c r="AI53" s="56"/>
      <c r="AJ53" s="56"/>
      <c r="AK53" s="55"/>
      <c r="AL53" s="56"/>
      <c r="AM53" s="56"/>
      <c r="AN53" s="55"/>
      <c r="AO53" s="56"/>
      <c r="AP53" s="56"/>
      <c r="AQ53" s="55"/>
      <c r="AR53" s="56"/>
      <c r="AS53" s="56"/>
      <c r="AT53" s="55"/>
      <c r="AU53" s="55"/>
      <c r="AV53" s="56"/>
      <c r="AW53" s="56"/>
      <c r="AX53" s="55"/>
      <c r="AY53" s="56"/>
      <c r="AZ53" s="56"/>
      <c r="BA53" s="59"/>
      <c r="BB53" s="59"/>
      <c r="BC53" s="60"/>
      <c r="BD53" s="61"/>
      <c r="BE53" s="62"/>
      <c r="BF53" s="62"/>
      <c r="BG53" s="63"/>
      <c r="BH53" s="64"/>
      <c r="BI53" s="65"/>
      <c r="BJ53" s="65"/>
    </row>
    <row r="54" spans="1:62">
      <c r="A54" s="1"/>
      <c r="B54" s="45">
        <v>44</v>
      </c>
      <c r="C54" s="84"/>
      <c r="D54" s="50"/>
      <c r="E54" s="49"/>
      <c r="F54" s="49"/>
      <c r="G54" s="50"/>
      <c r="H54" s="50"/>
      <c r="I54" s="50"/>
      <c r="J54" s="50"/>
      <c r="K54" s="50"/>
      <c r="L54" s="53"/>
      <c r="M54" s="53"/>
      <c r="N54" s="53"/>
      <c r="O54" s="53"/>
      <c r="P54" s="53"/>
      <c r="Q54" s="53"/>
      <c r="R54" s="53"/>
      <c r="S54" s="53"/>
      <c r="T54" s="53"/>
      <c r="U54" s="54"/>
      <c r="V54" s="53"/>
      <c r="W54" s="55"/>
      <c r="X54" s="56"/>
      <c r="Y54" s="56"/>
      <c r="Z54" s="55"/>
      <c r="AA54" s="56"/>
      <c r="AB54" s="56"/>
      <c r="AC54" s="57"/>
      <c r="AD54" s="55"/>
      <c r="AE54" s="66"/>
      <c r="AF54" s="56"/>
      <c r="AG54" s="56"/>
      <c r="AH54" s="55"/>
      <c r="AI54" s="56"/>
      <c r="AJ54" s="56"/>
      <c r="AK54" s="55"/>
      <c r="AL54" s="56"/>
      <c r="AM54" s="56"/>
      <c r="AN54" s="55"/>
      <c r="AO54" s="56"/>
      <c r="AP54" s="56"/>
      <c r="AQ54" s="55"/>
      <c r="AR54" s="56"/>
      <c r="AS54" s="56"/>
      <c r="AT54" s="55"/>
      <c r="AU54" s="55"/>
      <c r="AV54" s="56"/>
      <c r="AW54" s="56"/>
      <c r="AX54" s="55"/>
      <c r="AY54" s="56"/>
      <c r="AZ54" s="56"/>
      <c r="BA54" s="59"/>
      <c r="BB54" s="59"/>
      <c r="BC54" s="60"/>
      <c r="BD54" s="61"/>
      <c r="BE54" s="62"/>
      <c r="BF54" s="62"/>
      <c r="BG54" s="63"/>
      <c r="BH54" s="64"/>
      <c r="BI54" s="65"/>
      <c r="BJ54" s="65"/>
    </row>
    <row r="55" spans="1:62">
      <c r="A55" s="1"/>
      <c r="B55" s="45">
        <v>45</v>
      </c>
      <c r="C55" s="84"/>
      <c r="D55" s="50"/>
      <c r="E55" s="49"/>
      <c r="F55" s="49"/>
      <c r="G55" s="50"/>
      <c r="H55" s="50"/>
      <c r="I55" s="50"/>
      <c r="J55" s="50"/>
      <c r="K55" s="50"/>
      <c r="L55" s="74"/>
      <c r="M55" s="53"/>
      <c r="N55" s="53"/>
      <c r="O55" s="53"/>
      <c r="P55" s="53"/>
      <c r="Q55" s="53"/>
      <c r="R55" s="53"/>
      <c r="S55" s="53"/>
      <c r="T55" s="53"/>
      <c r="U55" s="54"/>
      <c r="V55" s="53"/>
      <c r="W55" s="55"/>
      <c r="X55" s="56"/>
      <c r="Y55" s="56"/>
      <c r="Z55" s="55"/>
      <c r="AA55" s="56"/>
      <c r="AB55" s="56"/>
      <c r="AC55" s="57"/>
      <c r="AD55" s="55"/>
      <c r="AE55" s="66"/>
      <c r="AF55" s="56"/>
      <c r="AG55" s="56"/>
      <c r="AH55" s="55"/>
      <c r="AI55" s="56"/>
      <c r="AJ55" s="56"/>
      <c r="AK55" s="55"/>
      <c r="AL55" s="56"/>
      <c r="AM55" s="56"/>
      <c r="AN55" s="55"/>
      <c r="AO55" s="56"/>
      <c r="AP55" s="56"/>
      <c r="AQ55" s="55"/>
      <c r="AR55" s="56"/>
      <c r="AS55" s="56"/>
      <c r="AT55" s="55"/>
      <c r="AU55" s="55"/>
      <c r="AV55" s="56"/>
      <c r="AW55" s="56"/>
      <c r="AX55" s="55"/>
      <c r="AY55" s="56"/>
      <c r="AZ55" s="56"/>
      <c r="BA55" s="59"/>
      <c r="BB55" s="59"/>
      <c r="BC55" s="60"/>
      <c r="BD55" s="61"/>
      <c r="BE55" s="62"/>
      <c r="BF55" s="62"/>
      <c r="BG55" s="63"/>
      <c r="BH55" s="64"/>
      <c r="BI55" s="65"/>
      <c r="BJ55" s="65"/>
    </row>
    <row r="56" spans="1:62">
      <c r="A56" s="1"/>
      <c r="B56" s="45">
        <v>46</v>
      </c>
      <c r="C56" s="83"/>
      <c r="D56" s="50"/>
      <c r="E56" s="49"/>
      <c r="F56" s="49"/>
      <c r="G56" s="50"/>
      <c r="H56" s="50"/>
      <c r="I56" s="50"/>
      <c r="J56" s="50"/>
      <c r="K56" s="50"/>
      <c r="L56" s="53"/>
      <c r="M56" s="53"/>
      <c r="N56" s="53"/>
      <c r="O56" s="53"/>
      <c r="P56" s="53"/>
      <c r="Q56" s="53"/>
      <c r="R56" s="53"/>
      <c r="S56" s="53"/>
      <c r="T56" s="53"/>
      <c r="U56" s="54"/>
      <c r="V56" s="53"/>
      <c r="W56" s="55"/>
      <c r="X56" s="56"/>
      <c r="Y56" s="56"/>
      <c r="Z56" s="55"/>
      <c r="AA56" s="56"/>
      <c r="AB56" s="56"/>
      <c r="AC56" s="57"/>
      <c r="AD56" s="55"/>
      <c r="AE56" s="66"/>
      <c r="AF56" s="56"/>
      <c r="AG56" s="56"/>
      <c r="AH56" s="55"/>
      <c r="AI56" s="56"/>
      <c r="AJ56" s="56"/>
      <c r="AK56" s="55"/>
      <c r="AL56" s="56"/>
      <c r="AM56" s="56"/>
      <c r="AN56" s="55"/>
      <c r="AO56" s="56"/>
      <c r="AP56" s="56"/>
      <c r="AQ56" s="55"/>
      <c r="AR56" s="56"/>
      <c r="AS56" s="56"/>
      <c r="AT56" s="55"/>
      <c r="AU56" s="55"/>
      <c r="AV56" s="56"/>
      <c r="AW56" s="56"/>
      <c r="AX56" s="55"/>
      <c r="AY56" s="56"/>
      <c r="AZ56" s="56"/>
      <c r="BA56" s="59"/>
      <c r="BB56" s="59"/>
      <c r="BC56" s="60"/>
      <c r="BD56" s="61"/>
      <c r="BE56" s="62"/>
      <c r="BF56" s="62"/>
      <c r="BG56" s="63"/>
      <c r="BH56" s="64"/>
      <c r="BI56" s="65"/>
      <c r="BJ56" s="65"/>
    </row>
    <row r="57" spans="1:62">
      <c r="A57" s="1"/>
      <c r="B57" s="45">
        <v>47</v>
      </c>
      <c r="C57" s="85"/>
      <c r="D57" s="50"/>
      <c r="E57" s="49"/>
      <c r="F57" s="49"/>
      <c r="G57" s="50"/>
      <c r="H57" s="50"/>
      <c r="I57" s="50"/>
      <c r="J57" s="50"/>
      <c r="K57" s="50"/>
      <c r="L57" s="53"/>
      <c r="M57" s="53"/>
      <c r="N57" s="53"/>
      <c r="O57" s="53"/>
      <c r="P57" s="53"/>
      <c r="Q57" s="53"/>
      <c r="R57" s="53"/>
      <c r="S57" s="53"/>
      <c r="T57" s="53"/>
      <c r="U57" s="54"/>
      <c r="V57" s="53"/>
      <c r="W57" s="55"/>
      <c r="X57" s="56"/>
      <c r="Y57" s="56"/>
      <c r="Z57" s="55"/>
      <c r="AA57" s="56"/>
      <c r="AB57" s="56"/>
      <c r="AC57" s="57"/>
      <c r="AD57" s="55"/>
      <c r="AE57" s="66"/>
      <c r="AF57" s="56"/>
      <c r="AG57" s="56"/>
      <c r="AH57" s="55"/>
      <c r="AI57" s="56"/>
      <c r="AJ57" s="56"/>
      <c r="AK57" s="55"/>
      <c r="AL57" s="56"/>
      <c r="AM57" s="56"/>
      <c r="AN57" s="55"/>
      <c r="AO57" s="56"/>
      <c r="AP57" s="56"/>
      <c r="AQ57" s="55"/>
      <c r="AR57" s="56"/>
      <c r="AS57" s="56"/>
      <c r="AT57" s="55"/>
      <c r="AU57" s="55"/>
      <c r="AV57" s="56"/>
      <c r="AW57" s="56"/>
      <c r="AX57" s="55"/>
      <c r="AY57" s="56"/>
      <c r="AZ57" s="56"/>
      <c r="BA57" s="59"/>
      <c r="BB57" s="59"/>
      <c r="BC57" s="60"/>
      <c r="BD57" s="61"/>
      <c r="BE57" s="62"/>
      <c r="BF57" s="62"/>
      <c r="BG57" s="63"/>
      <c r="BH57" s="64"/>
      <c r="BI57" s="65"/>
      <c r="BJ57" s="65"/>
    </row>
    <row r="58" spans="1:62">
      <c r="A58" s="1"/>
      <c r="B58" s="45">
        <v>48</v>
      </c>
      <c r="C58" s="84"/>
      <c r="D58" s="50"/>
      <c r="E58" s="49"/>
      <c r="F58" s="49"/>
      <c r="G58" s="50"/>
      <c r="H58" s="50"/>
      <c r="I58" s="50"/>
      <c r="J58" s="50"/>
      <c r="K58" s="50"/>
      <c r="L58" s="53"/>
      <c r="M58" s="53"/>
      <c r="N58" s="53"/>
      <c r="O58" s="53"/>
      <c r="P58" s="53"/>
      <c r="Q58" s="53"/>
      <c r="R58" s="53"/>
      <c r="S58" s="53"/>
      <c r="T58" s="53"/>
      <c r="U58" s="54"/>
      <c r="V58" s="53"/>
      <c r="W58" s="55"/>
      <c r="X58" s="56"/>
      <c r="Y58" s="56"/>
      <c r="Z58" s="55"/>
      <c r="AA58" s="56"/>
      <c r="AB58" s="56"/>
      <c r="AC58" s="57"/>
      <c r="AD58" s="55"/>
      <c r="AE58" s="66"/>
      <c r="AF58" s="56"/>
      <c r="AG58" s="56"/>
      <c r="AH58" s="55"/>
      <c r="AI58" s="56"/>
      <c r="AJ58" s="56"/>
      <c r="AK58" s="55"/>
      <c r="AL58" s="56"/>
      <c r="AM58" s="56"/>
      <c r="AN58" s="55"/>
      <c r="AO58" s="56"/>
      <c r="AP58" s="56"/>
      <c r="AQ58" s="55"/>
      <c r="AR58" s="56"/>
      <c r="AS58" s="56"/>
      <c r="AT58" s="55"/>
      <c r="AU58" s="55"/>
      <c r="AV58" s="56"/>
      <c r="AW58" s="56"/>
      <c r="AX58" s="55"/>
      <c r="AY58" s="56"/>
      <c r="AZ58" s="56"/>
      <c r="BA58" s="59"/>
      <c r="BB58" s="59"/>
      <c r="BC58" s="60"/>
      <c r="BD58" s="61"/>
      <c r="BE58" s="62"/>
      <c r="BF58" s="62"/>
      <c r="BG58" s="63"/>
      <c r="BH58" s="64"/>
      <c r="BI58" s="65"/>
      <c r="BJ58" s="65"/>
    </row>
    <row r="59" spans="1:62">
      <c r="B59" s="45">
        <v>49</v>
      </c>
      <c r="C59" s="86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53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65"/>
      <c r="BB59" s="65"/>
      <c r="BC59" s="65"/>
      <c r="BD59" s="65"/>
      <c r="BE59" s="65"/>
      <c r="BF59" s="65"/>
      <c r="BG59" s="65"/>
      <c r="BH59" s="64"/>
      <c r="BI59" s="65"/>
      <c r="BJ59" s="65"/>
    </row>
    <row r="60" spans="1:62">
      <c r="B60" s="45">
        <v>50</v>
      </c>
      <c r="C60" s="86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53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65"/>
      <c r="BB60" s="65"/>
      <c r="BC60" s="65"/>
      <c r="BD60" s="65"/>
      <c r="BE60" s="65"/>
      <c r="BF60" s="65"/>
      <c r="BG60" s="65"/>
      <c r="BH60" s="64"/>
      <c r="BI60" s="65"/>
      <c r="BJ60" s="65"/>
    </row>
    <row r="61" spans="1:62">
      <c r="B61" s="45">
        <v>51</v>
      </c>
      <c r="C61" s="86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53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65"/>
      <c r="BB61" s="65"/>
      <c r="BC61" s="65"/>
      <c r="BD61" s="65"/>
      <c r="BE61" s="65"/>
      <c r="BF61" s="65"/>
      <c r="BG61" s="65"/>
      <c r="BH61" s="64"/>
      <c r="BI61" s="65"/>
      <c r="BJ61" s="65"/>
    </row>
    <row r="62" spans="1:62">
      <c r="B62" s="45">
        <v>52</v>
      </c>
      <c r="C62" s="86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53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7"/>
      <c r="AX62" s="87"/>
      <c r="AY62" s="87"/>
      <c r="AZ62" s="87"/>
      <c r="BA62" s="65"/>
      <c r="BB62" s="65"/>
      <c r="BC62" s="65"/>
      <c r="BD62" s="65"/>
      <c r="BE62" s="65"/>
      <c r="BF62" s="65"/>
      <c r="BG62" s="65"/>
      <c r="BH62" s="64"/>
      <c r="BI62" s="65"/>
      <c r="BJ62" s="65"/>
    </row>
    <row r="63" spans="1:62">
      <c r="B63" s="45">
        <v>53</v>
      </c>
      <c r="C63" s="86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53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7"/>
      <c r="AP63" s="87"/>
      <c r="AQ63" s="87"/>
      <c r="AR63" s="87"/>
      <c r="AS63" s="87"/>
      <c r="AT63" s="87"/>
      <c r="AU63" s="87"/>
      <c r="AV63" s="87"/>
      <c r="AW63" s="87"/>
      <c r="AX63" s="87"/>
      <c r="AY63" s="87"/>
      <c r="AZ63" s="87"/>
      <c r="BA63" s="65"/>
      <c r="BB63" s="65"/>
      <c r="BC63" s="65"/>
      <c r="BD63" s="65"/>
      <c r="BE63" s="65"/>
      <c r="BF63" s="65"/>
      <c r="BG63" s="65"/>
      <c r="BH63" s="64"/>
      <c r="BI63" s="65"/>
      <c r="BJ63" s="65"/>
    </row>
    <row r="64" spans="1:62">
      <c r="B64" s="45">
        <v>54</v>
      </c>
      <c r="C64" s="86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53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7"/>
      <c r="AP64" s="87"/>
      <c r="AQ64" s="87"/>
      <c r="AR64" s="87"/>
      <c r="AS64" s="87"/>
      <c r="AT64" s="87"/>
      <c r="AU64" s="87"/>
      <c r="AV64" s="87"/>
      <c r="AW64" s="87"/>
      <c r="AX64" s="87"/>
      <c r="AY64" s="87"/>
      <c r="AZ64" s="87"/>
      <c r="BA64" s="65"/>
      <c r="BB64" s="65"/>
      <c r="BC64" s="65"/>
      <c r="BD64" s="65"/>
      <c r="BE64" s="65"/>
      <c r="BF64" s="65"/>
      <c r="BG64" s="65"/>
      <c r="BH64" s="64"/>
      <c r="BI64" s="65"/>
      <c r="BJ64" s="65"/>
    </row>
    <row r="65" spans="2:62">
      <c r="B65" s="45">
        <v>55</v>
      </c>
      <c r="C65" s="86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53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/>
      <c r="AR65" s="87"/>
      <c r="AS65" s="87"/>
      <c r="AT65" s="87"/>
      <c r="AU65" s="87"/>
      <c r="AV65" s="87"/>
      <c r="AW65" s="87"/>
      <c r="AX65" s="87"/>
      <c r="AY65" s="87"/>
      <c r="AZ65" s="87"/>
      <c r="BA65" s="65"/>
      <c r="BB65" s="65"/>
      <c r="BC65" s="65"/>
      <c r="BD65" s="65"/>
      <c r="BE65" s="65"/>
      <c r="BF65" s="65"/>
      <c r="BG65" s="65"/>
      <c r="BH65" s="64"/>
      <c r="BI65" s="65"/>
      <c r="BJ65" s="65"/>
    </row>
    <row r="66" spans="2:62">
      <c r="B66" s="45">
        <v>56</v>
      </c>
      <c r="C66" s="86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53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7"/>
      <c r="AP66" s="87"/>
      <c r="AQ66" s="87"/>
      <c r="AR66" s="87"/>
      <c r="AS66" s="87"/>
      <c r="AT66" s="87"/>
      <c r="AU66" s="87"/>
      <c r="AV66" s="87"/>
      <c r="AW66" s="87"/>
      <c r="AX66" s="87"/>
      <c r="AY66" s="87"/>
      <c r="AZ66" s="87"/>
      <c r="BA66" s="65"/>
      <c r="BB66" s="65"/>
      <c r="BC66" s="65"/>
      <c r="BD66" s="65"/>
      <c r="BE66" s="65"/>
      <c r="BF66" s="65"/>
      <c r="BG66" s="65"/>
      <c r="BH66" s="64"/>
      <c r="BI66" s="65"/>
      <c r="BJ66" s="65"/>
    </row>
    <row r="67" spans="2:62">
      <c r="B67" s="45">
        <v>57</v>
      </c>
      <c r="C67" s="86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53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7"/>
      <c r="AS67" s="87"/>
      <c r="AT67" s="87"/>
      <c r="AU67" s="87"/>
      <c r="AV67" s="87"/>
      <c r="AW67" s="87"/>
      <c r="AX67" s="87"/>
      <c r="AY67" s="87"/>
      <c r="AZ67" s="87"/>
      <c r="BA67" s="65"/>
      <c r="BB67" s="65"/>
      <c r="BC67" s="65"/>
      <c r="BD67" s="65"/>
      <c r="BE67" s="65"/>
      <c r="BF67" s="65"/>
      <c r="BG67" s="65"/>
      <c r="BH67" s="64"/>
      <c r="BI67" s="65"/>
      <c r="BJ67" s="65"/>
    </row>
    <row r="68" spans="2:62">
      <c r="B68" s="45">
        <v>58</v>
      </c>
      <c r="C68" s="86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53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7"/>
      <c r="AS68" s="87"/>
      <c r="AT68" s="87"/>
      <c r="AU68" s="87"/>
      <c r="AV68" s="87"/>
      <c r="AW68" s="87"/>
      <c r="AX68" s="87"/>
      <c r="AY68" s="87"/>
      <c r="AZ68" s="87"/>
      <c r="BA68" s="65"/>
      <c r="BB68" s="65"/>
      <c r="BC68" s="65"/>
      <c r="BD68" s="65"/>
      <c r="BE68" s="65"/>
      <c r="BF68" s="65"/>
      <c r="BG68" s="65"/>
      <c r="BH68" s="64"/>
      <c r="BI68" s="65"/>
      <c r="BJ68" s="65"/>
    </row>
    <row r="69" spans="2:62">
      <c r="B69" s="45">
        <v>59</v>
      </c>
      <c r="C69" s="86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53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7"/>
      <c r="AX69" s="87"/>
      <c r="AY69" s="87"/>
      <c r="AZ69" s="87"/>
      <c r="BA69" s="65"/>
      <c r="BB69" s="65"/>
      <c r="BC69" s="65"/>
      <c r="BD69" s="65"/>
      <c r="BE69" s="65"/>
      <c r="BF69" s="65"/>
      <c r="BG69" s="65"/>
      <c r="BH69" s="64"/>
      <c r="BI69" s="65"/>
      <c r="BJ69" s="65"/>
    </row>
    <row r="70" spans="2:62">
      <c r="B70" s="45">
        <v>60</v>
      </c>
      <c r="C70" s="86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53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7"/>
      <c r="AX70" s="87"/>
      <c r="AY70" s="87"/>
      <c r="AZ70" s="87"/>
      <c r="BA70" s="65"/>
      <c r="BB70" s="65"/>
      <c r="BC70" s="65"/>
      <c r="BD70" s="65"/>
      <c r="BE70" s="65"/>
      <c r="BF70" s="65"/>
      <c r="BG70" s="65"/>
      <c r="BH70" s="64"/>
      <c r="BI70" s="65"/>
      <c r="BJ70" s="65"/>
    </row>
    <row r="71" spans="2:62">
      <c r="B71" s="45">
        <v>61</v>
      </c>
      <c r="C71" s="86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53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7"/>
      <c r="AW71" s="87"/>
      <c r="AX71" s="87"/>
      <c r="AY71" s="87"/>
      <c r="AZ71" s="87"/>
      <c r="BA71" s="65"/>
      <c r="BB71" s="65"/>
      <c r="BC71" s="65"/>
      <c r="BD71" s="65"/>
      <c r="BE71" s="65"/>
      <c r="BF71" s="65"/>
      <c r="BG71" s="65"/>
      <c r="BH71" s="64"/>
      <c r="BI71" s="65"/>
      <c r="BJ71" s="65"/>
    </row>
    <row r="72" spans="2:62">
      <c r="B72" s="45">
        <v>62</v>
      </c>
      <c r="C72" s="86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53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7"/>
      <c r="AS72" s="87"/>
      <c r="AT72" s="87"/>
      <c r="AU72" s="87"/>
      <c r="AV72" s="87"/>
      <c r="AW72" s="87"/>
      <c r="AX72" s="87"/>
      <c r="AY72" s="87"/>
      <c r="AZ72" s="87"/>
      <c r="BA72" s="65"/>
      <c r="BB72" s="65"/>
      <c r="BC72" s="65"/>
      <c r="BD72" s="65"/>
      <c r="BE72" s="65"/>
      <c r="BF72" s="65"/>
      <c r="BG72" s="65"/>
      <c r="BH72" s="64"/>
      <c r="BI72" s="65"/>
      <c r="BJ72" s="65"/>
    </row>
    <row r="73" spans="2:62">
      <c r="B73" s="45">
        <v>63</v>
      </c>
      <c r="C73" s="86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53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7"/>
      <c r="AX73" s="87"/>
      <c r="AY73" s="87"/>
      <c r="AZ73" s="87"/>
      <c r="BA73" s="65"/>
      <c r="BB73" s="65"/>
      <c r="BC73" s="65"/>
      <c r="BD73" s="65"/>
      <c r="BE73" s="65"/>
      <c r="BF73" s="65"/>
      <c r="BG73" s="65"/>
      <c r="BH73" s="64"/>
      <c r="BI73" s="65"/>
      <c r="BJ73" s="65"/>
    </row>
    <row r="74" spans="2:62">
      <c r="B74" s="45">
        <v>64</v>
      </c>
      <c r="C74" s="86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53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7"/>
      <c r="AX74" s="87"/>
      <c r="AY74" s="87"/>
      <c r="AZ74" s="87"/>
      <c r="BA74" s="65"/>
      <c r="BB74" s="65"/>
      <c r="BC74" s="65"/>
      <c r="BD74" s="65"/>
      <c r="BE74" s="65"/>
      <c r="BF74" s="65"/>
      <c r="BG74" s="65"/>
      <c r="BH74" s="64"/>
      <c r="BI74" s="65"/>
      <c r="BJ74" s="65"/>
    </row>
    <row r="75" spans="2:62">
      <c r="B75" s="45">
        <v>65</v>
      </c>
      <c r="C75" s="86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53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7"/>
      <c r="AX75" s="87"/>
      <c r="AY75" s="87"/>
      <c r="AZ75" s="87"/>
      <c r="BA75" s="65"/>
      <c r="BB75" s="65"/>
      <c r="BC75" s="65"/>
      <c r="BD75" s="65"/>
      <c r="BE75" s="65"/>
      <c r="BF75" s="65"/>
      <c r="BG75" s="65"/>
      <c r="BH75" s="64"/>
      <c r="BI75" s="65"/>
      <c r="BJ75" s="65"/>
    </row>
    <row r="76" spans="2:62">
      <c r="B76" s="45">
        <v>66</v>
      </c>
      <c r="C76" s="86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53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7"/>
      <c r="AX76" s="87"/>
      <c r="AY76" s="87"/>
      <c r="AZ76" s="87"/>
      <c r="BA76" s="65"/>
      <c r="BB76" s="65"/>
      <c r="BC76" s="65"/>
      <c r="BD76" s="65"/>
      <c r="BE76" s="65"/>
      <c r="BF76" s="65"/>
      <c r="BG76" s="65"/>
      <c r="BH76" s="64"/>
      <c r="BI76" s="65"/>
      <c r="BJ76" s="65"/>
    </row>
    <row r="77" spans="2:62">
      <c r="B77" s="45">
        <v>67</v>
      </c>
      <c r="C77" s="86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53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7"/>
      <c r="AX77" s="87"/>
      <c r="AY77" s="87"/>
      <c r="AZ77" s="87"/>
      <c r="BA77" s="65"/>
      <c r="BB77" s="65"/>
      <c r="BC77" s="65"/>
      <c r="BD77" s="65"/>
      <c r="BE77" s="65"/>
      <c r="BF77" s="65"/>
      <c r="BG77" s="65"/>
      <c r="BH77" s="64"/>
      <c r="BI77" s="65"/>
      <c r="BJ77" s="65"/>
    </row>
    <row r="78" spans="2:62">
      <c r="B78" s="45">
        <v>68</v>
      </c>
      <c r="C78" s="86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53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7"/>
      <c r="AS78" s="87"/>
      <c r="AT78" s="87"/>
      <c r="AU78" s="87"/>
      <c r="AV78" s="87"/>
      <c r="AW78" s="87"/>
      <c r="AX78" s="87"/>
      <c r="AY78" s="87"/>
      <c r="AZ78" s="87"/>
      <c r="BA78" s="65"/>
      <c r="BB78" s="65"/>
      <c r="BC78" s="65"/>
      <c r="BD78" s="65"/>
      <c r="BE78" s="65"/>
      <c r="BF78" s="65"/>
      <c r="BG78" s="65"/>
      <c r="BH78" s="64"/>
      <c r="BI78" s="65"/>
      <c r="BJ78" s="65"/>
    </row>
    <row r="79" spans="2:62">
      <c r="B79" s="45">
        <v>69</v>
      </c>
      <c r="C79" s="86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53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7"/>
      <c r="AS79" s="87"/>
      <c r="AT79" s="87"/>
      <c r="AU79" s="87"/>
      <c r="AV79" s="87"/>
      <c r="AW79" s="87"/>
      <c r="AX79" s="87"/>
      <c r="AY79" s="87"/>
      <c r="AZ79" s="87"/>
      <c r="BA79" s="65"/>
      <c r="BB79" s="65"/>
      <c r="BC79" s="65"/>
      <c r="BD79" s="65"/>
      <c r="BE79" s="65"/>
      <c r="BF79" s="65"/>
      <c r="BG79" s="65"/>
      <c r="BH79" s="64"/>
      <c r="BI79" s="65"/>
      <c r="BJ79" s="65"/>
    </row>
    <row r="80" spans="2:62">
      <c r="B80" s="45">
        <v>70</v>
      </c>
      <c r="C80" s="86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53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7"/>
      <c r="AS80" s="87"/>
      <c r="AT80" s="87"/>
      <c r="AU80" s="87"/>
      <c r="AV80" s="87"/>
      <c r="AW80" s="87"/>
      <c r="AX80" s="87"/>
      <c r="AY80" s="87"/>
      <c r="AZ80" s="87"/>
      <c r="BA80" s="65"/>
      <c r="BB80" s="65"/>
      <c r="BC80" s="65"/>
      <c r="BD80" s="65"/>
      <c r="BE80" s="65"/>
      <c r="BF80" s="65"/>
      <c r="BG80" s="65"/>
      <c r="BH80" s="64"/>
      <c r="BI80" s="65"/>
      <c r="BJ80" s="65"/>
    </row>
    <row r="81" spans="2:62">
      <c r="B81" s="45">
        <v>71</v>
      </c>
      <c r="C81" s="86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53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7"/>
      <c r="AW81" s="87"/>
      <c r="AX81" s="87"/>
      <c r="AY81" s="87"/>
      <c r="AZ81" s="87"/>
      <c r="BA81" s="65"/>
      <c r="BB81" s="65"/>
      <c r="BC81" s="65"/>
      <c r="BD81" s="65"/>
      <c r="BE81" s="65"/>
      <c r="BF81" s="65"/>
      <c r="BG81" s="65"/>
      <c r="BH81" s="64"/>
      <c r="BI81" s="65"/>
      <c r="BJ81" s="65"/>
    </row>
    <row r="82" spans="2:62">
      <c r="B82" s="45">
        <v>72</v>
      </c>
      <c r="C82" s="86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53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/>
      <c r="AR82" s="87"/>
      <c r="AS82" s="87"/>
      <c r="AT82" s="87"/>
      <c r="AU82" s="87"/>
      <c r="AV82" s="87"/>
      <c r="AW82" s="87"/>
      <c r="AX82" s="87"/>
      <c r="AY82" s="87"/>
      <c r="AZ82" s="87"/>
      <c r="BA82" s="65"/>
      <c r="BB82" s="65"/>
      <c r="BC82" s="65"/>
      <c r="BD82" s="65"/>
      <c r="BE82" s="65"/>
      <c r="BF82" s="65"/>
      <c r="BG82" s="65"/>
      <c r="BH82" s="64"/>
      <c r="BI82" s="65"/>
      <c r="BJ82" s="65"/>
    </row>
    <row r="83" spans="2:62">
      <c r="B83" s="45">
        <v>73</v>
      </c>
      <c r="C83" s="86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53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65"/>
      <c r="BB83" s="65"/>
      <c r="BC83" s="65"/>
      <c r="BD83" s="65"/>
      <c r="BE83" s="65"/>
      <c r="BF83" s="65"/>
      <c r="BG83" s="65"/>
      <c r="BH83" s="64"/>
      <c r="BI83" s="65"/>
      <c r="BJ83" s="65"/>
    </row>
    <row r="84" spans="2:62">
      <c r="B84" s="45">
        <v>74</v>
      </c>
      <c r="C84" s="86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53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7"/>
      <c r="AO84" s="87"/>
      <c r="AP84" s="87"/>
      <c r="AQ84" s="87"/>
      <c r="AR84" s="87"/>
      <c r="AS84" s="87"/>
      <c r="AT84" s="87"/>
      <c r="AU84" s="87"/>
      <c r="AV84" s="87"/>
      <c r="AW84" s="87"/>
      <c r="AX84" s="87"/>
      <c r="AY84" s="87"/>
      <c r="AZ84" s="87"/>
      <c r="BA84" s="65"/>
      <c r="BB84" s="65"/>
      <c r="BC84" s="65"/>
      <c r="BD84" s="65"/>
      <c r="BE84" s="65"/>
      <c r="BF84" s="65"/>
      <c r="BG84" s="65"/>
      <c r="BH84" s="64"/>
      <c r="BI84" s="65"/>
      <c r="BJ84" s="65"/>
    </row>
    <row r="85" spans="2:62">
      <c r="B85" s="45">
        <v>75</v>
      </c>
      <c r="C85" s="86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53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87"/>
      <c r="AE85" s="87"/>
      <c r="AF85" s="87"/>
      <c r="AG85" s="87"/>
      <c r="AH85" s="87"/>
      <c r="AI85" s="87"/>
      <c r="AJ85" s="87"/>
      <c r="AK85" s="87"/>
      <c r="AL85" s="87"/>
      <c r="AM85" s="87"/>
      <c r="AN85" s="87"/>
      <c r="AO85" s="87"/>
      <c r="AP85" s="87"/>
      <c r="AQ85" s="87"/>
      <c r="AR85" s="87"/>
      <c r="AS85" s="87"/>
      <c r="AT85" s="87"/>
      <c r="AU85" s="87"/>
      <c r="AV85" s="87"/>
      <c r="AW85" s="87"/>
      <c r="AX85" s="87"/>
      <c r="AY85" s="87"/>
      <c r="AZ85" s="87"/>
      <c r="BA85" s="65"/>
      <c r="BB85" s="65"/>
      <c r="BC85" s="65"/>
      <c r="BD85" s="65"/>
      <c r="BE85" s="65"/>
      <c r="BF85" s="65"/>
      <c r="BG85" s="65"/>
      <c r="BH85" s="64"/>
      <c r="BI85" s="65"/>
      <c r="BJ85" s="65"/>
    </row>
    <row r="86" spans="2:62">
      <c r="B86" s="45">
        <v>76</v>
      </c>
      <c r="C86" s="86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53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87"/>
      <c r="AE86" s="87"/>
      <c r="AF86" s="87"/>
      <c r="AG86" s="87"/>
      <c r="AH86" s="87"/>
      <c r="AI86" s="87"/>
      <c r="AJ86" s="87"/>
      <c r="AK86" s="87"/>
      <c r="AL86" s="87"/>
      <c r="AM86" s="87"/>
      <c r="AN86" s="87"/>
      <c r="AO86" s="87"/>
      <c r="AP86" s="87"/>
      <c r="AQ86" s="87"/>
      <c r="AR86" s="87"/>
      <c r="AS86" s="87"/>
      <c r="AT86" s="87"/>
      <c r="AU86" s="87"/>
      <c r="AV86" s="87"/>
      <c r="AW86" s="87"/>
      <c r="AX86" s="87"/>
      <c r="AY86" s="87"/>
      <c r="AZ86" s="87"/>
      <c r="BA86" s="65"/>
      <c r="BB86" s="65"/>
      <c r="BC86" s="65"/>
      <c r="BD86" s="65"/>
      <c r="BE86" s="65"/>
      <c r="BF86" s="65"/>
      <c r="BG86" s="65"/>
      <c r="BH86" s="64"/>
      <c r="BI86" s="65"/>
      <c r="BJ86" s="65"/>
    </row>
    <row r="87" spans="2:62">
      <c r="B87" s="45">
        <v>77</v>
      </c>
      <c r="C87" s="86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53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87"/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7"/>
      <c r="AS87" s="87"/>
      <c r="AT87" s="87"/>
      <c r="AU87" s="87"/>
      <c r="AV87" s="87"/>
      <c r="AW87" s="87"/>
      <c r="AX87" s="87"/>
      <c r="AY87" s="87"/>
      <c r="AZ87" s="87"/>
      <c r="BA87" s="65"/>
      <c r="BB87" s="65"/>
      <c r="BC87" s="65"/>
      <c r="BD87" s="65"/>
      <c r="BE87" s="65"/>
      <c r="BF87" s="65"/>
      <c r="BG87" s="65"/>
      <c r="BH87" s="64"/>
      <c r="BI87" s="65"/>
      <c r="BJ87" s="65"/>
    </row>
    <row r="88" spans="2:62">
      <c r="B88" s="45">
        <v>78</v>
      </c>
      <c r="C88" s="86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53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87"/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7"/>
      <c r="AP88" s="87"/>
      <c r="AQ88" s="87"/>
      <c r="AR88" s="87"/>
      <c r="AS88" s="87"/>
      <c r="AT88" s="87"/>
      <c r="AU88" s="87"/>
      <c r="AV88" s="87"/>
      <c r="AW88" s="87"/>
      <c r="AX88" s="87"/>
      <c r="AY88" s="87"/>
      <c r="AZ88" s="87"/>
      <c r="BA88" s="65"/>
      <c r="BB88" s="65"/>
      <c r="BC88" s="65"/>
      <c r="BD88" s="65"/>
      <c r="BE88" s="65"/>
      <c r="BF88" s="65"/>
      <c r="BG88" s="65"/>
      <c r="BH88" s="64"/>
      <c r="BI88" s="65"/>
      <c r="BJ88" s="65"/>
    </row>
    <row r="89" spans="2:62">
      <c r="B89" s="45">
        <v>79</v>
      </c>
      <c r="C89" s="86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53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7"/>
      <c r="AS89" s="87"/>
      <c r="AT89" s="87"/>
      <c r="AU89" s="87"/>
      <c r="AV89" s="87"/>
      <c r="AW89" s="87"/>
      <c r="AX89" s="87"/>
      <c r="AY89" s="87"/>
      <c r="AZ89" s="87"/>
      <c r="BA89" s="65"/>
      <c r="BB89" s="65"/>
      <c r="BC89" s="65"/>
      <c r="BD89" s="65"/>
      <c r="BE89" s="65"/>
      <c r="BF89" s="65"/>
      <c r="BG89" s="65"/>
      <c r="BH89" s="64"/>
      <c r="BI89" s="65"/>
      <c r="BJ89" s="65"/>
    </row>
    <row r="90" spans="2:62">
      <c r="B90" s="45">
        <v>80</v>
      </c>
      <c r="C90" s="86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53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87"/>
      <c r="AE90" s="87"/>
      <c r="AF90" s="87"/>
      <c r="AG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7"/>
      <c r="AS90" s="87"/>
      <c r="AT90" s="87"/>
      <c r="AU90" s="87"/>
      <c r="AV90" s="87"/>
      <c r="AW90" s="87"/>
      <c r="AX90" s="87"/>
      <c r="AY90" s="87"/>
      <c r="AZ90" s="87"/>
      <c r="BA90" s="65"/>
      <c r="BB90" s="65"/>
      <c r="BC90" s="65"/>
      <c r="BD90" s="65"/>
      <c r="BE90" s="65"/>
      <c r="BF90" s="65"/>
      <c r="BG90" s="65"/>
      <c r="BH90" s="64"/>
      <c r="BI90" s="65"/>
      <c r="BJ90" s="65"/>
    </row>
    <row r="91" spans="2:62">
      <c r="B91" s="45">
        <v>81</v>
      </c>
      <c r="C91" s="86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53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7"/>
      <c r="AW91" s="87"/>
      <c r="AX91" s="87"/>
      <c r="AY91" s="87"/>
      <c r="AZ91" s="87"/>
      <c r="BA91" s="65"/>
      <c r="BB91" s="65"/>
      <c r="BC91" s="65"/>
      <c r="BD91" s="65"/>
      <c r="BE91" s="65"/>
      <c r="BF91" s="65"/>
      <c r="BG91" s="65"/>
      <c r="BH91" s="64"/>
      <c r="BI91" s="65"/>
      <c r="BJ91" s="65"/>
    </row>
    <row r="92" spans="2:62">
      <c r="B92" s="45">
        <v>82</v>
      </c>
      <c r="C92" s="86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53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87"/>
      <c r="AE92" s="87"/>
      <c r="AF92" s="87"/>
      <c r="AG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7"/>
      <c r="AU92" s="87"/>
      <c r="AV92" s="87"/>
      <c r="AW92" s="87"/>
      <c r="AX92" s="87"/>
      <c r="AY92" s="87"/>
      <c r="AZ92" s="87"/>
      <c r="BA92" s="65"/>
      <c r="BB92" s="65"/>
      <c r="BC92" s="65"/>
      <c r="BD92" s="65"/>
      <c r="BE92" s="65"/>
      <c r="BF92" s="65"/>
      <c r="BG92" s="65"/>
      <c r="BH92" s="64"/>
      <c r="BI92" s="65"/>
      <c r="BJ92" s="65"/>
    </row>
    <row r="93" spans="2:62">
      <c r="B93" s="45">
        <v>83</v>
      </c>
      <c r="C93" s="86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53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87"/>
      <c r="AE93" s="87"/>
      <c r="AF93" s="87"/>
      <c r="AG93" s="87"/>
      <c r="AH93" s="87"/>
      <c r="AI93" s="87"/>
      <c r="AJ93" s="87"/>
      <c r="AK93" s="87"/>
      <c r="AL93" s="87"/>
      <c r="AM93" s="87"/>
      <c r="AN93" s="87"/>
      <c r="AO93" s="87"/>
      <c r="AP93" s="87"/>
      <c r="AQ93" s="87"/>
      <c r="AR93" s="87"/>
      <c r="AS93" s="87"/>
      <c r="AT93" s="87"/>
      <c r="AU93" s="87"/>
      <c r="AV93" s="87"/>
      <c r="AW93" s="87"/>
      <c r="AX93" s="87"/>
      <c r="AY93" s="87"/>
      <c r="AZ93" s="87"/>
      <c r="BA93" s="65"/>
      <c r="BB93" s="65"/>
      <c r="BC93" s="65"/>
      <c r="BD93" s="65"/>
      <c r="BE93" s="65"/>
      <c r="BF93" s="65"/>
      <c r="BG93" s="65"/>
      <c r="BH93" s="64"/>
      <c r="BI93" s="65"/>
      <c r="BJ93" s="65"/>
    </row>
    <row r="94" spans="2:62">
      <c r="B94" s="45">
        <v>84</v>
      </c>
      <c r="C94" s="86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53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7"/>
      <c r="AW94" s="87"/>
      <c r="AX94" s="87"/>
      <c r="AY94" s="87"/>
      <c r="AZ94" s="87"/>
      <c r="BA94" s="65"/>
      <c r="BB94" s="65"/>
      <c r="BC94" s="65"/>
      <c r="BD94" s="65"/>
      <c r="BE94" s="65"/>
      <c r="BF94" s="65"/>
      <c r="BG94" s="65"/>
      <c r="BH94" s="64"/>
      <c r="BI94" s="65"/>
      <c r="BJ94" s="65"/>
    </row>
    <row r="95" spans="2:62">
      <c r="B95" s="45">
        <v>85</v>
      </c>
      <c r="C95" s="86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53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87"/>
      <c r="AE95" s="87"/>
      <c r="AF95" s="87"/>
      <c r="AG95" s="87"/>
      <c r="AH95" s="87"/>
      <c r="AI95" s="87"/>
      <c r="AJ95" s="87"/>
      <c r="AK95" s="87"/>
      <c r="AL95" s="87"/>
      <c r="AM95" s="87"/>
      <c r="AN95" s="87"/>
      <c r="AO95" s="87"/>
      <c r="AP95" s="87"/>
      <c r="AQ95" s="87"/>
      <c r="AR95" s="87"/>
      <c r="AS95" s="87"/>
      <c r="AT95" s="87"/>
      <c r="AU95" s="87"/>
      <c r="AV95" s="87"/>
      <c r="AW95" s="87"/>
      <c r="AX95" s="87"/>
      <c r="AY95" s="87"/>
      <c r="AZ95" s="87"/>
      <c r="BA95" s="65"/>
      <c r="BB95" s="65"/>
      <c r="BC95" s="65"/>
      <c r="BD95" s="65"/>
      <c r="BE95" s="65"/>
      <c r="BF95" s="65"/>
      <c r="BG95" s="65"/>
      <c r="BH95" s="64"/>
      <c r="BI95" s="65"/>
      <c r="BJ95" s="65"/>
    </row>
    <row r="96" spans="2:62">
      <c r="B96" s="45">
        <v>86</v>
      </c>
      <c r="C96" s="86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53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87"/>
      <c r="AE96" s="87"/>
      <c r="AF96" s="87"/>
      <c r="AG96" s="87"/>
      <c r="AH96" s="87"/>
      <c r="AI96" s="87"/>
      <c r="AJ96" s="87"/>
      <c r="AK96" s="87"/>
      <c r="AL96" s="87"/>
      <c r="AM96" s="87"/>
      <c r="AN96" s="87"/>
      <c r="AO96" s="87"/>
      <c r="AP96" s="87"/>
      <c r="AQ96" s="87"/>
      <c r="AR96" s="87"/>
      <c r="AS96" s="87"/>
      <c r="AT96" s="87"/>
      <c r="AU96" s="87"/>
      <c r="AV96" s="87"/>
      <c r="AW96" s="87"/>
      <c r="AX96" s="87"/>
      <c r="AY96" s="87"/>
      <c r="AZ96" s="87"/>
      <c r="BA96" s="65"/>
      <c r="BB96" s="65"/>
      <c r="BC96" s="65"/>
      <c r="BD96" s="65"/>
      <c r="BE96" s="65"/>
      <c r="BF96" s="65"/>
      <c r="BG96" s="65"/>
      <c r="BH96" s="64"/>
      <c r="BI96" s="65"/>
      <c r="BJ96" s="65"/>
    </row>
    <row r="97" spans="1:62" s="106" customFormat="1">
      <c r="A97" s="88"/>
      <c r="B97" s="45">
        <v>87</v>
      </c>
      <c r="C97" s="89"/>
      <c r="D97" s="90"/>
      <c r="E97" s="91"/>
      <c r="F97" s="91"/>
      <c r="G97" s="50"/>
      <c r="H97" s="90"/>
      <c r="I97" s="50"/>
      <c r="J97" s="50"/>
      <c r="K97" s="90"/>
      <c r="L97" s="92"/>
      <c r="M97" s="93"/>
      <c r="N97" s="93"/>
      <c r="O97" s="93"/>
      <c r="P97" s="93"/>
      <c r="Q97" s="93"/>
      <c r="R97" s="93"/>
      <c r="S97" s="93"/>
      <c r="T97" s="93"/>
      <c r="U97" s="94"/>
      <c r="V97" s="93"/>
      <c r="W97" s="95"/>
      <c r="X97" s="96"/>
      <c r="Y97" s="96"/>
      <c r="Z97" s="95"/>
      <c r="AA97" s="96"/>
      <c r="AB97" s="96"/>
      <c r="AC97" s="97"/>
      <c r="AD97" s="95"/>
      <c r="AE97" s="98"/>
      <c r="AF97" s="96"/>
      <c r="AG97" s="96"/>
      <c r="AH97" s="95"/>
      <c r="AI97" s="96"/>
      <c r="AJ97" s="96"/>
      <c r="AK97" s="95"/>
      <c r="AL97" s="96"/>
      <c r="AM97" s="96"/>
      <c r="AN97" s="95"/>
      <c r="AO97" s="96"/>
      <c r="AP97" s="96"/>
      <c r="AQ97" s="95"/>
      <c r="AR97" s="96"/>
      <c r="AS97" s="96"/>
      <c r="AT97" s="95"/>
      <c r="AU97" s="95"/>
      <c r="AV97" s="96"/>
      <c r="AW97" s="96"/>
      <c r="AX97" s="95"/>
      <c r="AY97" s="96"/>
      <c r="AZ97" s="96"/>
      <c r="BA97" s="99"/>
      <c r="BB97" s="99"/>
      <c r="BC97" s="100"/>
      <c r="BD97" s="101"/>
      <c r="BE97" s="102"/>
      <c r="BF97" s="102"/>
      <c r="BG97" s="103"/>
      <c r="BH97" s="104"/>
      <c r="BI97" s="105"/>
      <c r="BJ97" s="105"/>
    </row>
    <row r="98" spans="1:62">
      <c r="A98" s="1"/>
      <c r="B98" s="45">
        <v>88</v>
      </c>
      <c r="C98" s="85"/>
      <c r="D98" s="50"/>
      <c r="E98" s="49"/>
      <c r="F98" s="49"/>
      <c r="G98" s="50"/>
      <c r="H98" s="50"/>
      <c r="I98" s="50"/>
      <c r="J98" s="50"/>
      <c r="K98" s="50"/>
      <c r="L98" s="53"/>
      <c r="M98" s="53"/>
      <c r="N98" s="53"/>
      <c r="O98" s="53"/>
      <c r="P98" s="53"/>
      <c r="Q98" s="53"/>
      <c r="R98" s="53"/>
      <c r="S98" s="53"/>
      <c r="T98" s="53"/>
      <c r="U98" s="54"/>
      <c r="V98" s="53"/>
      <c r="W98" s="55"/>
      <c r="X98" s="56"/>
      <c r="Y98" s="56"/>
      <c r="Z98" s="55"/>
      <c r="AA98" s="56"/>
      <c r="AB98" s="56"/>
      <c r="AC98" s="107"/>
      <c r="AD98" s="55"/>
      <c r="AE98" s="66"/>
      <c r="AF98" s="56"/>
      <c r="AG98" s="56"/>
      <c r="AH98" s="55"/>
      <c r="AI98" s="56"/>
      <c r="AJ98" s="56"/>
      <c r="AK98" s="55"/>
      <c r="AL98" s="56"/>
      <c r="AM98" s="56"/>
      <c r="AN98" s="55"/>
      <c r="AO98" s="56"/>
      <c r="AP98" s="56"/>
      <c r="AQ98" s="55"/>
      <c r="AR98" s="56"/>
      <c r="AS98" s="56"/>
      <c r="AT98" s="55"/>
      <c r="AU98" s="55"/>
      <c r="AV98" s="56"/>
      <c r="AW98" s="56"/>
      <c r="AX98" s="55"/>
      <c r="AY98" s="56"/>
      <c r="AZ98" s="56"/>
      <c r="BA98" s="108"/>
      <c r="BB98" s="108"/>
      <c r="BC98" s="60"/>
      <c r="BD98" s="61"/>
      <c r="BE98" s="62"/>
      <c r="BF98" s="62"/>
      <c r="BG98" s="109"/>
      <c r="BH98" s="64"/>
      <c r="BI98" s="65"/>
      <c r="BJ98" s="65"/>
    </row>
    <row r="99" spans="1:62">
      <c r="A99" s="1"/>
      <c r="B99" s="4"/>
      <c r="C99" s="110"/>
      <c r="D99" s="111"/>
      <c r="E99" s="112"/>
      <c r="F99" s="112"/>
      <c r="G99" s="111"/>
      <c r="H99" s="111"/>
      <c r="I99" s="111"/>
      <c r="J99" s="111"/>
      <c r="K99" s="111"/>
      <c r="L99" s="3"/>
      <c r="M99" s="3"/>
      <c r="N99" s="3"/>
      <c r="O99" s="3"/>
      <c r="P99" s="3"/>
      <c r="Q99" s="3"/>
      <c r="R99" s="3"/>
      <c r="S99" s="3"/>
      <c r="T99" s="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3"/>
      <c r="AI99" s="113"/>
      <c r="AJ99" s="113"/>
      <c r="AK99" s="113"/>
      <c r="AL99" s="113"/>
      <c r="AM99" s="113"/>
      <c r="AN99" s="113"/>
      <c r="AO99" s="113"/>
      <c r="AP99" s="113"/>
      <c r="AQ99" s="113"/>
      <c r="AR99" s="113"/>
      <c r="AS99" s="113"/>
      <c r="AT99" s="113"/>
      <c r="AU99" s="113"/>
      <c r="AV99" s="113"/>
      <c r="AW99" s="113"/>
      <c r="AX99" s="113"/>
      <c r="AY99" s="113"/>
      <c r="AZ99" s="113"/>
      <c r="BA99" s="113"/>
      <c r="BB99" s="113"/>
      <c r="BC99" s="113"/>
      <c r="BD99" s="113"/>
      <c r="BE99" s="113"/>
      <c r="BF99" s="113"/>
      <c r="BG99" s="114"/>
    </row>
    <row r="100" spans="1:62" ht="12" customHeight="1">
      <c r="W100" s="32" t="s">
        <v>36</v>
      </c>
      <c r="X100" s="33"/>
      <c r="Y100" s="34"/>
      <c r="Z100" s="32" t="s">
        <v>37</v>
      </c>
      <c r="AA100" s="33"/>
      <c r="AB100" s="34"/>
      <c r="AD100" s="32" t="s">
        <v>38</v>
      </c>
      <c r="AE100" s="33"/>
      <c r="AF100" s="33"/>
      <c r="AG100" s="34"/>
      <c r="AH100" s="32" t="str">
        <f>AH9</f>
        <v>Jumlah tiket yang diselesaikan</v>
      </c>
      <c r="AI100" s="33"/>
      <c r="AJ100" s="34"/>
      <c r="AK100" s="32" t="str">
        <f>AK9</f>
        <v>QA Score Closing Tiket</v>
      </c>
      <c r="AL100" s="33"/>
      <c r="AM100" s="34"/>
      <c r="AN100" s="32" t="str">
        <f>AN9</f>
        <v>QA Score Konfirmasi ke pelanggan</v>
      </c>
      <c r="AO100" s="33"/>
      <c r="AP100" s="34"/>
      <c r="AQ100" s="32" t="str">
        <f>AQ9</f>
        <v>Pencapaian service level closing tiket</v>
      </c>
      <c r="AR100" s="33"/>
      <c r="AS100" s="34"/>
      <c r="AT100" s="32" t="str">
        <f>AT9</f>
        <v>Pencapaian Nilai Propper</v>
      </c>
      <c r="AU100" s="33"/>
      <c r="AV100" s="33"/>
      <c r="AW100" s="34"/>
      <c r="AX100" s="32" t="str">
        <f>AX9</f>
        <v>Mengikuti Training</v>
      </c>
      <c r="AY100" s="33"/>
      <c r="AZ100" s="34"/>
    </row>
    <row r="101" spans="1:62" s="7" customFormat="1">
      <c r="C101" s="116">
        <v>1</v>
      </c>
      <c r="D101" s="116">
        <v>2</v>
      </c>
      <c r="E101" s="116">
        <v>3</v>
      </c>
      <c r="F101" s="116">
        <v>4</v>
      </c>
      <c r="G101" s="116">
        <v>5</v>
      </c>
      <c r="H101" s="116">
        <v>6</v>
      </c>
      <c r="I101" s="116">
        <v>7</v>
      </c>
      <c r="J101" s="116">
        <v>8</v>
      </c>
      <c r="K101" s="116">
        <v>9</v>
      </c>
      <c r="L101" s="116">
        <v>10</v>
      </c>
      <c r="M101" s="116">
        <v>11</v>
      </c>
      <c r="N101" s="116">
        <v>12</v>
      </c>
      <c r="O101" s="116">
        <v>13</v>
      </c>
      <c r="P101" s="116">
        <v>14</v>
      </c>
      <c r="Q101" s="116">
        <v>15</v>
      </c>
      <c r="R101" s="116">
        <v>16</v>
      </c>
      <c r="S101" s="116">
        <v>17</v>
      </c>
      <c r="T101" s="116">
        <v>18</v>
      </c>
      <c r="U101" s="116">
        <v>19</v>
      </c>
      <c r="V101" s="116">
        <v>20</v>
      </c>
      <c r="W101" s="116">
        <v>21</v>
      </c>
      <c r="X101" s="116">
        <v>22</v>
      </c>
      <c r="Y101" s="116">
        <v>23</v>
      </c>
      <c r="Z101" s="116">
        <v>24</v>
      </c>
      <c r="AA101" s="116">
        <v>25</v>
      </c>
      <c r="AB101" s="116">
        <v>26</v>
      </c>
      <c r="AC101" s="116">
        <v>27</v>
      </c>
      <c r="AD101" s="116">
        <v>28</v>
      </c>
      <c r="AE101" s="116">
        <v>29</v>
      </c>
      <c r="AF101" s="116">
        <v>30</v>
      </c>
      <c r="AG101" s="116">
        <v>31</v>
      </c>
      <c r="AH101" s="116">
        <v>32</v>
      </c>
      <c r="AI101" s="116">
        <v>33</v>
      </c>
      <c r="AJ101" s="116">
        <v>34</v>
      </c>
      <c r="AK101" s="116">
        <v>35</v>
      </c>
      <c r="AL101" s="116">
        <v>36</v>
      </c>
      <c r="AM101" s="116">
        <v>37</v>
      </c>
      <c r="AN101" s="116">
        <v>38</v>
      </c>
      <c r="AO101" s="116">
        <v>39</v>
      </c>
      <c r="AP101" s="116">
        <v>40</v>
      </c>
      <c r="AQ101" s="116">
        <v>41</v>
      </c>
      <c r="AR101" s="116">
        <v>42</v>
      </c>
      <c r="AS101" s="116">
        <v>43</v>
      </c>
      <c r="AT101" s="116">
        <v>44</v>
      </c>
      <c r="AU101" s="116">
        <v>45</v>
      </c>
      <c r="AV101" s="116">
        <v>46</v>
      </c>
      <c r="AW101" s="116">
        <v>47</v>
      </c>
      <c r="AX101" s="116">
        <v>48</v>
      </c>
      <c r="AY101" s="116">
        <v>49</v>
      </c>
      <c r="AZ101" s="116">
        <v>50</v>
      </c>
    </row>
    <row r="102" spans="1:62">
      <c r="B102" s="6">
        <f>COUNTIF($I$11:$I$58,C102)</f>
        <v>0</v>
      </c>
      <c r="C102" s="117" t="s">
        <v>87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5">
        <f>COUNTIFS($I$11:$I$58,C102,$W$11:$W$58,"&lt;5")</f>
        <v>0</v>
      </c>
      <c r="X102" s="118" t="e">
        <f>W102/B102</f>
        <v>#DIV/0!</v>
      </c>
      <c r="Y102" s="119" t="e">
        <f>100%-X102</f>
        <v>#DIV/0!</v>
      </c>
      <c r="Z102" s="65">
        <f>COUNTIFS($I$11:$I$58,C102,$Z$11:$Z$58,"&lt;5")</f>
        <v>0</v>
      </c>
      <c r="AA102" s="118" t="e">
        <f>Z102/B102</f>
        <v>#DIV/0!</v>
      </c>
      <c r="AB102" s="120" t="e">
        <f>100%-AA102</f>
        <v>#DIV/0!</v>
      </c>
      <c r="AD102" s="7"/>
      <c r="AE102" s="65">
        <f>COUNTIFS($I$11:$I$58,C102,$AE$11:$AE$58,"&lt;4,60")</f>
        <v>0</v>
      </c>
      <c r="AF102" s="118" t="e">
        <f>AE102/B102</f>
        <v>#DIV/0!</v>
      </c>
      <c r="AG102" s="120" t="e">
        <f>100%-AF102</f>
        <v>#DIV/0!</v>
      </c>
      <c r="AH102" s="65">
        <f>COUNTIFS($I$11:$I$58,C102,$AH$11:$AH$58,"&lt;5")</f>
        <v>0</v>
      </c>
      <c r="AI102" s="118" t="e">
        <f>AH102/B102</f>
        <v>#DIV/0!</v>
      </c>
      <c r="AJ102" s="118" t="e">
        <f>100%-AI102</f>
        <v>#DIV/0!</v>
      </c>
      <c r="AK102" s="65">
        <f>COUNTIFS($I$11:$I$58,C102,$AK$11:$AK$58,"&lt;5")</f>
        <v>0</v>
      </c>
      <c r="AL102" s="118" t="e">
        <f>AK102/B102</f>
        <v>#DIV/0!</v>
      </c>
      <c r="AM102" s="118" t="e">
        <f>100%-AL102</f>
        <v>#DIV/0!</v>
      </c>
      <c r="AN102" s="65">
        <f>COUNTIFS($I$11:$I$58,C102,$AN$11:$AN$58,"&lt;5")</f>
        <v>0</v>
      </c>
      <c r="AO102" s="118" t="e">
        <f>AN102/B102</f>
        <v>#DIV/0!</v>
      </c>
      <c r="AP102" s="118" t="e">
        <f>100%-AO102</f>
        <v>#DIV/0!</v>
      </c>
      <c r="AQ102" s="65">
        <f>COUNTIFS($I$11:$I$58,C102,$AQ$11:$AQ$58,"&lt;5")</f>
        <v>0</v>
      </c>
      <c r="AR102" s="118" t="e">
        <f>AQ102/B102</f>
        <v>#DIV/0!</v>
      </c>
      <c r="AS102" s="118" t="e">
        <f>100%-AR102</f>
        <v>#DIV/0!</v>
      </c>
      <c r="AT102" s="65">
        <f>COUNTIFS($I$11:$I$58,C102,$AT$11:$AT$58,"&lt;5")</f>
        <v>0</v>
      </c>
      <c r="AU102" s="65">
        <f>COUNTIFS($I$11:$I$58,C102,$AU$11:$AU$58,"&lt;90")</f>
        <v>0</v>
      </c>
      <c r="AV102" s="118" t="e">
        <f>AT102/B102</f>
        <v>#DIV/0!</v>
      </c>
      <c r="AW102" s="118" t="e">
        <f>100%-AV102</f>
        <v>#DIV/0!</v>
      </c>
      <c r="AX102" s="65">
        <f>COUNTIFS($I$11:$I$58,C102,$AX$11:$AX$58,"&lt;5")</f>
        <v>0</v>
      </c>
      <c r="AY102" s="118" t="e">
        <f>AX102/B102</f>
        <v>#DIV/0!</v>
      </c>
      <c r="AZ102" s="118" t="e">
        <f>100%-AY102</f>
        <v>#DIV/0!</v>
      </c>
    </row>
    <row r="103" spans="1:62" ht="12.75">
      <c r="B103" s="6">
        <f>COUNTIF($I$11:$I$58,C103)</f>
        <v>0</v>
      </c>
      <c r="C103" s="86" t="s">
        <v>88</v>
      </c>
      <c r="D103" s="6"/>
      <c r="E103" s="6"/>
      <c r="F103" s="6"/>
      <c r="G103" s="6"/>
      <c r="H103" s="6"/>
      <c r="I103" s="121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5">
        <f>COUNTIFS($I$11:$I$58,C103,$W$11:$W$58,"&lt;5")</f>
        <v>0</v>
      </c>
      <c r="X103" s="118" t="e">
        <f>W103/B103</f>
        <v>#DIV/0!</v>
      </c>
      <c r="Y103" s="119" t="e">
        <f>100%-X103</f>
        <v>#DIV/0!</v>
      </c>
      <c r="Z103" s="65">
        <f>COUNTIFS($I$11:$I$58,C103,$Z$11:$Z$58,"&lt;5")</f>
        <v>0</v>
      </c>
      <c r="AA103" s="118" t="e">
        <f>Z103/B103</f>
        <v>#DIV/0!</v>
      </c>
      <c r="AB103" s="120" t="e">
        <f>100%-AA103</f>
        <v>#DIV/0!</v>
      </c>
      <c r="AD103" s="7"/>
      <c r="AE103" s="65">
        <f>COUNTIFS($I$11:$I$58,C103,$AE$11:$AE$58,"&lt;=4,60")</f>
        <v>0</v>
      </c>
      <c r="AF103" s="118" t="e">
        <f>AE103/B103</f>
        <v>#DIV/0!</v>
      </c>
      <c r="AG103" s="120" t="e">
        <f>100%-AF103</f>
        <v>#DIV/0!</v>
      </c>
      <c r="AH103" s="65">
        <f>COUNTIFS($I$11:$I$58,C103,$AH$11:$AH$58,"&lt;5")</f>
        <v>0</v>
      </c>
      <c r="AI103" s="118" t="e">
        <f>AH103/B103</f>
        <v>#DIV/0!</v>
      </c>
      <c r="AJ103" s="118" t="e">
        <f>100%-AI103</f>
        <v>#DIV/0!</v>
      </c>
      <c r="AK103" s="65">
        <f>COUNTIFS($I$11:$I$58,C103,$AK$11:$AK$58,"&lt;5")</f>
        <v>0</v>
      </c>
      <c r="AL103" s="118" t="e">
        <f>AK103/B103</f>
        <v>#DIV/0!</v>
      </c>
      <c r="AM103" s="118" t="e">
        <f>100%-AL103</f>
        <v>#DIV/0!</v>
      </c>
      <c r="AN103" s="65">
        <f>COUNTIFS($I$11:$I$58,C103,$AN$11:$AN$58,"&lt;5")</f>
        <v>0</v>
      </c>
      <c r="AO103" s="118" t="e">
        <f>AN103/B103</f>
        <v>#DIV/0!</v>
      </c>
      <c r="AP103" s="118" t="e">
        <f>100%-AO103</f>
        <v>#DIV/0!</v>
      </c>
      <c r="AQ103" s="65">
        <f>COUNTIFS($I$11:$I$58,C103,$AQ$11:$AQ$58,"&lt;5")</f>
        <v>0</v>
      </c>
      <c r="AR103" s="118" t="e">
        <f>AQ103/B103</f>
        <v>#DIV/0!</v>
      </c>
      <c r="AS103" s="118" t="e">
        <f>100%-AR103</f>
        <v>#DIV/0!</v>
      </c>
      <c r="AT103" s="65">
        <f>COUNTIFS($I$11:$I$58,C103,$AT$11:$AT$58,"&lt;5")</f>
        <v>0</v>
      </c>
      <c r="AU103" s="65">
        <f>COUNTIFS($I$11:$I$58,C103,$AU$11:$AU$58,"&lt;90")</f>
        <v>0</v>
      </c>
      <c r="AV103" s="118" t="e">
        <f>AT103/B103</f>
        <v>#DIV/0!</v>
      </c>
      <c r="AW103" s="118" t="e">
        <f>100%-AV103</f>
        <v>#DIV/0!</v>
      </c>
      <c r="AX103" s="65">
        <f>COUNTIFS($I$11:$I$58,C103,$AX$11:$AX$58,"&lt;5")</f>
        <v>0</v>
      </c>
      <c r="AY103" s="118" t="e">
        <f>AX103/B103</f>
        <v>#DIV/0!</v>
      </c>
      <c r="AZ103" s="118" t="e">
        <f>100%-AY103</f>
        <v>#DIV/0!</v>
      </c>
    </row>
    <row r="104" spans="1:62" ht="12.75">
      <c r="B104" s="6">
        <f>COUNTIF($I$11:$I$58,C104)</f>
        <v>0</v>
      </c>
      <c r="C104" s="86" t="s">
        <v>89</v>
      </c>
      <c r="D104" s="6"/>
      <c r="E104" s="6"/>
      <c r="F104" s="6"/>
      <c r="G104" s="6"/>
      <c r="H104" s="6"/>
      <c r="I104" s="121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5">
        <f>COUNTIFS($I$11:$I$58,C104,$W$11:$W$58,"&lt;5")</f>
        <v>0</v>
      </c>
      <c r="X104" s="118" t="e">
        <f>W104/B104</f>
        <v>#DIV/0!</v>
      </c>
      <c r="Y104" s="119" t="e">
        <f>100%-X104</f>
        <v>#DIV/0!</v>
      </c>
      <c r="Z104" s="65">
        <f>COUNTIFS($I$11:$I$58,C104,$Z$11:$Z$58,"&lt;5")</f>
        <v>0</v>
      </c>
      <c r="AA104" s="118" t="e">
        <f>Z104/B104</f>
        <v>#DIV/0!</v>
      </c>
      <c r="AB104" s="120" t="e">
        <f>100%-AA104</f>
        <v>#DIV/0!</v>
      </c>
      <c r="AD104" s="7"/>
      <c r="AE104" s="65">
        <f>COUNTIFS($I$11:$I$58,C104,$AE$11:$AE$58,"&lt;=4,60")</f>
        <v>0</v>
      </c>
      <c r="AF104" s="118" t="e">
        <f>AE104/B104</f>
        <v>#DIV/0!</v>
      </c>
      <c r="AG104" s="120" t="e">
        <f>100%-AF104</f>
        <v>#DIV/0!</v>
      </c>
      <c r="AH104" s="65">
        <f>COUNTIFS($I$11:$I$58,C104,$AH$11:$AH$58,"&lt;5")</f>
        <v>0</v>
      </c>
      <c r="AI104" s="118" t="e">
        <f>AH104/B104</f>
        <v>#DIV/0!</v>
      </c>
      <c r="AJ104" s="118" t="e">
        <f>100%-AI104</f>
        <v>#DIV/0!</v>
      </c>
      <c r="AK104" s="65">
        <f>COUNTIFS($I$11:$I$58,C104,$AK$11:$AK$58,"&lt;5")</f>
        <v>0</v>
      </c>
      <c r="AL104" s="118" t="e">
        <f>AK104/B104</f>
        <v>#DIV/0!</v>
      </c>
      <c r="AM104" s="118" t="e">
        <f>100%-AL104</f>
        <v>#DIV/0!</v>
      </c>
      <c r="AN104" s="65">
        <f>COUNTIFS($I$11:$I$58,C104,$AN$11:$AN$58,"&lt;5")</f>
        <v>0</v>
      </c>
      <c r="AO104" s="118" t="e">
        <f>AN104/B104</f>
        <v>#DIV/0!</v>
      </c>
      <c r="AP104" s="118" t="e">
        <f>100%-AO104</f>
        <v>#DIV/0!</v>
      </c>
      <c r="AQ104" s="65">
        <f>COUNTIFS($I$11:$I$58,C104,$AQ$11:$AQ$58,"&lt;5")</f>
        <v>0</v>
      </c>
      <c r="AR104" s="118" t="e">
        <f>AQ104/B104</f>
        <v>#DIV/0!</v>
      </c>
      <c r="AS104" s="118" t="e">
        <f>100%-AR104</f>
        <v>#DIV/0!</v>
      </c>
      <c r="AT104" s="65">
        <f>COUNTIFS($I$11:$I$58,C104,$AT$11:$AT$58,"&lt;5")</f>
        <v>0</v>
      </c>
      <c r="AU104" s="65">
        <f>COUNTIFS($I$11:$I$58,C104,$AU$11:$AU$58,"&lt;90")</f>
        <v>0</v>
      </c>
      <c r="AV104" s="118" t="e">
        <f>AT104/B104</f>
        <v>#DIV/0!</v>
      </c>
      <c r="AW104" s="118" t="e">
        <f>100%-AV104</f>
        <v>#DIV/0!</v>
      </c>
      <c r="AX104" s="65">
        <f>COUNTIFS($I$11:$I$58,C104,$AX$11:$AX$58,"&lt;5")</f>
        <v>0</v>
      </c>
      <c r="AY104" s="118" t="e">
        <f>AX104/B104</f>
        <v>#DIV/0!</v>
      </c>
      <c r="AZ104" s="118" t="e">
        <f>100%-AY104</f>
        <v>#DIV/0!</v>
      </c>
    </row>
    <row r="105" spans="1:62" ht="12.75">
      <c r="B105" s="6">
        <f>COUNTIF($I$11:$I$58,C105)</f>
        <v>0</v>
      </c>
      <c r="C105" s="86" t="s">
        <v>90</v>
      </c>
      <c r="D105" s="6"/>
      <c r="E105" s="6"/>
      <c r="F105" s="6"/>
      <c r="G105" s="6"/>
      <c r="H105" s="6"/>
      <c r="I105" s="121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5">
        <f>COUNTIFS($I$11:$I$58,C105,$W$11:$W$58,"&lt;5")</f>
        <v>0</v>
      </c>
      <c r="X105" s="118" t="e">
        <f>W105/B105</f>
        <v>#DIV/0!</v>
      </c>
      <c r="Y105" s="119" t="e">
        <f>100%-X105</f>
        <v>#DIV/0!</v>
      </c>
      <c r="Z105" s="65">
        <f>COUNTIFS($I$11:$I$58,C105,$Z$11:$Z$58,"&lt;5")</f>
        <v>0</v>
      </c>
      <c r="AA105" s="118" t="e">
        <f>Z105/B105</f>
        <v>#DIV/0!</v>
      </c>
      <c r="AB105" s="120" t="e">
        <f>100%-AA105</f>
        <v>#DIV/0!</v>
      </c>
      <c r="AD105" s="7"/>
      <c r="AE105" s="65">
        <f>COUNTIFS($I$11:$I$58,C105,$AE$11:$AE$58,"&lt;=4,60")</f>
        <v>0</v>
      </c>
      <c r="AF105" s="118" t="e">
        <f>AE105/B105</f>
        <v>#DIV/0!</v>
      </c>
      <c r="AG105" s="120" t="e">
        <f>100%-AF105</f>
        <v>#DIV/0!</v>
      </c>
      <c r="AH105" s="65">
        <f>COUNTIFS($I$11:$I$58,C105,$AH$11:$AH$58,"&lt;5")</f>
        <v>0</v>
      </c>
      <c r="AI105" s="118" t="e">
        <f>AH105/B105</f>
        <v>#DIV/0!</v>
      </c>
      <c r="AJ105" s="118" t="e">
        <f>100%-AI105</f>
        <v>#DIV/0!</v>
      </c>
      <c r="AK105" s="65">
        <f>COUNTIFS($I$11:$I$58,C105,$AK$11:$AK$58,"&lt;5")</f>
        <v>0</v>
      </c>
      <c r="AL105" s="118" t="e">
        <f>AK105/B105</f>
        <v>#DIV/0!</v>
      </c>
      <c r="AM105" s="118" t="e">
        <f>100%-AL105</f>
        <v>#DIV/0!</v>
      </c>
      <c r="AN105" s="65">
        <f>COUNTIFS($I$11:$I$58,C105,$AN$11:$AN$58,"&lt;5")</f>
        <v>0</v>
      </c>
      <c r="AO105" s="118" t="e">
        <f>AN105/B105</f>
        <v>#DIV/0!</v>
      </c>
      <c r="AP105" s="118" t="e">
        <f>100%-AO105</f>
        <v>#DIV/0!</v>
      </c>
      <c r="AQ105" s="65">
        <f>COUNTIFS($I$11:$I$58,C105,$AQ$11:$AQ$58,"&lt;5")</f>
        <v>0</v>
      </c>
      <c r="AR105" s="118" t="e">
        <f>AQ105/B105</f>
        <v>#DIV/0!</v>
      </c>
      <c r="AS105" s="118" t="e">
        <f>100%-AR105</f>
        <v>#DIV/0!</v>
      </c>
      <c r="AT105" s="65">
        <f>COUNTIFS($I$11:$I$58,C105,$AT$11:$AT$58,"&lt;5")</f>
        <v>0</v>
      </c>
      <c r="AU105" s="65">
        <f>COUNTIFS($I$11:$I$58,C105,$AU$11:$AU$58,"&lt;90")</f>
        <v>0</v>
      </c>
      <c r="AV105" s="118" t="e">
        <f>AT105/B105</f>
        <v>#DIV/0!</v>
      </c>
      <c r="AW105" s="118" t="e">
        <f>100%-AV105</f>
        <v>#DIV/0!</v>
      </c>
      <c r="AX105" s="65">
        <f>COUNTIFS($I$11:$I$58,C105,$AX$11:$AX$58,"&lt;5")</f>
        <v>0</v>
      </c>
      <c r="AY105" s="118" t="e">
        <f>AX105/B105</f>
        <v>#DIV/0!</v>
      </c>
      <c r="AZ105" s="118" t="e">
        <f>100%-AY105</f>
        <v>#DIV/0!</v>
      </c>
    </row>
    <row r="106" spans="1:62">
      <c r="B106" s="6">
        <f>COUNTIF($I$11:$I$58,C106)</f>
        <v>0</v>
      </c>
      <c r="C106" s="86" t="s">
        <v>91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5">
        <f>COUNTIFS($I$11:$I$58,C106,$W$11:$W$58,"&lt;5")</f>
        <v>0</v>
      </c>
      <c r="X106" s="118" t="e">
        <f>W106/B106</f>
        <v>#DIV/0!</v>
      </c>
      <c r="Y106" s="119" t="e">
        <f>100%-X106</f>
        <v>#DIV/0!</v>
      </c>
      <c r="Z106" s="65">
        <f>COUNTIFS($I$11:$I$58,C106,$Z$11:$Z$58,"&lt;5")</f>
        <v>0</v>
      </c>
      <c r="AA106" s="118" t="e">
        <f>Z106/B106</f>
        <v>#DIV/0!</v>
      </c>
      <c r="AB106" s="120" t="e">
        <f>100%-AA106</f>
        <v>#DIV/0!</v>
      </c>
      <c r="AD106" s="7"/>
      <c r="AE106" s="65">
        <f>COUNTIFS($I$11:$I$58,C106,$AE$11:$AE$58,"&lt;=4,60")</f>
        <v>0</v>
      </c>
      <c r="AF106" s="118" t="e">
        <f>AE106/B106</f>
        <v>#DIV/0!</v>
      </c>
      <c r="AG106" s="120" t="e">
        <f>100%-AF106</f>
        <v>#DIV/0!</v>
      </c>
      <c r="AH106" s="65">
        <f>COUNTIFS($I$11:$I$58,C106,$AH$11:$AH$58,"&lt;5")</f>
        <v>0</v>
      </c>
      <c r="AI106" s="118" t="e">
        <f>AH106/B106</f>
        <v>#DIV/0!</v>
      </c>
      <c r="AJ106" s="118" t="e">
        <f>100%-AI106</f>
        <v>#DIV/0!</v>
      </c>
      <c r="AK106" s="65">
        <f>COUNTIFS($I$11:$I$58,C106,$AK$11:$AK$58,"&lt;5")</f>
        <v>0</v>
      </c>
      <c r="AL106" s="118" t="e">
        <f>AK106/B106</f>
        <v>#DIV/0!</v>
      </c>
      <c r="AM106" s="118" t="e">
        <f>100%-AL106</f>
        <v>#DIV/0!</v>
      </c>
      <c r="AN106" s="65">
        <f>COUNTIFS($I$11:$I$58,C106,$AN$11:$AN$58,"&lt;5")</f>
        <v>0</v>
      </c>
      <c r="AO106" s="118" t="e">
        <f>AN106/B106</f>
        <v>#DIV/0!</v>
      </c>
      <c r="AP106" s="118" t="e">
        <f>100%-AO106</f>
        <v>#DIV/0!</v>
      </c>
      <c r="AQ106" s="65">
        <f>COUNTIFS($I$11:$I$58,C106,$AQ$11:$AQ$58,"&lt;5")</f>
        <v>0</v>
      </c>
      <c r="AR106" s="118" t="e">
        <f>AQ106/B106</f>
        <v>#DIV/0!</v>
      </c>
      <c r="AS106" s="118" t="e">
        <f>100%-AR106</f>
        <v>#DIV/0!</v>
      </c>
      <c r="AT106" s="65">
        <f>COUNTIFS($I$11:$I$58,C106,$AT$11:$AT$58,"&lt;5")</f>
        <v>0</v>
      </c>
      <c r="AU106" s="65">
        <f>COUNTIFS($I$11:$I$58,C106,$AU$11:$AU$58,"&lt;90")</f>
        <v>0</v>
      </c>
      <c r="AV106" s="118" t="e">
        <f>AT106/B106</f>
        <v>#DIV/0!</v>
      </c>
      <c r="AW106" s="118" t="e">
        <f>100%-AV106</f>
        <v>#DIV/0!</v>
      </c>
      <c r="AX106" s="65">
        <f>COUNTIFS($I$11:$I$58,C106,$AX$11:$AX$58,"&lt;5")</f>
        <v>0</v>
      </c>
      <c r="AY106" s="118" t="e">
        <f>AX106/B106</f>
        <v>#DIV/0!</v>
      </c>
      <c r="AZ106" s="118" t="e">
        <f>100%-AY106</f>
        <v>#DIV/0!</v>
      </c>
    </row>
    <row r="107" spans="1:62"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</row>
    <row r="108" spans="1:62">
      <c r="B108" s="6">
        <f>COUNTIF($J$11:$J$58,C108)</f>
        <v>0</v>
      </c>
      <c r="C108" s="86" t="s">
        <v>92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5">
        <f>COUNTIFS($J$11:$J$58,C108,$W$11:$W$58,"&lt;5")</f>
        <v>0</v>
      </c>
      <c r="X108" s="118" t="e">
        <f>W108/B108</f>
        <v>#DIV/0!</v>
      </c>
      <c r="Y108" s="119" t="e">
        <f>100%-X108</f>
        <v>#DIV/0!</v>
      </c>
      <c r="Z108" s="65">
        <f>COUNTIFS($J$11:$J$58,C108,$Z$11:$Z$58,"&lt;5")</f>
        <v>0</v>
      </c>
      <c r="AA108" s="118" t="e">
        <f>Z108/B108</f>
        <v>#DIV/0!</v>
      </c>
      <c r="AB108" s="119" t="e">
        <f>100%-AA108</f>
        <v>#DIV/0!</v>
      </c>
      <c r="AE108" s="65">
        <f>COUNTIFS($J$11:$J$58,C108,$AE$11:$AE$58,"&lt;4,6")</f>
        <v>0</v>
      </c>
      <c r="AF108" s="118" t="e">
        <f>AE108/B108</f>
        <v>#DIV/0!</v>
      </c>
      <c r="AG108" s="119" t="e">
        <f>100%-AF108</f>
        <v>#DIV/0!</v>
      </c>
      <c r="AH108" s="65">
        <f>COUNTIFS($J$11:$J$58,C108,$AH$11:$AH$58,"&lt;5")</f>
        <v>0</v>
      </c>
      <c r="AI108" s="118" t="e">
        <f>AH108/B108</f>
        <v>#DIV/0!</v>
      </c>
      <c r="AJ108" s="119" t="e">
        <f>100%-AI108</f>
        <v>#DIV/0!</v>
      </c>
      <c r="AK108" s="65">
        <f>COUNTIFS($J$11:$J$58,C108,$AK$11:$AK$58,"&lt;5")</f>
        <v>0</v>
      </c>
      <c r="AL108" s="118" t="e">
        <f>AK108/B108</f>
        <v>#DIV/0!</v>
      </c>
      <c r="AM108" s="119" t="e">
        <f>100%-AL108</f>
        <v>#DIV/0!</v>
      </c>
      <c r="AN108" s="65">
        <f>COUNTIFS($J$11:$J$58,C108,$AN$11:$AN$58,"&lt;5")</f>
        <v>0</v>
      </c>
      <c r="AO108" s="118" t="e">
        <f>AN108/B108</f>
        <v>#DIV/0!</v>
      </c>
      <c r="AP108" s="119" t="e">
        <f>100%-AO108</f>
        <v>#DIV/0!</v>
      </c>
      <c r="AQ108" s="65">
        <f>COUNTIFS($J$11:$J$58,C108,$AQ$11:$AQ$58,"&lt;5")</f>
        <v>0</v>
      </c>
      <c r="AR108" s="118" t="e">
        <f>AQ108/B108</f>
        <v>#DIV/0!</v>
      </c>
      <c r="AS108" s="119" t="e">
        <f>100%-AR108</f>
        <v>#DIV/0!</v>
      </c>
      <c r="AT108" s="65">
        <f>COUNTIFS($J$11:$J$58,F108,$AT$11:$AT$58,"&lt;5")</f>
        <v>0</v>
      </c>
      <c r="AU108" s="65">
        <f>COUNTIFS($J$11:$J$58,C108,$AU$11:$AU$58,"&lt;90")</f>
        <v>0</v>
      </c>
      <c r="AV108" s="118" t="e">
        <f>AU108/B108</f>
        <v>#DIV/0!</v>
      </c>
      <c r="AW108" s="119" t="e">
        <f>100%-AV108</f>
        <v>#DIV/0!</v>
      </c>
      <c r="AX108" s="65">
        <f>COUNTIFS($J$11:$J$58,C108,$AX$11:$AX$58,"&lt;5")</f>
        <v>0</v>
      </c>
      <c r="AY108" s="118" t="e">
        <f>AX108/B108</f>
        <v>#DIV/0!</v>
      </c>
      <c r="AZ108" s="119" t="e">
        <f>100%-AY108</f>
        <v>#DIV/0!</v>
      </c>
    </row>
    <row r="109" spans="1:62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62"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</row>
    <row r="111" spans="1:62">
      <c r="A111" s="123" t="s">
        <v>93</v>
      </c>
      <c r="B111" s="124"/>
      <c r="C111" s="125" t="s">
        <v>94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</row>
    <row r="112" spans="1:62"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</row>
    <row r="113" spans="3:59"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</row>
    <row r="114" spans="3:59">
      <c r="C114" s="6"/>
      <c r="D114" s="6"/>
      <c r="E114" s="6"/>
      <c r="F114" s="6"/>
      <c r="G114" s="6"/>
      <c r="H114" s="6"/>
      <c r="I114" s="6"/>
      <c r="J114" s="6"/>
    </row>
    <row r="116" spans="3:59">
      <c r="C116" s="6"/>
      <c r="D116" s="6"/>
      <c r="E116" s="6"/>
      <c r="F116" s="6"/>
      <c r="G116" s="6"/>
      <c r="H116" s="6"/>
      <c r="I116" s="6"/>
      <c r="J116" s="6"/>
    </row>
    <row r="117" spans="3:59">
      <c r="C117" s="6"/>
      <c r="D117" s="6"/>
      <c r="E117" s="6"/>
      <c r="F117" s="6"/>
      <c r="G117" s="6"/>
      <c r="H117" s="6"/>
      <c r="I117" s="6"/>
      <c r="J117" s="6"/>
    </row>
    <row r="129" spans="58:62" s="6" customFormat="1">
      <c r="BF129" s="7"/>
      <c r="BI129" s="7"/>
      <c r="BJ129" s="7"/>
    </row>
    <row r="130" spans="58:62" s="6" customFormat="1">
      <c r="BF130" s="7"/>
      <c r="BI130" s="7"/>
      <c r="BJ130" s="7"/>
    </row>
    <row r="131" spans="58:62" s="6" customFormat="1">
      <c r="BF131" s="7"/>
      <c r="BI131" s="7"/>
      <c r="BJ131" s="7"/>
    </row>
    <row r="132" spans="58:62" s="6" customFormat="1">
      <c r="BF132" s="7"/>
      <c r="BI132" s="7"/>
      <c r="BJ132" s="7"/>
    </row>
    <row r="133" spans="58:62" s="6" customFormat="1">
      <c r="BF133" s="7"/>
      <c r="BI133" s="7"/>
      <c r="BJ133" s="7"/>
    </row>
    <row r="134" spans="58:62" s="6" customFormat="1">
      <c r="BF134" s="7"/>
      <c r="BI134" s="7"/>
      <c r="BJ134" s="7"/>
    </row>
    <row r="135" spans="58:62" s="6" customFormat="1">
      <c r="BF135" s="7"/>
      <c r="BI135" s="7"/>
      <c r="BJ135" s="7"/>
    </row>
    <row r="136" spans="58:62" s="6" customFormat="1">
      <c r="BF136" s="7"/>
      <c r="BI136" s="7"/>
      <c r="BJ136" s="7"/>
    </row>
    <row r="137" spans="58:62" s="6" customFormat="1">
      <c r="BF137" s="7"/>
      <c r="BI137" s="7"/>
      <c r="BJ137" s="7"/>
    </row>
    <row r="138" spans="58:62" s="6" customFormat="1">
      <c r="BF138" s="7"/>
      <c r="BI138" s="7"/>
      <c r="BJ138" s="7"/>
    </row>
    <row r="139" spans="58:62" s="6" customFormat="1">
      <c r="BF139" s="7"/>
      <c r="BI139" s="7"/>
      <c r="BJ139" s="7"/>
    </row>
    <row r="140" spans="58:62" s="6" customFormat="1">
      <c r="BF140" s="7"/>
      <c r="BI140" s="7"/>
      <c r="BJ140" s="7"/>
    </row>
    <row r="141" spans="58:62" s="6" customFormat="1">
      <c r="BF141" s="7"/>
      <c r="BI141" s="7"/>
      <c r="BJ141" s="7"/>
    </row>
    <row r="142" spans="58:62" s="6" customFormat="1">
      <c r="BF142" s="7"/>
      <c r="BI142" s="7"/>
      <c r="BJ142" s="7"/>
    </row>
    <row r="143" spans="58:62" s="6" customFormat="1">
      <c r="BF143" s="7"/>
      <c r="BI143" s="7"/>
      <c r="BJ143" s="7"/>
    </row>
    <row r="144" spans="58:62" s="6" customFormat="1">
      <c r="BF144" s="7"/>
      <c r="BI144" s="7"/>
      <c r="BJ144" s="7"/>
    </row>
    <row r="145" spans="58:62" s="6" customFormat="1">
      <c r="BF145" s="7"/>
      <c r="BI145" s="7"/>
      <c r="BJ145" s="7"/>
    </row>
    <row r="146" spans="58:62" s="6" customFormat="1">
      <c r="BF146" s="7"/>
      <c r="BI146" s="7"/>
      <c r="BJ146" s="7"/>
    </row>
    <row r="147" spans="58:62" s="6" customFormat="1">
      <c r="BF147" s="7"/>
      <c r="BI147" s="7"/>
      <c r="BJ147" s="7"/>
    </row>
    <row r="148" spans="58:62" s="6" customFormat="1">
      <c r="BF148" s="7"/>
      <c r="BI148" s="7"/>
      <c r="BJ148" s="7"/>
    </row>
    <row r="149" spans="58:62" s="6" customFormat="1">
      <c r="BF149" s="7"/>
      <c r="BI149" s="7"/>
      <c r="BJ149" s="7"/>
    </row>
    <row r="150" spans="58:62" s="6" customFormat="1">
      <c r="BF150" s="7"/>
      <c r="BI150" s="7"/>
      <c r="BJ150" s="7"/>
    </row>
    <row r="151" spans="58:62" s="6" customFormat="1">
      <c r="BF151" s="7"/>
      <c r="BI151" s="7"/>
      <c r="BJ151" s="7"/>
    </row>
    <row r="152" spans="58:62" s="6" customFormat="1">
      <c r="BF152" s="7"/>
      <c r="BI152" s="7"/>
      <c r="BJ152" s="7"/>
    </row>
    <row r="153" spans="58:62" s="6" customFormat="1">
      <c r="BF153" s="7"/>
      <c r="BI153" s="7"/>
      <c r="BJ153" s="7"/>
    </row>
    <row r="154" spans="58:62" s="6" customFormat="1">
      <c r="BF154" s="7"/>
      <c r="BI154" s="7"/>
      <c r="BJ154" s="7"/>
    </row>
    <row r="155" spans="58:62" s="6" customFormat="1">
      <c r="BF155" s="7"/>
      <c r="BI155" s="7"/>
      <c r="BJ155" s="7"/>
    </row>
    <row r="156" spans="58:62" s="6" customFormat="1">
      <c r="BF156" s="7"/>
      <c r="BI156" s="7"/>
      <c r="BJ156" s="7"/>
    </row>
    <row r="157" spans="58:62" s="6" customFormat="1">
      <c r="BF157" s="7"/>
      <c r="BI157" s="7"/>
      <c r="BJ157" s="7"/>
    </row>
    <row r="158" spans="58:62" s="6" customFormat="1">
      <c r="BF158" s="7"/>
      <c r="BI158" s="7"/>
      <c r="BJ158" s="7"/>
    </row>
    <row r="159" spans="58:62" s="6" customFormat="1">
      <c r="BF159" s="7"/>
      <c r="BI159" s="7"/>
      <c r="BJ159" s="7"/>
    </row>
    <row r="160" spans="58:62" s="6" customFormat="1">
      <c r="BF160" s="7"/>
      <c r="BI160" s="7"/>
      <c r="BJ160" s="7"/>
    </row>
    <row r="161" spans="58:62" s="6" customFormat="1">
      <c r="BF161" s="7"/>
      <c r="BI161" s="7"/>
      <c r="BJ161" s="7"/>
    </row>
    <row r="162" spans="58:62" s="6" customFormat="1">
      <c r="BF162" s="7"/>
      <c r="BI162" s="7"/>
      <c r="BJ162" s="7"/>
    </row>
    <row r="163" spans="58:62" s="6" customFormat="1">
      <c r="BF163" s="7"/>
      <c r="BI163" s="7"/>
      <c r="BJ163" s="7"/>
    </row>
    <row r="164" spans="58:62" s="6" customFormat="1">
      <c r="BF164" s="7"/>
      <c r="BI164" s="7"/>
      <c r="BJ164" s="7"/>
    </row>
    <row r="165" spans="58:62" s="6" customFormat="1">
      <c r="BF165" s="7"/>
      <c r="BI165" s="7"/>
      <c r="BJ165" s="7"/>
    </row>
    <row r="166" spans="58:62" s="6" customFormat="1">
      <c r="BF166" s="7"/>
      <c r="BI166" s="7"/>
      <c r="BJ166" s="7"/>
    </row>
    <row r="167" spans="58:62" s="6" customFormat="1">
      <c r="BF167" s="7"/>
      <c r="BI167" s="7"/>
      <c r="BJ167" s="7"/>
    </row>
    <row r="168" spans="58:62" s="6" customFormat="1">
      <c r="BF168" s="7"/>
      <c r="BI168" s="7"/>
      <c r="BJ168" s="7"/>
    </row>
    <row r="169" spans="58:62" s="6" customFormat="1">
      <c r="BF169" s="7"/>
      <c r="BI169" s="7"/>
      <c r="BJ169" s="7"/>
    </row>
    <row r="170" spans="58:62" s="6" customFormat="1">
      <c r="BF170" s="7"/>
      <c r="BI170" s="7"/>
      <c r="BJ170" s="7"/>
    </row>
    <row r="171" spans="58:62" s="6" customFormat="1">
      <c r="BF171" s="7"/>
      <c r="BI171" s="7"/>
      <c r="BJ171" s="7"/>
    </row>
    <row r="172" spans="58:62" s="6" customFormat="1">
      <c r="BF172" s="7"/>
      <c r="BI172" s="7"/>
      <c r="BJ172" s="7"/>
    </row>
    <row r="173" spans="58:62" s="6" customFormat="1">
      <c r="BF173" s="7"/>
      <c r="BI173" s="7"/>
      <c r="BJ173" s="7"/>
    </row>
    <row r="174" spans="58:62" s="6" customFormat="1">
      <c r="BF174" s="7"/>
      <c r="BI174" s="7"/>
      <c r="BJ174" s="7"/>
    </row>
    <row r="175" spans="58:62" s="6" customFormat="1">
      <c r="BF175" s="7"/>
      <c r="BI175" s="7"/>
      <c r="BJ175" s="7"/>
    </row>
    <row r="176" spans="58:62" s="6" customFormat="1">
      <c r="BF176" s="7"/>
      <c r="BI176" s="7"/>
      <c r="BJ176" s="7"/>
    </row>
    <row r="177" spans="58:62" s="6" customFormat="1">
      <c r="BF177" s="7"/>
      <c r="BI177" s="7"/>
      <c r="BJ177" s="7"/>
    </row>
  </sheetData>
  <sortState ref="C11:K42">
    <sortCondition ref="I11:I42"/>
    <sortCondition ref="C11:C42"/>
  </sortState>
  <mergeCells count="61">
    <mergeCell ref="AX100:AZ100"/>
    <mergeCell ref="AT9:AW9"/>
    <mergeCell ref="AX9:AZ9"/>
    <mergeCell ref="W100:Y100"/>
    <mergeCell ref="Z100:AB100"/>
    <mergeCell ref="AD100:AG100"/>
    <mergeCell ref="AH100:AJ100"/>
    <mergeCell ref="AK100:AM100"/>
    <mergeCell ref="AN100:AP100"/>
    <mergeCell ref="AQ100:AS100"/>
    <mergeCell ref="AT100:AW100"/>
    <mergeCell ref="Z9:AB9"/>
    <mergeCell ref="AD9:AG9"/>
    <mergeCell ref="AH9:AJ9"/>
    <mergeCell ref="AK9:AM9"/>
    <mergeCell ref="AN9:AP9"/>
    <mergeCell ref="AQ9:AS9"/>
    <mergeCell ref="BG6:BG10"/>
    <mergeCell ref="BH6:BH10"/>
    <mergeCell ref="BI6:BI10"/>
    <mergeCell ref="BJ6:BJ10"/>
    <mergeCell ref="W8:Y8"/>
    <mergeCell ref="Z8:AB8"/>
    <mergeCell ref="AD8:AG8"/>
    <mergeCell ref="AH8:AJ8"/>
    <mergeCell ref="AK8:AM8"/>
    <mergeCell ref="AN8:AP8"/>
    <mergeCell ref="BA6:BA10"/>
    <mergeCell ref="BB6:BB10"/>
    <mergeCell ref="BC6:BC10"/>
    <mergeCell ref="BD6:BD10"/>
    <mergeCell ref="BE6:BE10"/>
    <mergeCell ref="BF6:BF10"/>
    <mergeCell ref="T6:T10"/>
    <mergeCell ref="U6:U10"/>
    <mergeCell ref="V6:V10"/>
    <mergeCell ref="W6:AB7"/>
    <mergeCell ref="AC6:AC10"/>
    <mergeCell ref="AD6:AZ7"/>
    <mergeCell ref="AQ8:AS8"/>
    <mergeCell ref="AT8:AW8"/>
    <mergeCell ref="AX8:AZ8"/>
    <mergeCell ref="W9:Y9"/>
    <mergeCell ref="N6:N10"/>
    <mergeCell ref="O6:O10"/>
    <mergeCell ref="P6:P10"/>
    <mergeCell ref="Q6:Q10"/>
    <mergeCell ref="R6:R10"/>
    <mergeCell ref="S6:S10"/>
    <mergeCell ref="H6:H10"/>
    <mergeCell ref="I6:I10"/>
    <mergeCell ref="J6:J10"/>
    <mergeCell ref="K6:K10"/>
    <mergeCell ref="L6:L10"/>
    <mergeCell ref="M6:M10"/>
    <mergeCell ref="B6:B10"/>
    <mergeCell ref="C6:C10"/>
    <mergeCell ref="D6:D10"/>
    <mergeCell ref="E6:E10"/>
    <mergeCell ref="F6:F10"/>
    <mergeCell ref="G6:G10"/>
  </mergeCells>
  <conditionalFormatting sqref="BC97:BD98 BC51:BD58 BC11:BD48">
    <cfRule type="cellIs" dxfId="28" priority="22" stopIfTrue="1" operator="equal">
      <formula>"gugur"</formula>
    </cfRule>
  </conditionalFormatting>
  <conditionalFormatting sqref="C100">
    <cfRule type="duplicateValues" dxfId="27" priority="21"/>
  </conditionalFormatting>
  <conditionalFormatting sqref="C115">
    <cfRule type="duplicateValues" dxfId="26" priority="19"/>
    <cfRule type="duplicateValues" dxfId="25" priority="20"/>
  </conditionalFormatting>
  <conditionalFormatting sqref="C121">
    <cfRule type="duplicateValues" dxfId="24" priority="17"/>
    <cfRule type="duplicateValues" dxfId="23" priority="18"/>
  </conditionalFormatting>
  <conditionalFormatting sqref="C115 C100 C1:C10 C118:C1048576">
    <cfRule type="duplicateValues" dxfId="22" priority="16"/>
  </conditionalFormatting>
  <conditionalFormatting sqref="C115 C1:C10 C100:C109 E101 G101 I101 K101 M101 O101 Q101 S101 U101 W101 Y101 AA101 AC101 AE101 AG101 AI101 AK101 AM101 AO101 AQ101 AS101 AU101 AW101 AY101 C118:C1048576">
    <cfRule type="duplicateValues" dxfId="21" priority="15"/>
  </conditionalFormatting>
  <conditionalFormatting sqref="C100:C112 C1:C10 E101 G101 I101 K101 M101 O101 Q101 S101 U101 W101 Y101 AA101 AC101 AE101 AG101 AI101 AK101 AM101 AO101 AQ101 AS101 AU101 AW101 AY101 C115 C118:C1048576">
    <cfRule type="duplicateValues" dxfId="20" priority="14"/>
  </conditionalFormatting>
  <conditionalFormatting sqref="C110:C112 C115 C118:C1048576">
    <cfRule type="duplicateValues" dxfId="19" priority="13"/>
  </conditionalFormatting>
  <conditionalFormatting sqref="C100:C112 C115 C118:C1048576">
    <cfRule type="duplicateValues" dxfId="18" priority="12"/>
  </conditionalFormatting>
  <conditionalFormatting sqref="C51:C58">
    <cfRule type="duplicateValues" dxfId="17" priority="11"/>
  </conditionalFormatting>
  <conditionalFormatting sqref="C51:C58">
    <cfRule type="duplicateValues" dxfId="16" priority="23"/>
  </conditionalFormatting>
  <conditionalFormatting sqref="C98:C99 C51:C58">
    <cfRule type="duplicateValues" dxfId="15" priority="24"/>
  </conditionalFormatting>
  <conditionalFormatting sqref="C115 C98:C112 C118:C1048576 C51:C58 C1:C10">
    <cfRule type="duplicateValues" dxfId="14" priority="25"/>
  </conditionalFormatting>
  <conditionalFormatting sqref="C98:C99">
    <cfRule type="duplicateValues" dxfId="13" priority="26"/>
  </conditionalFormatting>
  <conditionalFormatting sqref="C98:C99 C51:C58">
    <cfRule type="duplicateValues" dxfId="12" priority="27"/>
  </conditionalFormatting>
  <conditionalFormatting sqref="C98 C51:C58">
    <cfRule type="duplicateValues" dxfId="11" priority="28"/>
  </conditionalFormatting>
  <conditionalFormatting sqref="B111">
    <cfRule type="duplicateValues" dxfId="10" priority="10"/>
  </conditionalFormatting>
  <conditionalFormatting sqref="C97">
    <cfRule type="duplicateValues" dxfId="9" priority="8"/>
  </conditionalFormatting>
  <conditionalFormatting sqref="C97">
    <cfRule type="duplicateValues" dxfId="8" priority="9"/>
  </conditionalFormatting>
  <conditionalFormatting sqref="D11:D21 D23:D44">
    <cfRule type="duplicateValues" dxfId="7" priority="4"/>
    <cfRule type="duplicateValues" dxfId="6" priority="5"/>
  </conditionalFormatting>
  <conditionalFormatting sqref="D47">
    <cfRule type="duplicateValues" dxfId="5" priority="3"/>
  </conditionalFormatting>
  <conditionalFormatting sqref="D45:D49">
    <cfRule type="duplicateValues" dxfId="4" priority="6"/>
    <cfRule type="duplicateValues" dxfId="3" priority="7"/>
  </conditionalFormatting>
  <conditionalFormatting sqref="BC49:BD49">
    <cfRule type="cellIs" dxfId="2" priority="2" stopIfTrue="1" operator="equal">
      <formula>"gugur"</formula>
    </cfRule>
  </conditionalFormatting>
  <conditionalFormatting sqref="BC50:BD50">
    <cfRule type="cellIs" dxfId="1" priority="1" stopIfTrue="1" operator="equal">
      <formula>"gugur"</formula>
    </cfRule>
  </conditionalFormatting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S.</dc:creator>
  <cp:lastModifiedBy>Budi S.</cp:lastModifiedBy>
  <dcterms:created xsi:type="dcterms:W3CDTF">2022-06-08T01:39:08Z</dcterms:created>
  <dcterms:modified xsi:type="dcterms:W3CDTF">2022-06-08T04:23:52Z</dcterms:modified>
</cp:coreProperties>
</file>