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2\CH\HK &amp; Performansi\5. Mei\"/>
    </mc:Choice>
  </mc:AlternateContent>
  <bookViews>
    <workbookView xWindow="0" yWindow="0" windowWidth="20490" windowHeight="6225"/>
  </bookViews>
  <sheets>
    <sheet name="SPV CHO SUP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11" i="1" l="1"/>
  <c r="BE11" i="1"/>
  <c r="BF11" i="1" s="1"/>
  <c r="BB11" i="1"/>
  <c r="BC11" i="1" s="1"/>
  <c r="AY11" i="1"/>
  <c r="AZ11" i="1" s="1"/>
  <c r="AU11" i="1"/>
  <c r="AV11" i="1" s="1"/>
  <c r="AS11" i="1"/>
  <c r="AP11" i="1"/>
  <c r="AQ11" i="1" s="1"/>
  <c r="AM11" i="1"/>
  <c r="AN11" i="1" s="1"/>
  <c r="AJ11" i="1"/>
  <c r="AK11" i="1" s="1"/>
  <c r="AG11" i="1"/>
  <c r="AD11" i="1"/>
  <c r="AC11" i="1"/>
  <c r="Y11" i="1"/>
  <c r="Z11" i="1" s="1"/>
  <c r="V11" i="1"/>
  <c r="W11" i="1" s="1"/>
  <c r="U11" i="1"/>
  <c r="T11" i="1"/>
  <c r="BG11" i="1" l="1"/>
  <c r="AE11" i="1"/>
  <c r="AH11" i="1"/>
  <c r="BH11" i="1" l="1"/>
  <c r="BK11" i="1" s="1"/>
  <c r="BL11" i="1" s="1"/>
  <c r="BM11" i="1" s="1"/>
</calcChain>
</file>

<file path=xl/comments1.xml><?xml version="1.0" encoding="utf-8"?>
<comments xmlns="http://schemas.openxmlformats.org/spreadsheetml/2006/main">
  <authors>
    <author>Budi S.</author>
  </authors>
  <commentList>
    <comment ref="R11" authorId="0" shapeId="0">
      <text>
        <r>
          <rPr>
            <b/>
            <sz val="9"/>
            <color indexed="81"/>
            <rFont val="Tahoma"/>
            <charset val="1"/>
          </rPr>
          <t>Budi S.:</t>
        </r>
        <r>
          <rPr>
            <sz val="9"/>
            <color indexed="81"/>
            <rFont val="Tahoma"/>
            <charset val="1"/>
          </rPr>
          <t xml:space="preserve">
Cuti Bersama</t>
        </r>
      </text>
    </comment>
  </commentList>
</comments>
</file>

<file path=xl/sharedStrings.xml><?xml version="1.0" encoding="utf-8"?>
<sst xmlns="http://schemas.openxmlformats.org/spreadsheetml/2006/main" count="88" uniqueCount="55">
  <si>
    <t>FORM REKAPITULASI PENILAIAN KINERJA</t>
  </si>
  <si>
    <t>SPV CH LAYANAN TELKOMSEL</t>
  </si>
  <si>
    <t>LOKASI      : CC TELKOMSEL SEMARANG</t>
  </si>
  <si>
    <t>NO</t>
  </si>
  <si>
    <t>NAMA LENGKAP</t>
  </si>
  <si>
    <t>ID 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</si>
  <si>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</si>
  <si>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</si>
  <si>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</si>
  <si>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</si>
  <si>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</si>
  <si>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</si>
  <si>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</si>
  <si>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</si>
  <si>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</si>
  <si>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</si>
  <si>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</si>
  <si>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</si>
  <si>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</si>
  <si>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</si>
  <si>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</si>
  <si>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</si>
  <si>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</si>
  <si>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</si>
  <si>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(30%)</t>
  </si>
  <si>
    <t>KUALITAS</t>
  </si>
  <si>
    <t>TOTAL KUALITAS (70%)</t>
  </si>
  <si>
    <t>TOTAL KINERJA (100%)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</si>
  <si>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</si>
  <si>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</si>
  <si>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</si>
  <si>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</si>
  <si>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</si>
  <si>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</si>
  <si>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</si>
  <si>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</si>
  <si>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Populasi Kedisiplinan Team (tidak datang terlambat)</t>
  </si>
  <si>
    <t>Populasi Kehadiran Team (Pencapaian 100%)</t>
  </si>
  <si>
    <t>KEHADIRAN INDIVIDU</t>
  </si>
  <si>
    <t>Closing tiket seluruh Layanan</t>
  </si>
  <si>
    <t>Ratio Closing Tiket</t>
  </si>
  <si>
    <t>Populasi QA SCORE konfirmasi ke pelanggan</t>
  </si>
  <si>
    <t>Populasi QA Score Closing Tiket</t>
  </si>
  <si>
    <t>Populasi Propper</t>
  </si>
  <si>
    <t>Pencapaian CES SCORE</t>
  </si>
  <si>
    <t>Service Level Closing Tiket</t>
  </si>
  <si>
    <t>Kualitas repeat tiket, exclude (NETWORK &amp; BILLING)</t>
  </si>
  <si>
    <t xml:space="preserve">Sharing Knowledge </t>
  </si>
  <si>
    <t>NILAI</t>
  </si>
  <si>
    <t>%NILAI</t>
  </si>
  <si>
    <t>REALISASI</t>
  </si>
  <si>
    <t>BUDI SUPRIYATNA</t>
  </si>
  <si>
    <t>SPV CH</t>
  </si>
  <si>
    <t>LAKI-LAKI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</si>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</sst>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.00_);_(* \(#,##0.00\);_(* &quot;-&quot;??_);_(@_)"/>
    <numFmt numFmtId="168" formatCode="_(* #,##0_);_(* \(#,##0\);_(* &quot;-&quot;??_);_(@_)"/>
    <numFmt numFmtId="169" formatCode="_([$Rp-421]* #,##0_);_([$Rp-421]* \(#,##0\);_([$Rp-421]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</font>
    <font>
      <sz val="12"/>
      <name val="Times New Roman"/>
      <family val="1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167" fontId="1" fillId="0" borderId="0" applyFont="0" applyFill="0" applyBorder="0" applyAlignment="0" applyProtection="0"/>
  </cellStyleXfs>
  <cellXfs count="78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3" fillId="0" borderId="0" xfId="1" applyFont="1"/>
    <xf numFmtId="17" fontId="3" fillId="0" borderId="0" xfId="1" applyNumberFormat="1" applyFont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3" fillId="0" borderId="4" xfId="2" applyNumberFormat="1" applyFont="1" applyBorder="1" applyAlignment="1">
      <alignment horizontal="center" vertical="center"/>
    </xf>
    <xf numFmtId="166" fontId="7" fillId="0" borderId="4" xfId="0" applyNumberFormat="1" applyFont="1" applyBorder="1" applyAlignment="1">
      <alignment horizontal="center"/>
    </xf>
    <xf numFmtId="166" fontId="4" fillId="0" borderId="4" xfId="0" applyNumberFormat="1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4" fillId="0" borderId="4" xfId="2" applyFont="1" applyBorder="1" applyAlignment="1">
      <alignment horizontal="center" vertical="center"/>
    </xf>
    <xf numFmtId="0" fontId="3" fillId="4" borderId="4" xfId="2" applyFont="1" applyFill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4" xfId="4" applyFont="1" applyBorder="1" applyAlignment="1">
      <alignment horizontal="center" vertical="center"/>
    </xf>
    <xf numFmtId="1" fontId="3" fillId="5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1" fontId="3" fillId="6" borderId="4" xfId="1" applyNumberFormat="1" applyFont="1" applyFill="1" applyBorder="1" applyAlignment="1">
      <alignment horizontal="center" vertical="center"/>
    </xf>
    <xf numFmtId="9" fontId="3" fillId="3" borderId="4" xfId="5" applyFont="1" applyFill="1" applyBorder="1" applyAlignment="1">
      <alignment horizontal="center" vertical="center"/>
    </xf>
    <xf numFmtId="9" fontId="3" fillId="3" borderId="13" xfId="1" applyNumberFormat="1" applyFont="1" applyFill="1" applyBorder="1" applyAlignment="1">
      <alignment horizontal="center" vertical="center"/>
    </xf>
    <xf numFmtId="10" fontId="3" fillId="0" borderId="4" xfId="6" applyNumberFormat="1" applyFont="1" applyBorder="1" applyAlignment="1">
      <alignment horizontal="center" vertical="center" wrapText="1"/>
    </xf>
    <xf numFmtId="168" fontId="4" fillId="0" borderId="4" xfId="7" applyNumberFormat="1" applyFont="1" applyFill="1" applyBorder="1" applyAlignment="1">
      <alignment vertical="center"/>
    </xf>
    <xf numFmtId="169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5" borderId="4" xfId="2" applyFont="1" applyFill="1" applyBorder="1" applyAlignment="1">
      <alignment vertical="center"/>
    </xf>
    <xf numFmtId="0" fontId="4" fillId="0" borderId="0" xfId="2" applyFont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168" fontId="3" fillId="0" borderId="0" xfId="7" applyNumberFormat="1" applyFont="1" applyAlignment="1">
      <alignment horizontal="center"/>
    </xf>
    <xf numFmtId="0" fontId="4" fillId="0" borderId="0" xfId="2" applyFont="1" applyAlignment="1">
      <alignment horizontal="left" vertical="center"/>
    </xf>
    <xf numFmtId="9" fontId="10" fillId="0" borderId="0" xfId="0" applyNumberFormat="1" applyFont="1" applyAlignment="1">
      <alignment horizontal="left" vertical="center" wrapText="1" indent="2"/>
    </xf>
    <xf numFmtId="9" fontId="1" fillId="0" borderId="0" xfId="0" applyNumberFormat="1" applyFont="1" applyAlignment="1">
      <alignment horizontal="center" vertical="center" wrapText="1"/>
    </xf>
    <xf numFmtId="9" fontId="10" fillId="0" borderId="0" xfId="0" applyNumberFormat="1" applyFont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13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3" borderId="15" xfId="1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164" fontId="5" fillId="0" borderId="1" xfId="3" applyNumberFormat="1" applyFont="1" applyBorder="1" applyAlignment="1">
      <alignment horizontal="center" vertical="center" wrapText="1"/>
    </xf>
    <xf numFmtId="164" fontId="5" fillId="0" borderId="6" xfId="3" applyNumberFormat="1" applyFont="1" applyBorder="1" applyAlignment="1">
      <alignment horizontal="center" vertical="center" wrapText="1"/>
    </xf>
    <xf numFmtId="164" fontId="5" fillId="0" borderId="14" xfId="3" applyNumberFormat="1" applyFont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4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0" xfId="1" applyFont="1" applyFill="1" applyAlignment="1">
      <alignment horizontal="center" vertical="center"/>
    </xf>
    <xf numFmtId="0" fontId="5" fillId="2" borderId="10" xfId="1" applyFont="1" applyFill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</cellXfs>
  <cellStyles count="8">
    <cellStyle name="Comma 5 3 2 2" xfId="7"/>
    <cellStyle name="Normal" xfId="0" builtinId="0"/>
    <cellStyle name="Normal 3 3 2" xfId="2"/>
    <cellStyle name="Normal 4 10 7" xfId="4"/>
    <cellStyle name="Normal 4 2" xfId="3"/>
    <cellStyle name="Normal_Kinerja Nov 08" xfId="6"/>
    <cellStyle name="Normal_Kinerja Siska Sept 2010" xfId="1"/>
    <cellStyle name="Percent 2 2" xf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499984740745262"/>
  </sheetPr>
  <dimension ref="A1:BP213"/>
  <sheetViews>
    <sheetView tabSelected="1" topLeftCell="B1" workbookViewId="0">
      <selection activeCell="M17" sqref="M17"/>
    </sheetView>
  </sheetViews>
  <sheetFormatPr defaultColWidth="9.140625" defaultRowHeight="12" x14ac:dyDescent="0.25"/>
  <cols>
    <col min="1" max="1" width="9.140625" style="6"/>
    <col min="2" max="2" width="6.85546875" style="6" customWidth="1"/>
    <col min="3" max="3" width="19.42578125" style="33" customWidth="1"/>
    <col min="4" max="4" width="12" style="30" bestFit="1" customWidth="1"/>
    <col min="5" max="5" width="12.28515625" style="30" customWidth="1"/>
    <col min="6" max="6" width="10.85546875" style="30" customWidth="1"/>
    <col min="7" max="12" width="10.28515625" style="30" customWidth="1"/>
    <col min="13" max="14" width="9.140625" style="30"/>
    <col min="15" max="17" width="4.42578125" style="30" customWidth="1"/>
    <col min="18" max="18" width="5" style="30" customWidth="1"/>
    <col min="19" max="19" width="4.5703125" style="30" customWidth="1"/>
    <col min="20" max="20" width="7" style="30" customWidth="1"/>
    <col min="21" max="21" width="5.42578125" style="30" customWidth="1"/>
    <col min="22" max="22" width="4.7109375" style="30" bestFit="1" customWidth="1"/>
    <col min="23" max="23" width="6" style="30" bestFit="1" customWidth="1"/>
    <col min="24" max="24" width="8.140625" style="30" bestFit="1" customWidth="1"/>
    <col min="25" max="25" width="4.7109375" style="30" bestFit="1" customWidth="1"/>
    <col min="26" max="26" width="6" style="30" bestFit="1" customWidth="1"/>
    <col min="27" max="27" width="8.140625" style="30" bestFit="1" customWidth="1"/>
    <col min="28" max="28" width="4.7109375" style="30" bestFit="1" customWidth="1"/>
    <col min="29" max="29" width="6" style="30" bestFit="1" customWidth="1"/>
    <col min="30" max="30" width="8.140625" style="30" bestFit="1" customWidth="1"/>
    <col min="31" max="31" width="8" style="30" customWidth="1"/>
    <col min="32" max="32" width="4.7109375" style="31" bestFit="1" customWidth="1"/>
    <col min="33" max="33" width="6" style="31" bestFit="1" customWidth="1"/>
    <col min="34" max="34" width="8.140625" style="31" bestFit="1" customWidth="1"/>
    <col min="35" max="35" width="4.7109375" style="31" bestFit="1" customWidth="1"/>
    <col min="36" max="36" width="6" style="31" bestFit="1" customWidth="1"/>
    <col min="37" max="37" width="8.140625" style="31" bestFit="1" customWidth="1"/>
    <col min="38" max="38" width="4.7109375" style="31" bestFit="1" customWidth="1"/>
    <col min="39" max="39" width="6" style="31" bestFit="1" customWidth="1"/>
    <col min="40" max="40" width="8.140625" style="31" bestFit="1" customWidth="1"/>
    <col min="41" max="41" width="4.7109375" style="31" bestFit="1" customWidth="1"/>
    <col min="42" max="42" width="6" style="31" bestFit="1" customWidth="1"/>
    <col min="43" max="43" width="8.140625" style="31" bestFit="1" customWidth="1"/>
    <col min="44" max="44" width="4.7109375" style="31" bestFit="1" customWidth="1"/>
    <col min="45" max="45" width="6" style="31" bestFit="1" customWidth="1"/>
    <col min="46" max="46" width="8.140625" style="31" bestFit="1" customWidth="1"/>
    <col min="47" max="47" width="4.7109375" style="31" bestFit="1" customWidth="1"/>
    <col min="48" max="48" width="6" style="31" bestFit="1" customWidth="1"/>
    <col min="49" max="49" width="8.140625" style="31" bestFit="1" customWidth="1"/>
    <col min="50" max="50" width="4.7109375" style="31" bestFit="1" customWidth="1"/>
    <col min="51" max="51" width="6" style="31" bestFit="1" customWidth="1"/>
    <col min="52" max="52" width="8.140625" style="31" bestFit="1" customWidth="1"/>
    <col min="53" max="53" width="4.7109375" style="31" bestFit="1" customWidth="1"/>
    <col min="54" max="54" width="6" style="31" bestFit="1" customWidth="1"/>
    <col min="55" max="55" width="8.140625" style="31" bestFit="1" customWidth="1"/>
    <col min="56" max="56" width="4.7109375" style="31" bestFit="1" customWidth="1"/>
    <col min="57" max="57" width="6" style="31" bestFit="1" customWidth="1"/>
    <col min="58" max="58" width="8.140625" style="31" bestFit="1" customWidth="1"/>
    <col min="59" max="60" width="9.140625" style="30"/>
    <col min="61" max="61" width="6.85546875" style="30" customWidth="1"/>
    <col min="62" max="62" width="10.5703125" style="30" customWidth="1"/>
    <col min="63" max="63" width="11.42578125" style="30" customWidth="1"/>
    <col min="64" max="64" width="13" style="30" customWidth="1"/>
    <col min="65" max="65" width="14" style="30" customWidth="1"/>
    <col min="66" max="66" width="13.140625" style="6" hidden="1" customWidth="1"/>
    <col min="67" max="67" width="12.140625" style="6" hidden="1" customWidth="1"/>
    <col min="68" max="68" width="11.85546875" style="6" hidden="1" customWidth="1"/>
    <col min="69" max="218" width="9.140625" style="6"/>
    <col min="219" max="219" width="7.140625" style="6" customWidth="1"/>
    <col min="220" max="220" width="27.28515625" style="6" customWidth="1"/>
    <col min="221" max="221" width="12" style="6" bestFit="1" customWidth="1"/>
    <col min="222" max="228" width="9.140625" style="6"/>
    <col min="229" max="229" width="0" style="6" hidden="1" customWidth="1"/>
    <col min="230" max="16384" width="9.140625" style="6"/>
  </cols>
  <sheetData>
    <row r="1" spans="1:68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4"/>
      <c r="BH1" s="4"/>
      <c r="BI1" s="4"/>
      <c r="BJ1" s="4"/>
      <c r="BK1" s="4"/>
      <c r="BL1" s="4"/>
      <c r="BM1" s="4"/>
    </row>
    <row r="2" spans="1:68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4"/>
      <c r="BH2" s="4"/>
      <c r="BI2" s="4"/>
      <c r="BJ2" s="4"/>
      <c r="BK2" s="4"/>
      <c r="BL2" s="4"/>
      <c r="BM2" s="4"/>
    </row>
    <row r="3" spans="1:68" x14ac:dyDescent="0.2">
      <c r="A3" s="1"/>
      <c r="B3" s="7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4"/>
      <c r="AD3" s="4"/>
      <c r="AE3" s="4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4"/>
      <c r="BH3" s="4"/>
      <c r="BI3" s="4"/>
      <c r="BJ3" s="4"/>
      <c r="BK3" s="4"/>
      <c r="BL3" s="4"/>
      <c r="BM3" s="4"/>
    </row>
    <row r="4" spans="1:68" x14ac:dyDescent="0.25">
      <c r="A4" s="1"/>
      <c r="B4" s="8">
        <v>44682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4"/>
      <c r="AD4" s="4"/>
      <c r="AE4" s="4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4"/>
      <c r="BH4" s="4"/>
      <c r="BI4" s="4"/>
      <c r="BJ4" s="4"/>
      <c r="BK4" s="4"/>
      <c r="BL4" s="4"/>
      <c r="BM4" s="4"/>
    </row>
    <row r="5" spans="1:68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4"/>
      <c r="AD5" s="4"/>
      <c r="AE5" s="4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4"/>
      <c r="BH5" s="4"/>
      <c r="BI5" s="4"/>
      <c r="BJ5" s="4"/>
      <c r="BK5" s="4"/>
      <c r="BL5" s="4"/>
      <c r="BM5" s="4"/>
    </row>
    <row r="6" spans="1:68" x14ac:dyDescent="0.25">
      <c r="A6" s="1"/>
      <c r="B6" s="75" t="s">
        <v>3</v>
      </c>
      <c r="C6" s="75" t="s">
        <v>4</v>
      </c>
      <c r="D6" s="72" t="s">
        <v>5</v>
      </c>
      <c r="E6" s="72" t="s">
        <v>6</v>
      </c>
      <c r="F6" s="72" t="s">
        <v>7</v>
      </c>
      <c r="G6" s="72" t="s">
        <v>8</v>
      </c>
      <c r="H6" s="51" t="s">
        <v>9</v>
      </c>
      <c r="I6" s="51" t="s">
        <v>10</v>
      </c>
      <c r="J6" s="51" t="s">
        <v>11</v>
      </c>
      <c r="K6" s="51" t="s">
        <v>12</v>
      </c>
      <c r="L6" s="51" t="s">
        <v>13</v>
      </c>
      <c r="M6" s="72" t="s">
        <v>14</v>
      </c>
      <c r="N6" s="72" t="s">
        <v>15</v>
      </c>
      <c r="O6" s="72" t="s">
        <v>16</v>
      </c>
      <c r="P6" s="72" t="s">
        <v>17</v>
      </c>
      <c r="Q6" s="72" t="s">
        <v>18</v>
      </c>
      <c r="R6" s="72" t="s">
        <v>19</v>
      </c>
      <c r="S6" s="72" t="s">
        <v>20</v>
      </c>
      <c r="T6" s="60" t="s">
        <v>21</v>
      </c>
      <c r="U6" s="60" t="s">
        <v>22</v>
      </c>
      <c r="V6" s="63" t="s">
        <v>23</v>
      </c>
      <c r="W6" s="64"/>
      <c r="X6" s="64"/>
      <c r="Y6" s="64"/>
      <c r="Z6" s="64"/>
      <c r="AA6" s="64"/>
      <c r="AB6" s="64"/>
      <c r="AC6" s="64"/>
      <c r="AD6" s="64"/>
      <c r="AE6" s="67" t="s">
        <v>24</v>
      </c>
      <c r="AF6" s="63" t="s">
        <v>25</v>
      </c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8"/>
      <c r="BG6" s="48" t="s">
        <v>26</v>
      </c>
      <c r="BH6" s="48" t="s">
        <v>27</v>
      </c>
      <c r="BI6" s="51" t="s">
        <v>28</v>
      </c>
      <c r="BJ6" s="51" t="s">
        <v>29</v>
      </c>
      <c r="BK6" s="54" t="s">
        <v>30</v>
      </c>
      <c r="BL6" s="54" t="s">
        <v>31</v>
      </c>
      <c r="BM6" s="57" t="s">
        <v>32</v>
      </c>
      <c r="BN6" s="44" t="s">
        <v>33</v>
      </c>
      <c r="BO6" s="44" t="s">
        <v>34</v>
      </c>
      <c r="BP6" s="44" t="s">
        <v>35</v>
      </c>
    </row>
    <row r="7" spans="1:68" x14ac:dyDescent="0.25">
      <c r="A7" s="1"/>
      <c r="B7" s="76"/>
      <c r="C7" s="76"/>
      <c r="D7" s="73"/>
      <c r="E7" s="73"/>
      <c r="F7" s="73"/>
      <c r="G7" s="73"/>
      <c r="H7" s="52"/>
      <c r="I7" s="52"/>
      <c r="J7" s="52"/>
      <c r="K7" s="52"/>
      <c r="L7" s="52"/>
      <c r="M7" s="73"/>
      <c r="N7" s="73"/>
      <c r="O7" s="73"/>
      <c r="P7" s="73"/>
      <c r="Q7" s="73"/>
      <c r="R7" s="73"/>
      <c r="S7" s="73"/>
      <c r="T7" s="61"/>
      <c r="U7" s="61"/>
      <c r="V7" s="65"/>
      <c r="W7" s="66"/>
      <c r="X7" s="66"/>
      <c r="Y7" s="66"/>
      <c r="Z7" s="66"/>
      <c r="AA7" s="66"/>
      <c r="AB7" s="66"/>
      <c r="AC7" s="66"/>
      <c r="AD7" s="66"/>
      <c r="AE7" s="67"/>
      <c r="AF7" s="69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1"/>
      <c r="BG7" s="49"/>
      <c r="BH7" s="49"/>
      <c r="BI7" s="52"/>
      <c r="BJ7" s="52"/>
      <c r="BK7" s="55"/>
      <c r="BL7" s="55"/>
      <c r="BM7" s="58"/>
      <c r="BN7" s="44"/>
      <c r="BO7" s="44"/>
      <c r="BP7" s="44"/>
    </row>
    <row r="8" spans="1:68" x14ac:dyDescent="0.25">
      <c r="A8" s="1"/>
      <c r="B8" s="76"/>
      <c r="C8" s="76"/>
      <c r="D8" s="73"/>
      <c r="E8" s="73"/>
      <c r="F8" s="73"/>
      <c r="G8" s="73"/>
      <c r="H8" s="52"/>
      <c r="I8" s="52"/>
      <c r="J8" s="52"/>
      <c r="K8" s="52"/>
      <c r="L8" s="52"/>
      <c r="M8" s="73"/>
      <c r="N8" s="73"/>
      <c r="O8" s="73"/>
      <c r="P8" s="73"/>
      <c r="Q8" s="73"/>
      <c r="R8" s="73"/>
      <c r="S8" s="73"/>
      <c r="T8" s="61"/>
      <c r="U8" s="61"/>
      <c r="V8" s="45">
        <v>0.1</v>
      </c>
      <c r="W8" s="46"/>
      <c r="X8" s="47"/>
      <c r="Y8" s="45">
        <v>0.1</v>
      </c>
      <c r="Z8" s="46"/>
      <c r="AA8" s="47"/>
      <c r="AB8" s="45">
        <v>0.1</v>
      </c>
      <c r="AC8" s="46"/>
      <c r="AD8" s="47"/>
      <c r="AE8" s="67"/>
      <c r="AF8" s="45">
        <v>0.1</v>
      </c>
      <c r="AG8" s="46"/>
      <c r="AH8" s="47"/>
      <c r="AI8" s="45">
        <v>0.1</v>
      </c>
      <c r="AJ8" s="46"/>
      <c r="AK8" s="47"/>
      <c r="AL8" s="45">
        <v>0.05</v>
      </c>
      <c r="AM8" s="46"/>
      <c r="AN8" s="47"/>
      <c r="AO8" s="45">
        <v>0.05</v>
      </c>
      <c r="AP8" s="46"/>
      <c r="AQ8" s="47"/>
      <c r="AR8" s="43">
        <v>0.05</v>
      </c>
      <c r="AS8" s="43"/>
      <c r="AT8" s="43"/>
      <c r="AU8" s="43">
        <v>0.1</v>
      </c>
      <c r="AV8" s="43"/>
      <c r="AW8" s="43"/>
      <c r="AX8" s="43">
        <v>0.1</v>
      </c>
      <c r="AY8" s="43"/>
      <c r="AZ8" s="43"/>
      <c r="BA8" s="43">
        <v>0.1</v>
      </c>
      <c r="BB8" s="43"/>
      <c r="BC8" s="43"/>
      <c r="BD8" s="43">
        <v>0.05</v>
      </c>
      <c r="BE8" s="43"/>
      <c r="BF8" s="43"/>
      <c r="BG8" s="49"/>
      <c r="BH8" s="49"/>
      <c r="BI8" s="52"/>
      <c r="BJ8" s="52"/>
      <c r="BK8" s="55"/>
      <c r="BL8" s="55"/>
      <c r="BM8" s="58"/>
      <c r="BN8" s="44"/>
      <c r="BO8" s="44"/>
      <c r="BP8" s="44"/>
    </row>
    <row r="9" spans="1:68" x14ac:dyDescent="0.25">
      <c r="A9" s="1"/>
      <c r="B9" s="76"/>
      <c r="C9" s="76"/>
      <c r="D9" s="73"/>
      <c r="E9" s="73"/>
      <c r="F9" s="73"/>
      <c r="G9" s="73"/>
      <c r="H9" s="52"/>
      <c r="I9" s="52"/>
      <c r="J9" s="52"/>
      <c r="K9" s="52"/>
      <c r="L9" s="52"/>
      <c r="M9" s="73"/>
      <c r="N9" s="73"/>
      <c r="O9" s="73"/>
      <c r="P9" s="73"/>
      <c r="Q9" s="73"/>
      <c r="R9" s="73"/>
      <c r="S9" s="73"/>
      <c r="T9" s="61"/>
      <c r="U9" s="61"/>
      <c r="V9" s="37" t="s">
        <v>36</v>
      </c>
      <c r="W9" s="38"/>
      <c r="X9" s="39"/>
      <c r="Y9" s="37" t="s">
        <v>37</v>
      </c>
      <c r="Z9" s="38"/>
      <c r="AA9" s="39"/>
      <c r="AB9" s="37" t="s">
        <v>38</v>
      </c>
      <c r="AC9" s="38"/>
      <c r="AD9" s="39"/>
      <c r="AE9" s="67"/>
      <c r="AF9" s="37" t="s">
        <v>39</v>
      </c>
      <c r="AG9" s="38"/>
      <c r="AH9" s="39"/>
      <c r="AI9" s="37" t="s">
        <v>40</v>
      </c>
      <c r="AJ9" s="38"/>
      <c r="AK9" s="39"/>
      <c r="AL9" s="37" t="s">
        <v>41</v>
      </c>
      <c r="AM9" s="38"/>
      <c r="AN9" s="39"/>
      <c r="AO9" s="37" t="s">
        <v>42</v>
      </c>
      <c r="AP9" s="38"/>
      <c r="AQ9" s="39"/>
      <c r="AR9" s="37" t="s">
        <v>43</v>
      </c>
      <c r="AS9" s="38"/>
      <c r="AT9" s="39"/>
      <c r="AU9" s="37" t="s">
        <v>44</v>
      </c>
      <c r="AV9" s="38"/>
      <c r="AW9" s="39"/>
      <c r="AX9" s="37" t="s">
        <v>45</v>
      </c>
      <c r="AY9" s="38"/>
      <c r="AZ9" s="39"/>
      <c r="BA9" s="40" t="s">
        <v>46</v>
      </c>
      <c r="BB9" s="41"/>
      <c r="BC9" s="42"/>
      <c r="BD9" s="40" t="s">
        <v>47</v>
      </c>
      <c r="BE9" s="41"/>
      <c r="BF9" s="42"/>
      <c r="BG9" s="49"/>
      <c r="BH9" s="49"/>
      <c r="BI9" s="52"/>
      <c r="BJ9" s="52"/>
      <c r="BK9" s="55"/>
      <c r="BL9" s="55"/>
      <c r="BM9" s="58"/>
      <c r="BN9" s="44"/>
      <c r="BO9" s="44"/>
      <c r="BP9" s="44"/>
    </row>
    <row r="10" spans="1:68" x14ac:dyDescent="0.25">
      <c r="A10" s="1"/>
      <c r="B10" s="77"/>
      <c r="C10" s="77"/>
      <c r="D10" s="74"/>
      <c r="E10" s="74"/>
      <c r="F10" s="74"/>
      <c r="G10" s="74"/>
      <c r="H10" s="53"/>
      <c r="I10" s="53"/>
      <c r="J10" s="53"/>
      <c r="K10" s="53"/>
      <c r="L10" s="53"/>
      <c r="M10" s="74"/>
      <c r="N10" s="74"/>
      <c r="O10" s="74"/>
      <c r="P10" s="74"/>
      <c r="Q10" s="74"/>
      <c r="R10" s="74"/>
      <c r="S10" s="74"/>
      <c r="T10" s="62"/>
      <c r="U10" s="62"/>
      <c r="V10" s="9" t="s">
        <v>48</v>
      </c>
      <c r="W10" s="9" t="s">
        <v>49</v>
      </c>
      <c r="X10" s="9" t="s">
        <v>50</v>
      </c>
      <c r="Y10" s="9" t="s">
        <v>48</v>
      </c>
      <c r="Z10" s="9" t="s">
        <v>49</v>
      </c>
      <c r="AA10" s="9" t="s">
        <v>50</v>
      </c>
      <c r="AB10" s="9" t="s">
        <v>48</v>
      </c>
      <c r="AC10" s="9" t="s">
        <v>49</v>
      </c>
      <c r="AD10" s="9" t="s">
        <v>50</v>
      </c>
      <c r="AE10" s="67"/>
      <c r="AF10" s="9" t="s">
        <v>48</v>
      </c>
      <c r="AG10" s="9" t="s">
        <v>49</v>
      </c>
      <c r="AH10" s="9" t="s">
        <v>50</v>
      </c>
      <c r="AI10" s="9" t="s">
        <v>48</v>
      </c>
      <c r="AJ10" s="9" t="s">
        <v>49</v>
      </c>
      <c r="AK10" s="9" t="s">
        <v>50</v>
      </c>
      <c r="AL10" s="9" t="s">
        <v>48</v>
      </c>
      <c r="AM10" s="9" t="s">
        <v>49</v>
      </c>
      <c r="AN10" s="9" t="s">
        <v>50</v>
      </c>
      <c r="AO10" s="9" t="s">
        <v>48</v>
      </c>
      <c r="AP10" s="9" t="s">
        <v>49</v>
      </c>
      <c r="AQ10" s="9" t="s">
        <v>50</v>
      </c>
      <c r="AR10" s="9" t="s">
        <v>48</v>
      </c>
      <c r="AS10" s="9" t="s">
        <v>49</v>
      </c>
      <c r="AT10" s="9" t="s">
        <v>50</v>
      </c>
      <c r="AU10" s="9" t="s">
        <v>48</v>
      </c>
      <c r="AV10" s="9" t="s">
        <v>49</v>
      </c>
      <c r="AW10" s="9" t="s">
        <v>50</v>
      </c>
      <c r="AX10" s="9" t="s">
        <v>48</v>
      </c>
      <c r="AY10" s="9" t="s">
        <v>49</v>
      </c>
      <c r="AZ10" s="9" t="s">
        <v>50</v>
      </c>
      <c r="BA10" s="9" t="s">
        <v>48</v>
      </c>
      <c r="BB10" s="9" t="s">
        <v>49</v>
      </c>
      <c r="BC10" s="9" t="s">
        <v>50</v>
      </c>
      <c r="BD10" s="9" t="s">
        <v>48</v>
      </c>
      <c r="BE10" s="9" t="s">
        <v>49</v>
      </c>
      <c r="BF10" s="9" t="s">
        <v>50</v>
      </c>
      <c r="BG10" s="50"/>
      <c r="BH10" s="50"/>
      <c r="BI10" s="53"/>
      <c r="BJ10" s="53"/>
      <c r="BK10" s="56"/>
      <c r="BL10" s="56"/>
      <c r="BM10" s="59"/>
      <c r="BN10" s="44"/>
      <c r="BO10" s="44"/>
      <c r="BP10" s="44"/>
    </row>
    <row r="11" spans="1:68" ht="12.75" x14ac:dyDescent="0.2">
      <c r="A11" s="1"/>
      <c r="B11" s="10">
        <v>1</v>
      </c>
      <c r="C11" s="11" t="s">
        <v>51</v>
      </c>
      <c r="D11" s="12">
        <v>181109</v>
      </c>
      <c r="E11" s="13">
        <v>44562</v>
      </c>
      <c r="F11" s="14">
        <v>44926</v>
      </c>
      <c r="G11" s="15" t="s">
        <v>52</v>
      </c>
      <c r="H11" s="11" t="s">
        <v>53</v>
      </c>
      <c r="I11" s="15"/>
      <c r="J11" s="11" t="s">
        <v>54</v>
      </c>
      <c r="K11" s="16"/>
      <c r="L11" s="17"/>
      <c r="M11" s="17">
        <v>22</v>
      </c>
      <c r="N11" s="18">
        <v>18</v>
      </c>
      <c r="O11" s="18">
        <v>0</v>
      </c>
      <c r="P11" s="18">
        <v>0</v>
      </c>
      <c r="Q11" s="18">
        <v>0</v>
      </c>
      <c r="R11" s="18">
        <v>3</v>
      </c>
      <c r="S11" s="18">
        <v>0</v>
      </c>
      <c r="T11" s="19">
        <f>N11-O11-P11-S11</f>
        <v>18</v>
      </c>
      <c r="U11" s="18">
        <f>N11-(R11+S11)</f>
        <v>15</v>
      </c>
      <c r="V11" s="20">
        <f>IF(X11&lt;60%,1,IF(AND(X11&gt;60%,X11&lt;70%),2,IF(AND(X11&gt;70%,X11&lt;80%),3,IF(AND(X11&gt;80%,X11&lt;90%),4,5))))</f>
        <v>5</v>
      </c>
      <c r="W11" s="21">
        <f>V11/5*$V$8</f>
        <v>0.1</v>
      </c>
      <c r="X11" s="21">
        <v>1</v>
      </c>
      <c r="Y11" s="22">
        <f>IF(AA11&lt;70%,1,IF(AND(AA11&gt;70%,AA11&lt;80%),2,IF(AND(AA11&gt;80%,AA11&lt;90%),3,IF(AND(AA11&gt;90%,AA11&lt;100%),4,5))))</f>
        <v>5</v>
      </c>
      <c r="Z11" s="21">
        <f>Y11/5*$Y$8</f>
        <v>0.1</v>
      </c>
      <c r="AA11" s="21">
        <v>1</v>
      </c>
      <c r="AB11" s="20">
        <v>5</v>
      </c>
      <c r="AC11" s="21">
        <f>AB11/5*$AB$8</f>
        <v>0.1</v>
      </c>
      <c r="AD11" s="21">
        <f>AC11/AB$8*100%</f>
        <v>1</v>
      </c>
      <c r="AE11" s="23">
        <f>W11+Z11+AC11</f>
        <v>0.30000000000000004</v>
      </c>
      <c r="AF11" s="20">
        <v>5</v>
      </c>
      <c r="AG11" s="21">
        <f>AF11/5*$AF$8</f>
        <v>0.1</v>
      </c>
      <c r="AH11" s="21">
        <f>AG11/AF$8*100%</f>
        <v>1</v>
      </c>
      <c r="AI11" s="20">
        <v>5</v>
      </c>
      <c r="AJ11" s="21">
        <f>AI11/5*$AI$8</f>
        <v>0.1</v>
      </c>
      <c r="AK11" s="21">
        <f>AJ11/AI$8*100%</f>
        <v>1</v>
      </c>
      <c r="AL11" s="20">
        <v>5</v>
      </c>
      <c r="AM11" s="21">
        <f>AL11/5*$AL$8</f>
        <v>0.05</v>
      </c>
      <c r="AN11" s="21">
        <f>AM11/AL$8*100%</f>
        <v>1</v>
      </c>
      <c r="AO11" s="20">
        <v>5</v>
      </c>
      <c r="AP11" s="21">
        <f>AO11/5*$AO$8</f>
        <v>0.05</v>
      </c>
      <c r="AQ11" s="21">
        <f>AP11/AO$8*100%</f>
        <v>1</v>
      </c>
      <c r="AR11" s="22">
        <v>5</v>
      </c>
      <c r="AS11" s="21">
        <f>AR11/5*$AR$8</f>
        <v>0.05</v>
      </c>
      <c r="AT11" s="21">
        <v>1</v>
      </c>
      <c r="AU11" s="20">
        <f>IF(AW11=100%,5,IF(AND(AW11&gt;90%,AW11&lt;100%),3,1))</f>
        <v>5</v>
      </c>
      <c r="AV11" s="21">
        <f>AU11/5*$AU$8</f>
        <v>0.1</v>
      </c>
      <c r="AW11" s="21">
        <v>1</v>
      </c>
      <c r="AX11" s="20">
        <v>5</v>
      </c>
      <c r="AY11" s="21">
        <f>AX11/5*$AX$8</f>
        <v>0.1</v>
      </c>
      <c r="AZ11" s="21">
        <f>AY11/AX$8*100%</f>
        <v>1</v>
      </c>
      <c r="BA11" s="20">
        <v>5</v>
      </c>
      <c r="BB11" s="21">
        <f>BA11/5*$BA$8</f>
        <v>0.1</v>
      </c>
      <c r="BC11" s="21">
        <f>BB11/BA$8*100%</f>
        <v>1</v>
      </c>
      <c r="BD11" s="20">
        <v>5</v>
      </c>
      <c r="BE11" s="21">
        <f>BD11/5*$BD$8</f>
        <v>0.05</v>
      </c>
      <c r="BF11" s="21">
        <f>BE11/BD$8*100%</f>
        <v>1</v>
      </c>
      <c r="BG11" s="24">
        <f>AG11+AJ11+AM11+AP11+AS11+AV11+AY11+BB11+BE11</f>
        <v>0.7</v>
      </c>
      <c r="BH11" s="24">
        <f>BG11+AE11</f>
        <v>1</v>
      </c>
      <c r="BI11" s="25" t="str">
        <f>IF(BP11&gt;0,"GUGUR","TERIMA")</f>
        <v>TERIMA</v>
      </c>
      <c r="BJ11" s="26">
        <v>2500000</v>
      </c>
      <c r="BK11" s="27">
        <f>BJ11*BH11</f>
        <v>2500000</v>
      </c>
      <c r="BL11" s="27">
        <f>IF(S11&gt;0,(T11/M11)*BK11,BK11)</f>
        <v>2500000</v>
      </c>
      <c r="BM11" s="28">
        <f>IF(L11=1,(T11/M11)*BL11,IF(BN11&gt;0,BL11*85%,IF(BO11&gt;0,BL11*60%,IF(BP11&gt;0,BL11*0%,BL11))))</f>
        <v>2500000</v>
      </c>
      <c r="BN11" s="29"/>
      <c r="BO11" s="29"/>
      <c r="BP11" s="29"/>
    </row>
    <row r="12" spans="1:68" x14ac:dyDescent="0.25">
      <c r="C12" s="6"/>
      <c r="D12" s="6"/>
      <c r="E12" s="6"/>
      <c r="F12" s="6"/>
      <c r="G12" s="6"/>
      <c r="H12" s="6"/>
      <c r="I12" s="6"/>
      <c r="J12" s="6"/>
      <c r="K12" s="6"/>
    </row>
    <row r="13" spans="1:68" x14ac:dyDescent="0.2"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BJ13" s="32"/>
    </row>
    <row r="15" spans="1:68" ht="15" x14ac:dyDescent="0.25">
      <c r="X15" s="34"/>
      <c r="Y15" s="35"/>
      <c r="Z15" s="35"/>
      <c r="AA15" s="35"/>
      <c r="AF15" s="36"/>
      <c r="AG15" s="35"/>
      <c r="AH15" s="35"/>
      <c r="AI15" s="35"/>
      <c r="AJ15" s="35"/>
      <c r="AK15" s="35"/>
      <c r="AL15" s="35"/>
      <c r="AM15" s="35"/>
      <c r="AN15" s="35"/>
      <c r="AO15" s="35"/>
    </row>
    <row r="165" s="6" customFormat="1" x14ac:dyDescent="0.25"/>
    <row r="166" s="6" customFormat="1" x14ac:dyDescent="0.25"/>
    <row r="167" s="6" customFormat="1" x14ac:dyDescent="0.25"/>
    <row r="168" s="6" customFormat="1" x14ac:dyDescent="0.25"/>
    <row r="169" s="6" customFormat="1" x14ac:dyDescent="0.25"/>
    <row r="170" s="6" customFormat="1" x14ac:dyDescent="0.25"/>
    <row r="171" s="6" customFormat="1" x14ac:dyDescent="0.25"/>
    <row r="172" s="6" customFormat="1" x14ac:dyDescent="0.25"/>
    <row r="173" s="6" customFormat="1" x14ac:dyDescent="0.25"/>
    <row r="174" s="6" customFormat="1" x14ac:dyDescent="0.25"/>
    <row r="175" s="6" customFormat="1" x14ac:dyDescent="0.25"/>
    <row r="176" s="6" customFormat="1" x14ac:dyDescent="0.25"/>
    <row r="177" s="6" customFormat="1" x14ac:dyDescent="0.25"/>
    <row r="178" s="6" customFormat="1" x14ac:dyDescent="0.25"/>
    <row r="179" s="6" customFormat="1" x14ac:dyDescent="0.25"/>
    <row r="180" s="6" customFormat="1" x14ac:dyDescent="0.25"/>
    <row r="181" s="6" customFormat="1" x14ac:dyDescent="0.25"/>
    <row r="182" s="6" customFormat="1" x14ac:dyDescent="0.25"/>
    <row r="183" s="6" customFormat="1" x14ac:dyDescent="0.25"/>
    <row r="184" s="6" customFormat="1" x14ac:dyDescent="0.25"/>
    <row r="185" s="6" customFormat="1" x14ac:dyDescent="0.25"/>
    <row r="186" s="6" customFormat="1" x14ac:dyDescent="0.25"/>
    <row r="187" s="6" customFormat="1" x14ac:dyDescent="0.25"/>
    <row r="188" s="6" customFormat="1" x14ac:dyDescent="0.25"/>
    <row r="189" s="6" customFormat="1" x14ac:dyDescent="0.25"/>
    <row r="190" s="6" customFormat="1" x14ac:dyDescent="0.25"/>
    <row r="191" s="6" customFormat="1" x14ac:dyDescent="0.25"/>
    <row r="192" s="6" customFormat="1" x14ac:dyDescent="0.25"/>
    <row r="193" s="6" customFormat="1" x14ac:dyDescent="0.25"/>
    <row r="194" s="6" customFormat="1" x14ac:dyDescent="0.25"/>
    <row r="195" s="6" customFormat="1" x14ac:dyDescent="0.25"/>
    <row r="196" s="6" customFormat="1" x14ac:dyDescent="0.25"/>
    <row r="197" s="6" customFormat="1" x14ac:dyDescent="0.25"/>
    <row r="198" s="6" customFormat="1" x14ac:dyDescent="0.25"/>
    <row r="199" s="6" customFormat="1" x14ac:dyDescent="0.25"/>
    <row r="200" s="6" customFormat="1" x14ac:dyDescent="0.25"/>
    <row r="201" s="6" customFormat="1" x14ac:dyDescent="0.25"/>
    <row r="202" s="6" customFormat="1" x14ac:dyDescent="0.25"/>
    <row r="203" s="6" customFormat="1" x14ac:dyDescent="0.25"/>
    <row r="204" s="6" customFormat="1" x14ac:dyDescent="0.25"/>
    <row r="205" s="6" customFormat="1" x14ac:dyDescent="0.25"/>
    <row r="206" s="6" customFormat="1" x14ac:dyDescent="0.25"/>
    <row r="207" s="6" customFormat="1" x14ac:dyDescent="0.25"/>
    <row r="208" s="6" customFormat="1" x14ac:dyDescent="0.25"/>
    <row r="209" s="6" customFormat="1" x14ac:dyDescent="0.25"/>
    <row r="210" s="6" customFormat="1" x14ac:dyDescent="0.25"/>
    <row r="211" s="6" customFormat="1" x14ac:dyDescent="0.25"/>
    <row r="212" s="6" customFormat="1" x14ac:dyDescent="0.25"/>
    <row r="213" s="6" customFormat="1" x14ac:dyDescent="0.25"/>
  </sheetData>
  <mergeCells count="57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G6:BG10"/>
    <mergeCell ref="AR8:AT8"/>
    <mergeCell ref="AU8:AW8"/>
    <mergeCell ref="AX8:AZ8"/>
    <mergeCell ref="BA8:BC8"/>
    <mergeCell ref="T6:T10"/>
    <mergeCell ref="U6:U10"/>
    <mergeCell ref="V6:AD7"/>
    <mergeCell ref="AE6:AE10"/>
    <mergeCell ref="AF6:BF7"/>
    <mergeCell ref="BN6:BN10"/>
    <mergeCell ref="BO6:BO10"/>
    <mergeCell ref="BP6:BP10"/>
    <mergeCell ref="V8:X8"/>
    <mergeCell ref="Y8:AA8"/>
    <mergeCell ref="AB8:AD8"/>
    <mergeCell ref="AF8:AH8"/>
    <mergeCell ref="AI8:AK8"/>
    <mergeCell ref="AL8:AN8"/>
    <mergeCell ref="AO8:AQ8"/>
    <mergeCell ref="BH6:BH10"/>
    <mergeCell ref="BI6:BI10"/>
    <mergeCell ref="BJ6:BJ10"/>
    <mergeCell ref="BK6:BK10"/>
    <mergeCell ref="BL6:BL10"/>
    <mergeCell ref="BM6:BM10"/>
    <mergeCell ref="AX9:AZ9"/>
    <mergeCell ref="BA9:BC9"/>
    <mergeCell ref="BD9:BF9"/>
    <mergeCell ref="BD8:BF8"/>
    <mergeCell ref="V9:X9"/>
    <mergeCell ref="Y9:AA9"/>
    <mergeCell ref="AB9:AD9"/>
    <mergeCell ref="AF9:AH9"/>
    <mergeCell ref="AI9:AK9"/>
    <mergeCell ref="AL9:AN9"/>
    <mergeCell ref="AO9:AQ9"/>
    <mergeCell ref="AR9:AT9"/>
    <mergeCell ref="AU9:AW9"/>
  </mergeCells>
  <conditionalFormatting sqref="BI11">
    <cfRule type="cellIs" dxfId="0" priority="1" stopIfTrue="1" operator="equal">
      <formula>"gugur"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SPV CHO SUPPORT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Budi S.</dc:creator>
  <cp:lastModifiedBy>Budi S.</cp:lastModifiedBy>
  <dcterms:created xsi:type="dcterms:W3CDTF">2022-06-08T12:06:07Z</dcterms:created>
  <dcterms:modified xsi:type="dcterms:W3CDTF">2022-06-08T18:31:13Z</dcterms:modified>
</cp:coreProperties>
</file>