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hsan\Documents\DATA KERJAAN\09.QCO\RPA\2022\05.MEI\"/>
    </mc:Choice>
  </mc:AlternateContent>
  <bookViews>
    <workbookView xWindow="0" yWindow="0" windowWidth="20430" windowHeight="7590"/>
  </bookViews>
  <sheets>
    <sheet name="QCO" sheetId="1" r:id="rId1"/>
  </sheets>
  <externalReferences>
    <externalReference r:id="rId2"/>
  </externalReferences>
  <definedNames>
    <definedName name="_xlnm._FilterDatabase" localSheetId="0" hidden="1">QCO!$A$10:$BP$40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0" i="1" l="1"/>
  <c r="BC30" i="1"/>
  <c r="BD30" i="1" s="1"/>
  <c r="AZ30" i="1"/>
  <c r="BA30" i="1" s="1"/>
  <c r="AV30" i="1"/>
  <c r="AW30" i="1" s="1"/>
  <c r="AS30" i="1"/>
  <c r="AT30" i="1" s="1"/>
  <c r="AP30" i="1"/>
  <c r="AQ30" i="1" s="1"/>
  <c r="AM30" i="1"/>
  <c r="AN30" i="1" s="1"/>
  <c r="AJ30" i="1"/>
  <c r="AK30" i="1" s="1"/>
  <c r="AG30" i="1"/>
  <c r="AH30" i="1" s="1"/>
  <c r="AD30" i="1"/>
  <c r="Z30" i="1"/>
  <c r="AA30" i="1" s="1"/>
  <c r="W30" i="1"/>
  <c r="X30" i="1" s="1"/>
  <c r="T30" i="1"/>
  <c r="U30" i="1"/>
  <c r="BG29" i="1"/>
  <c r="BC29" i="1"/>
  <c r="BD29" i="1" s="1"/>
  <c r="AZ29" i="1"/>
  <c r="AV29" i="1"/>
  <c r="AW29" i="1" s="1"/>
  <c r="AS29" i="1"/>
  <c r="AT29" i="1" s="1"/>
  <c r="AP29" i="1"/>
  <c r="AQ29" i="1" s="1"/>
  <c r="AM29" i="1"/>
  <c r="AN29" i="1" s="1"/>
  <c r="AJ29" i="1"/>
  <c r="AK29" i="1" s="1"/>
  <c r="AG29" i="1"/>
  <c r="AH29" i="1" s="1"/>
  <c r="AD29" i="1"/>
  <c r="AE29" i="1" s="1"/>
  <c r="Z29" i="1"/>
  <c r="AA29" i="1" s="1"/>
  <c r="W29" i="1"/>
  <c r="T29" i="1"/>
  <c r="U29" i="1"/>
  <c r="BG28" i="1"/>
  <c r="BC28" i="1"/>
  <c r="BD28" i="1" s="1"/>
  <c r="AZ28" i="1"/>
  <c r="BA28" i="1" s="1"/>
  <c r="AV28" i="1"/>
  <c r="AW28" i="1" s="1"/>
  <c r="AS28" i="1"/>
  <c r="AT28" i="1" s="1"/>
  <c r="AP28" i="1"/>
  <c r="AQ28" i="1" s="1"/>
  <c r="AM28" i="1"/>
  <c r="AN28" i="1" s="1"/>
  <c r="AJ28" i="1"/>
  <c r="AK28" i="1" s="1"/>
  <c r="AG28" i="1"/>
  <c r="AD28" i="1"/>
  <c r="AE28" i="1" s="1"/>
  <c r="Z28" i="1"/>
  <c r="AA28" i="1" s="1"/>
  <c r="W28" i="1"/>
  <c r="X28" i="1" s="1"/>
  <c r="U28" i="1"/>
  <c r="T28" i="1"/>
  <c r="BG27" i="1"/>
  <c r="BC27" i="1"/>
  <c r="BD27" i="1" s="1"/>
  <c r="AZ27" i="1"/>
  <c r="AV27" i="1"/>
  <c r="AW27" i="1" s="1"/>
  <c r="AS27" i="1"/>
  <c r="AT27" i="1" s="1"/>
  <c r="AP27" i="1"/>
  <c r="AQ27" i="1" s="1"/>
  <c r="AM27" i="1"/>
  <c r="AN27" i="1" s="1"/>
  <c r="AJ27" i="1"/>
  <c r="AK27" i="1" s="1"/>
  <c r="AG27" i="1"/>
  <c r="AH27" i="1" s="1"/>
  <c r="AD27" i="1"/>
  <c r="Z27" i="1"/>
  <c r="AA27" i="1" s="1"/>
  <c r="W27" i="1"/>
  <c r="T27" i="1"/>
  <c r="U27" i="1"/>
  <c r="BC26" i="1"/>
  <c r="BD26" i="1" s="1"/>
  <c r="AZ26" i="1"/>
  <c r="BA26" i="1" s="1"/>
  <c r="AV26" i="1"/>
  <c r="AW26" i="1" s="1"/>
  <c r="AS26" i="1"/>
  <c r="AT26" i="1" s="1"/>
  <c r="AP26" i="1"/>
  <c r="AQ26" i="1" s="1"/>
  <c r="AM26" i="1"/>
  <c r="AN26" i="1" s="1"/>
  <c r="AJ26" i="1"/>
  <c r="AK26" i="1" s="1"/>
  <c r="AG26" i="1"/>
  <c r="AH26" i="1" s="1"/>
  <c r="AD26" i="1"/>
  <c r="Z26" i="1"/>
  <c r="AA26" i="1" s="1"/>
  <c r="W26" i="1"/>
  <c r="T26" i="1"/>
  <c r="U26" i="1"/>
  <c r="BC25" i="1"/>
  <c r="BD25" i="1" s="1"/>
  <c r="AZ25" i="1"/>
  <c r="AV25" i="1"/>
  <c r="AW25" i="1" s="1"/>
  <c r="AS25" i="1"/>
  <c r="AT25" i="1" s="1"/>
  <c r="AP25" i="1"/>
  <c r="AQ25" i="1" s="1"/>
  <c r="AM25" i="1"/>
  <c r="AN25" i="1" s="1"/>
  <c r="AJ25" i="1"/>
  <c r="AK25" i="1" s="1"/>
  <c r="AG25" i="1"/>
  <c r="AH25" i="1" s="1"/>
  <c r="AD25" i="1"/>
  <c r="Z25" i="1"/>
  <c r="AA25" i="1" s="1"/>
  <c r="W25" i="1"/>
  <c r="X25" i="1" s="1"/>
  <c r="T25" i="1"/>
  <c r="U25" i="1"/>
  <c r="BC24" i="1"/>
  <c r="BD24" i="1" s="1"/>
  <c r="AZ24" i="1"/>
  <c r="AV24" i="1"/>
  <c r="AW24" i="1" s="1"/>
  <c r="AS24" i="1"/>
  <c r="AT24" i="1" s="1"/>
  <c r="AP24" i="1"/>
  <c r="AQ24" i="1" s="1"/>
  <c r="AM24" i="1"/>
  <c r="AN24" i="1" s="1"/>
  <c r="AJ24" i="1"/>
  <c r="AK24" i="1" s="1"/>
  <c r="AG24" i="1"/>
  <c r="AH24" i="1" s="1"/>
  <c r="AD24" i="1"/>
  <c r="Z24" i="1"/>
  <c r="AA24" i="1" s="1"/>
  <c r="X24" i="1"/>
  <c r="W24" i="1"/>
  <c r="T24" i="1"/>
  <c r="U24" i="1"/>
  <c r="BC23" i="1"/>
  <c r="BD23" i="1" s="1"/>
  <c r="AZ23" i="1"/>
  <c r="AV23" i="1"/>
  <c r="AW23" i="1" s="1"/>
  <c r="AS23" i="1"/>
  <c r="AT23" i="1" s="1"/>
  <c r="AP23" i="1"/>
  <c r="AQ23" i="1" s="1"/>
  <c r="AM23" i="1"/>
  <c r="AN23" i="1" s="1"/>
  <c r="AJ23" i="1"/>
  <c r="AK23" i="1" s="1"/>
  <c r="AG23" i="1"/>
  <c r="AH23" i="1" s="1"/>
  <c r="AD23" i="1"/>
  <c r="AX23" i="1" s="1"/>
  <c r="Z23" i="1"/>
  <c r="AA23" i="1" s="1"/>
  <c r="W23" i="1"/>
  <c r="AB23" i="1" s="1"/>
  <c r="T23" i="1"/>
  <c r="U23" i="1"/>
  <c r="BG22" i="1"/>
  <c r="BC22" i="1"/>
  <c r="BD22" i="1" s="1"/>
  <c r="AZ22" i="1"/>
  <c r="AV22" i="1"/>
  <c r="AW22" i="1" s="1"/>
  <c r="AS22" i="1"/>
  <c r="AT22" i="1" s="1"/>
  <c r="AP22" i="1"/>
  <c r="AQ22" i="1" s="1"/>
  <c r="AM22" i="1"/>
  <c r="AN22" i="1" s="1"/>
  <c r="AJ22" i="1"/>
  <c r="AK22" i="1" s="1"/>
  <c r="AG22" i="1"/>
  <c r="AD22" i="1"/>
  <c r="AE22" i="1" s="1"/>
  <c r="Z22" i="1"/>
  <c r="AA22" i="1" s="1"/>
  <c r="X22" i="1"/>
  <c r="W22" i="1"/>
  <c r="T22" i="1"/>
  <c r="U22" i="1"/>
  <c r="BG21" i="1"/>
  <c r="BC21" i="1"/>
  <c r="BD21" i="1" s="1"/>
  <c r="AZ21" i="1"/>
  <c r="BE21" i="1" s="1"/>
  <c r="AV21" i="1"/>
  <c r="AW21" i="1" s="1"/>
  <c r="AS21" i="1"/>
  <c r="AT21" i="1" s="1"/>
  <c r="AP21" i="1"/>
  <c r="AQ21" i="1" s="1"/>
  <c r="AM21" i="1"/>
  <c r="AN21" i="1" s="1"/>
  <c r="AJ21" i="1"/>
  <c r="AK21" i="1" s="1"/>
  <c r="AG21" i="1"/>
  <c r="AD21" i="1"/>
  <c r="AE21" i="1" s="1"/>
  <c r="Z21" i="1"/>
  <c r="AA21" i="1" s="1"/>
  <c r="W21" i="1"/>
  <c r="T21" i="1"/>
  <c r="U21" i="1"/>
  <c r="BC20" i="1"/>
  <c r="BD20" i="1" s="1"/>
  <c r="AZ20" i="1"/>
  <c r="BA20" i="1" s="1"/>
  <c r="AW20" i="1"/>
  <c r="AV20" i="1"/>
  <c r="AS20" i="1"/>
  <c r="AT20" i="1" s="1"/>
  <c r="AP20" i="1"/>
  <c r="AQ20" i="1" s="1"/>
  <c r="AM20" i="1"/>
  <c r="AN20" i="1" s="1"/>
  <c r="AJ20" i="1"/>
  <c r="AK20" i="1" s="1"/>
  <c r="AG20" i="1"/>
  <c r="AD20" i="1"/>
  <c r="AE20" i="1" s="1"/>
  <c r="W20" i="1"/>
  <c r="AB20" i="1" s="1"/>
  <c r="T20" i="1"/>
  <c r="U20" i="1"/>
  <c r="BG19" i="1"/>
  <c r="BC19" i="1"/>
  <c r="BD19" i="1" s="1"/>
  <c r="AZ19" i="1"/>
  <c r="AV19" i="1"/>
  <c r="AW19" i="1" s="1"/>
  <c r="AS19" i="1"/>
  <c r="AT19" i="1" s="1"/>
  <c r="AP19" i="1"/>
  <c r="AQ19" i="1" s="1"/>
  <c r="AM19" i="1"/>
  <c r="AN19" i="1" s="1"/>
  <c r="AJ19" i="1"/>
  <c r="AK19" i="1" s="1"/>
  <c r="AG19" i="1"/>
  <c r="AD19" i="1"/>
  <c r="AE19" i="1" s="1"/>
  <c r="Z19" i="1"/>
  <c r="AA19" i="1" s="1"/>
  <c r="W19" i="1"/>
  <c r="U19" i="1"/>
  <c r="T19" i="1"/>
  <c r="BG18" i="1"/>
  <c r="BC18" i="1"/>
  <c r="BD18" i="1" s="1"/>
  <c r="AZ18" i="1"/>
  <c r="BA18" i="1" s="1"/>
  <c r="AV18" i="1"/>
  <c r="AW18" i="1" s="1"/>
  <c r="AS18" i="1"/>
  <c r="AT18" i="1" s="1"/>
  <c r="AP18" i="1"/>
  <c r="AQ18" i="1" s="1"/>
  <c r="AM18" i="1"/>
  <c r="AN18" i="1" s="1"/>
  <c r="AJ18" i="1"/>
  <c r="AK18" i="1" s="1"/>
  <c r="AG18" i="1"/>
  <c r="AH18" i="1" s="1"/>
  <c r="AD18" i="1"/>
  <c r="AE18" i="1" s="1"/>
  <c r="Z18" i="1"/>
  <c r="AA18" i="1" s="1"/>
  <c r="W18" i="1"/>
  <c r="U18" i="1"/>
  <c r="T18" i="1"/>
  <c r="BG17" i="1"/>
  <c r="BC17" i="1"/>
  <c r="BD17" i="1" s="1"/>
  <c r="AZ17" i="1"/>
  <c r="AV17" i="1"/>
  <c r="AW17" i="1" s="1"/>
  <c r="AS17" i="1"/>
  <c r="AT17" i="1" s="1"/>
  <c r="AP17" i="1"/>
  <c r="AQ17" i="1" s="1"/>
  <c r="AM17" i="1"/>
  <c r="AN17" i="1" s="1"/>
  <c r="AJ17" i="1"/>
  <c r="AK17" i="1" s="1"/>
  <c r="AG17" i="1"/>
  <c r="AH17" i="1" s="1"/>
  <c r="AD17" i="1"/>
  <c r="Z17" i="1"/>
  <c r="AA17" i="1" s="1"/>
  <c r="W17" i="1"/>
  <c r="AB17" i="1" s="1"/>
  <c r="T17" i="1"/>
  <c r="U17" i="1"/>
  <c r="BG16" i="1"/>
  <c r="BC16" i="1"/>
  <c r="BD16" i="1" s="1"/>
  <c r="AZ16" i="1"/>
  <c r="AV16" i="1"/>
  <c r="AW16" i="1" s="1"/>
  <c r="AS16" i="1"/>
  <c r="AT16" i="1" s="1"/>
  <c r="AP16" i="1"/>
  <c r="AQ16" i="1" s="1"/>
  <c r="AM16" i="1"/>
  <c r="AN16" i="1" s="1"/>
  <c r="AJ16" i="1"/>
  <c r="AK16" i="1" s="1"/>
  <c r="AG16" i="1"/>
  <c r="AH16" i="1" s="1"/>
  <c r="AD16" i="1"/>
  <c r="Z16" i="1"/>
  <c r="AA16" i="1" s="1"/>
  <c r="W16" i="1"/>
  <c r="T16" i="1"/>
  <c r="U16" i="1"/>
  <c r="BG15" i="1"/>
  <c r="BC15" i="1"/>
  <c r="BD15" i="1" s="1"/>
  <c r="AZ15" i="1"/>
  <c r="AV15" i="1"/>
  <c r="AW15" i="1" s="1"/>
  <c r="AS15" i="1"/>
  <c r="AT15" i="1" s="1"/>
  <c r="AP15" i="1"/>
  <c r="AQ15" i="1" s="1"/>
  <c r="AM15" i="1"/>
  <c r="AN15" i="1" s="1"/>
  <c r="AJ15" i="1"/>
  <c r="AK15" i="1" s="1"/>
  <c r="AG15" i="1"/>
  <c r="AD15" i="1"/>
  <c r="AE15" i="1" s="1"/>
  <c r="Z15" i="1"/>
  <c r="AA15" i="1" s="1"/>
  <c r="W15" i="1"/>
  <c r="X15" i="1" s="1"/>
  <c r="T15" i="1"/>
  <c r="U15" i="1"/>
  <c r="BG14" i="1"/>
  <c r="BC14" i="1"/>
  <c r="BD14" i="1" s="1"/>
  <c r="AZ14" i="1"/>
  <c r="AV14" i="1"/>
  <c r="AW14" i="1" s="1"/>
  <c r="AS14" i="1"/>
  <c r="AT14" i="1" s="1"/>
  <c r="AP14" i="1"/>
  <c r="AQ14" i="1" s="1"/>
  <c r="AM14" i="1"/>
  <c r="AN14" i="1" s="1"/>
  <c r="AJ14" i="1"/>
  <c r="AK14" i="1" s="1"/>
  <c r="AG14" i="1"/>
  <c r="AD14" i="1"/>
  <c r="AE14" i="1" s="1"/>
  <c r="Z14" i="1"/>
  <c r="AA14" i="1" s="1"/>
  <c r="W14" i="1"/>
  <c r="X14" i="1" s="1"/>
  <c r="U14" i="1"/>
  <c r="T14" i="1"/>
  <c r="BG13" i="1"/>
  <c r="BC13" i="1"/>
  <c r="BD13" i="1" s="1"/>
  <c r="AZ13" i="1"/>
  <c r="AV13" i="1"/>
  <c r="AW13" i="1" s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Z13" i="1"/>
  <c r="AA13" i="1" s="1"/>
  <c r="W13" i="1"/>
  <c r="AB13" i="1" s="1"/>
  <c r="T13" i="1"/>
  <c r="U13" i="1"/>
  <c r="BG12" i="1"/>
  <c r="BC12" i="1"/>
  <c r="BD12" i="1" s="1"/>
  <c r="AZ12" i="1"/>
  <c r="AV12" i="1"/>
  <c r="AW12" i="1" s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Z12" i="1"/>
  <c r="AA12" i="1" s="1"/>
  <c r="W12" i="1"/>
  <c r="T12" i="1"/>
  <c r="U12" i="1"/>
  <c r="BG11" i="1"/>
  <c r="BC11" i="1"/>
  <c r="BD11" i="1" s="1"/>
  <c r="AZ11" i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D11" i="1"/>
  <c r="AE11" i="1" s="1"/>
  <c r="Z11" i="1"/>
  <c r="AA11" i="1" s="1"/>
  <c r="W11" i="1"/>
  <c r="U11" i="1"/>
  <c r="T11" i="1"/>
  <c r="B3" i="1"/>
  <c r="BE14" i="1" l="1"/>
  <c r="BE27" i="1"/>
  <c r="AB11" i="1"/>
  <c r="AB12" i="1"/>
  <c r="AB16" i="1"/>
  <c r="BF16" i="1" s="1"/>
  <c r="BI16" i="1" s="1"/>
  <c r="BJ16" i="1" s="1"/>
  <c r="BK16" i="1" s="1"/>
  <c r="X11" i="1"/>
  <c r="X12" i="1"/>
  <c r="X16" i="1"/>
  <c r="AB18" i="1"/>
  <c r="BE19" i="1"/>
  <c r="BE24" i="1"/>
  <c r="AX16" i="1"/>
  <c r="AX12" i="1"/>
  <c r="AX20" i="1"/>
  <c r="AX14" i="1"/>
  <c r="BF14" i="1" s="1"/>
  <c r="BI14" i="1" s="1"/>
  <c r="BJ14" i="1" s="1"/>
  <c r="BK14" i="1" s="1"/>
  <c r="AX13" i="1"/>
  <c r="AX17" i="1"/>
  <c r="AX19" i="1"/>
  <c r="AX21" i="1"/>
  <c r="BE29" i="1"/>
  <c r="AB26" i="1"/>
  <c r="BA29" i="1"/>
  <c r="AX11" i="1"/>
  <c r="AE12" i="1"/>
  <c r="X13" i="1"/>
  <c r="AB14" i="1"/>
  <c r="AH14" i="1"/>
  <c r="AX15" i="1"/>
  <c r="AE16" i="1"/>
  <c r="X17" i="1"/>
  <c r="X20" i="1"/>
  <c r="AH21" i="1"/>
  <c r="AX22" i="1"/>
  <c r="AE23" i="1"/>
  <c r="BA24" i="1"/>
  <c r="AX25" i="1"/>
  <c r="X26" i="1"/>
  <c r="BA27" i="1"/>
  <c r="BE28" i="1"/>
  <c r="BE11" i="1"/>
  <c r="BE12" i="1"/>
  <c r="BE13" i="1"/>
  <c r="BE15" i="1"/>
  <c r="BE16" i="1"/>
  <c r="BE17" i="1"/>
  <c r="AB19" i="1"/>
  <c r="BA19" i="1"/>
  <c r="AH20" i="1"/>
  <c r="BE22" i="1"/>
  <c r="X23" i="1"/>
  <c r="BE23" i="1"/>
  <c r="BF23" i="1" s="1"/>
  <c r="BI23" i="1" s="1"/>
  <c r="BJ23" i="1" s="1"/>
  <c r="BK23" i="1" s="1"/>
  <c r="AX24" i="1"/>
  <c r="BE25" i="1"/>
  <c r="AB27" i="1"/>
  <c r="AX28" i="1"/>
  <c r="AB29" i="1"/>
  <c r="AX30" i="1"/>
  <c r="BA11" i="1"/>
  <c r="BA12" i="1"/>
  <c r="BA13" i="1"/>
  <c r="AB15" i="1"/>
  <c r="BA15" i="1"/>
  <c r="BA16" i="1"/>
  <c r="BA17" i="1"/>
  <c r="AX18" i="1"/>
  <c r="X19" i="1"/>
  <c r="AB21" i="1"/>
  <c r="AB22" i="1"/>
  <c r="BA22" i="1"/>
  <c r="BA23" i="1"/>
  <c r="AB24" i="1"/>
  <c r="AE24" i="1"/>
  <c r="BA25" i="1"/>
  <c r="X27" i="1"/>
  <c r="AB28" i="1"/>
  <c r="AH28" i="1"/>
  <c r="X29" i="1"/>
  <c r="AE30" i="1"/>
  <c r="BE18" i="1"/>
  <c r="BE20" i="1"/>
  <c r="AH11" i="1"/>
  <c r="AE13" i="1"/>
  <c r="BA14" i="1"/>
  <c r="AH15" i="1"/>
  <c r="AE17" i="1"/>
  <c r="X18" i="1"/>
  <c r="AH19" i="1"/>
  <c r="X21" i="1"/>
  <c r="BA21" i="1"/>
  <c r="AH22" i="1"/>
  <c r="AB25" i="1"/>
  <c r="AE25" i="1"/>
  <c r="BE26" i="1"/>
  <c r="AX29" i="1"/>
  <c r="AX26" i="1"/>
  <c r="AE26" i="1"/>
  <c r="AX27" i="1"/>
  <c r="AE27" i="1"/>
  <c r="AB30" i="1"/>
  <c r="BE30" i="1"/>
  <c r="BF21" i="1" l="1"/>
  <c r="BI21" i="1" s="1"/>
  <c r="BJ21" i="1" s="1"/>
  <c r="BK21" i="1" s="1"/>
  <c r="BF12" i="1"/>
  <c r="BI12" i="1" s="1"/>
  <c r="BJ12" i="1" s="1"/>
  <c r="BK12" i="1" s="1"/>
  <c r="BF19" i="1"/>
  <c r="BI19" i="1" s="1"/>
  <c r="BJ19" i="1" s="1"/>
  <c r="BK19" i="1" s="1"/>
  <c r="BF11" i="1"/>
  <c r="BI11" i="1" s="1"/>
  <c r="BJ11" i="1" s="1"/>
  <c r="BK11" i="1" s="1"/>
  <c r="BF26" i="1"/>
  <c r="BI26" i="1" s="1"/>
  <c r="BJ26" i="1" s="1"/>
  <c r="BK26" i="1" s="1"/>
  <c r="BF15" i="1"/>
  <c r="BI15" i="1" s="1"/>
  <c r="BJ15" i="1" s="1"/>
  <c r="BK15" i="1" s="1"/>
  <c r="BF13" i="1"/>
  <c r="BI13" i="1" s="1"/>
  <c r="BJ13" i="1" s="1"/>
  <c r="BK13" i="1" s="1"/>
  <c r="BF20" i="1"/>
  <c r="BI20" i="1" s="1"/>
  <c r="BJ20" i="1" s="1"/>
  <c r="BK20" i="1" s="1"/>
  <c r="BF28" i="1"/>
  <c r="BI28" i="1" s="1"/>
  <c r="BJ28" i="1" s="1"/>
  <c r="BK28" i="1" s="1"/>
  <c r="BF17" i="1"/>
  <c r="BI17" i="1" s="1"/>
  <c r="BJ17" i="1" s="1"/>
  <c r="BK17" i="1" s="1"/>
  <c r="BF18" i="1"/>
  <c r="BI18" i="1" s="1"/>
  <c r="BJ18" i="1" s="1"/>
  <c r="BK18" i="1" s="1"/>
  <c r="BF25" i="1"/>
  <c r="BI25" i="1" s="1"/>
  <c r="BJ25" i="1" s="1"/>
  <c r="BK25" i="1" s="1"/>
  <c r="BF30" i="1"/>
  <c r="BI30" i="1" s="1"/>
  <c r="BJ30" i="1" s="1"/>
  <c r="BK30" i="1" s="1"/>
  <c r="BF22" i="1"/>
  <c r="BI22" i="1" s="1"/>
  <c r="BJ22" i="1" s="1"/>
  <c r="BK22" i="1" s="1"/>
  <c r="BF27" i="1"/>
  <c r="BI27" i="1" s="1"/>
  <c r="BJ27" i="1" s="1"/>
  <c r="BK27" i="1" s="1"/>
  <c r="BF29" i="1"/>
  <c r="BI29" i="1" s="1"/>
  <c r="BJ29" i="1" s="1"/>
  <c r="BK29" i="1" s="1"/>
  <c r="BF24" i="1"/>
  <c r="BI24" i="1" s="1"/>
  <c r="BJ24" i="1" s="1"/>
  <c r="BK24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<sst xmlns="http://schemas.openxmlformats.org/spreadsheetml/2006/main" count="188" uniqueCount="80">
  <si>
    <t>FORM REKAPITULASI PENILAIAN KINERJA</t>
  </si>
  <si>
    <t>QCO LAYANAN TELKOMSEL</t>
  </si>
  <si>
    <t xml:space="preserve">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</si>
  <si>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</si>
  <si>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</si>
  <si>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</si>
  <si>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</si>
  <si>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</si>
  <si>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</si>
  <si>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</si>
  <si>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</si>
  <si>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</si>
  <si>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</si>
  <si>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</si>
  <si>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</si>
  <si>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</si>
  <si>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</si>
  <si>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</si>
  <si>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</si>
  <si>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</si>
  <si>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</si>
  <si>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</si>
  <si>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</si>
  <si>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</si>
  <si>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(40%)</t>
  </si>
  <si>
    <t>KUALITAS</t>
  </si>
  <si>
    <t>TOTAL KUALITAS (50%)</t>
  </si>
  <si>
    <t>TEMATIK</t>
  </si>
  <si>
    <t>TOTAL TEMATIK (10%)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</si>
  <si>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</si>
  <si>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</si>
  <si>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</si>
  <si>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</si>
  <si>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</si>
  <si>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</si>
  <si>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</si>
  <si>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</si>
  <si>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</si>
  <si>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</si>
  <si>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</si>
  <si>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</si>
  <si>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</si>
  <si>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</si>
  <si>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</si>
  <si>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</si>
  <si>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</si>
  <si>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</si>
  <si>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Upgrade Knowledge</t>
  </si>
  <si>
    <t>Sharing Knowledge</t>
  </si>
  <si>
    <t>NILAI</t>
  </si>
  <si>
    <t>%NILAI</t>
  </si>
  <si>
    <t>REALISASI</t>
  </si>
  <si>
    <t>PRORATE CUMIL : (JUMLAH HK REAL/HK * TOTAL KINERJA YG DIBAYARKAN)</t>
  </si>
  <si>
    <t>ESTA DEWI N</t>
  </si>
  <si>
    <t>QC IBC</t>
  </si>
  <si>
    <t>PEREMPUAN</t>
  </si>
  <si>
    <t>NUR ICHSANTO</t>
  </si>
  <si>
    <t>INF</t>
  </si>
  <si>
    <t>HILMA ARLISTIANA</t>
  </si>
  <si>
    <t>NENENG YULIA PERMATASARI</t>
  </si>
  <si>
    <t>SARI NURUL MUSLIMAH</t>
  </si>
  <si>
    <t>SYALI DIANI DEWI</t>
  </si>
  <si>
    <t>VITA AVIANTY</t>
  </si>
  <si>
    <t>ARLIN RAHMAWATI</t>
  </si>
  <si>
    <t>ROFI SETIAAJI</t>
  </si>
  <si>
    <t>LAKI-LAKI</t>
  </si>
  <si>
    <t>A. INDRA JALALUDDIN</t>
  </si>
  <si>
    <t>TERIMA</t>
  </si>
  <si>
    <t>ANI TIANINGSIH</t>
  </si>
  <si>
    <t>RIZAL TAUFIK SURYA NUGRAHA</t>
  </si>
  <si>
    <t>ENY WIDYASTUTI</t>
  </si>
  <si>
    <t>JULIANTY NUR CAHYANINGSIH</t>
  </si>
  <si>
    <t>MARIA DWI YULANDA</t>
  </si>
  <si>
    <t>DHIMAS DIAN NUGRAHA</t>
  </si>
  <si>
    <t>SANTRI WISUDAWAN</t>
  </si>
  <si>
    <t>QC NASIONAL</t>
  </si>
  <si>
    <t>ANTON SUTONO</t>
  </si>
  <si>
    <t>HENDRA WAHYU KURNIAWAN</t>
  </si>
  <si>
    <t>YUDI ARDIANSYAH</t>
  </si>
  <si>
    <t>ARDI DESPRIYANSYAH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</si>
</sst>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(* #,##0_);_(* \(#,##0\);_(* &quot;-&quot;??_);_(@_)"/>
    <numFmt numFmtId="166" formatCode="_([$Rp-421]* #,##0.00_);_([$Rp-421]* \(#,##0.00\);_([$Rp-421]* &quot;-&quot;??_);_(@_)"/>
    <numFmt numFmtId="167" formatCode="0.0%"/>
    <numFmt numFmtId="168" formatCode="[$-409]dd\-mmm\-yy;@"/>
    <numFmt numFmtId="169" formatCode="&quot; &quot;#,##0&quot; &quot;;&quot; (&quot;#,##0&quot;)&quot;;&quot; -&quot;00&quot; &quot;;&quot; &quot;@&quot; &quot;"/>
    <numFmt numFmtId="170" formatCode="_([$Rp-421]* #,##0_);_([$Rp-421]* \(#,##0\);_([$Rp-421]* &quot;-&quot;??_);_(@_)"/>
    <numFmt numFmtId="171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</cellStyleXfs>
  <cellXfs count="181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0" fontId="4" fillId="0" borderId="0" xfId="2" applyFont="1" applyFill="1"/>
    <xf numFmtId="17" fontId="3" fillId="0" borderId="0" xfId="1" applyNumberFormat="1" applyFont="1" applyAlignment="1">
      <alignment horizontal="left" vertical="center"/>
    </xf>
    <xf numFmtId="3" fontId="3" fillId="0" borderId="0" xfId="1" applyNumberFormat="1" applyFont="1" applyAlignment="1">
      <alignment horizontal="center" vertical="center"/>
    </xf>
    <xf numFmtId="165" fontId="5" fillId="0" borderId="0" xfId="3" applyNumberFormat="1" applyFon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4" fillId="6" borderId="4" xfId="2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1" fontId="3" fillId="6" borderId="4" xfId="2" applyNumberFormat="1" applyFont="1" applyFill="1" applyBorder="1" applyAlignment="1">
      <alignment horizontal="center" vertical="center"/>
    </xf>
    <xf numFmtId="168" fontId="3" fillId="6" borderId="4" xfId="0" applyNumberFormat="1" applyFont="1" applyFill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/>
    </xf>
    <xf numFmtId="0" fontId="3" fillId="6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8" fillId="6" borderId="4" xfId="6" applyFont="1" applyFill="1" applyBorder="1" applyAlignment="1">
      <alignment horizontal="center" vertical="center" wrapText="1"/>
    </xf>
    <xf numFmtId="9" fontId="3" fillId="6" borderId="4" xfId="6" applyFont="1" applyFill="1" applyBorder="1" applyAlignment="1">
      <alignment horizontal="center" vertical="center"/>
    </xf>
    <xf numFmtId="10" fontId="3" fillId="6" borderId="4" xfId="7" applyNumberFormat="1" applyFont="1" applyFill="1" applyBorder="1" applyAlignment="1">
      <alignment horizontal="center" vertical="center" wrapText="1"/>
    </xf>
    <xf numFmtId="169" fontId="10" fillId="6" borderId="4" xfId="3" applyNumberFormat="1" applyFont="1" applyFill="1" applyBorder="1"/>
    <xf numFmtId="170" fontId="3" fillId="6" borderId="4" xfId="6" applyNumberFormat="1" applyFont="1" applyFill="1" applyBorder="1" applyAlignment="1">
      <alignment vertical="center"/>
    </xf>
    <xf numFmtId="170" fontId="3" fillId="6" borderId="4" xfId="6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6" borderId="0" xfId="2" applyFont="1" applyFill="1"/>
    <xf numFmtId="0" fontId="3" fillId="6" borderId="4" xfId="0" applyFont="1" applyFill="1" applyBorder="1" applyAlignment="1">
      <alignment horizontal="center" vertical="center"/>
    </xf>
    <xf numFmtId="170" fontId="4" fillId="6" borderId="0" xfId="2" applyNumberFormat="1" applyFont="1" applyFill="1"/>
    <xf numFmtId="0" fontId="3" fillId="6" borderId="4" xfId="8" applyFont="1" applyFill="1" applyBorder="1" applyAlignment="1">
      <alignment horizontal="center"/>
    </xf>
    <xf numFmtId="0" fontId="4" fillId="6" borderId="4" xfId="9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4" fillId="7" borderId="0" xfId="2" applyFont="1" applyFill="1"/>
    <xf numFmtId="170" fontId="4" fillId="7" borderId="0" xfId="2" applyNumberFormat="1" applyFont="1" applyFill="1"/>
    <xf numFmtId="0" fontId="4" fillId="8" borderId="4" xfId="2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 vertical="center"/>
    </xf>
    <xf numFmtId="1" fontId="5" fillId="8" borderId="4" xfId="0" applyNumberFormat="1" applyFont="1" applyFill="1" applyBorder="1" applyAlignment="1">
      <alignment horizontal="center" vertical="center"/>
    </xf>
    <xf numFmtId="171" fontId="13" fillId="8" borderId="4" xfId="0" applyNumberFormat="1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3" fillId="8" borderId="4" xfId="2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9" fontId="8" fillId="8" borderId="4" xfId="6" applyFont="1" applyFill="1" applyBorder="1" applyAlignment="1">
      <alignment horizontal="center" vertical="center" wrapText="1"/>
    </xf>
    <xf numFmtId="1" fontId="3" fillId="8" borderId="4" xfId="1" applyNumberFormat="1" applyFont="1" applyFill="1" applyBorder="1" applyAlignment="1">
      <alignment horizontal="center" vertical="center"/>
    </xf>
    <xf numFmtId="10" fontId="3" fillId="8" borderId="4" xfId="7" applyNumberFormat="1" applyFont="1" applyFill="1" applyBorder="1" applyAlignment="1">
      <alignment horizontal="center" vertical="center" wrapText="1"/>
    </xf>
    <xf numFmtId="169" fontId="10" fillId="8" borderId="4" xfId="3" applyNumberFormat="1" applyFont="1" applyFill="1" applyBorder="1"/>
    <xf numFmtId="170" fontId="3" fillId="8" borderId="4" xfId="6" applyNumberFormat="1" applyFont="1" applyFill="1" applyBorder="1" applyAlignment="1">
      <alignment horizontal="center" vertical="center"/>
    </xf>
    <xf numFmtId="0" fontId="4" fillId="8" borderId="4" xfId="2" applyFont="1" applyFill="1" applyBorder="1"/>
    <xf numFmtId="0" fontId="4" fillId="8" borderId="0" xfId="2" applyFont="1" applyFill="1"/>
    <xf numFmtId="0" fontId="4" fillId="8" borderId="4" xfId="9" applyFont="1" applyFill="1" applyBorder="1" applyAlignment="1">
      <alignment horizontal="center" vertical="center"/>
    </xf>
    <xf numFmtId="0" fontId="13" fillId="8" borderId="12" xfId="9" applyFont="1" applyFill="1" applyBorder="1" applyAlignment="1">
      <alignment horizontal="center" vertical="center"/>
    </xf>
    <xf numFmtId="1" fontId="3" fillId="8" borderId="4" xfId="2" applyNumberFormat="1" applyFont="1" applyFill="1" applyBorder="1" applyAlignment="1">
      <alignment horizontal="center" vertical="center"/>
    </xf>
    <xf numFmtId="170" fontId="3" fillId="8" borderId="4" xfId="6" applyNumberFormat="1" applyFont="1" applyFill="1" applyBorder="1" applyAlignment="1">
      <alignment vertical="center"/>
    </xf>
    <xf numFmtId="0" fontId="5" fillId="8" borderId="4" xfId="0" applyFont="1" applyFill="1" applyBorder="1" applyAlignment="1">
      <alignment horizontal="center" vertical="center"/>
    </xf>
    <xf numFmtId="0" fontId="13" fillId="8" borderId="4" xfId="9" applyFont="1" applyFill="1" applyBorder="1" applyAlignment="1">
      <alignment horizontal="center" vertical="center"/>
    </xf>
    <xf numFmtId="171" fontId="5" fillId="8" borderId="4" xfId="0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3" fillId="6" borderId="0" xfId="1" applyFont="1" applyFill="1"/>
    <xf numFmtId="10" fontId="3" fillId="6" borderId="12" xfId="1" applyNumberFormat="1" applyFont="1" applyFill="1" applyBorder="1" applyAlignment="1">
      <alignment horizontal="center" vertical="center"/>
    </xf>
    <xf numFmtId="166" fontId="4" fillId="9" borderId="0" xfId="2" applyNumberFormat="1" applyFont="1" applyFill="1"/>
    <xf numFmtId="0" fontId="4" fillId="9" borderId="0" xfId="2" applyFont="1" applyFill="1"/>
    <xf numFmtId="0" fontId="3" fillId="8" borderId="0" xfId="1" applyFont="1" applyFill="1"/>
    <xf numFmtId="0" fontId="3" fillId="8" borderId="4" xfId="5" applyFont="1" applyFill="1" applyBorder="1" applyAlignment="1">
      <alignment horizontal="center" vertical="center"/>
    </xf>
    <xf numFmtId="9" fontId="3" fillId="8" borderId="4" xfId="6" applyFont="1" applyFill="1" applyBorder="1" applyAlignment="1">
      <alignment horizontal="center" vertical="center"/>
    </xf>
    <xf numFmtId="10" fontId="3" fillId="8" borderId="12" xfId="1" applyNumberFormat="1" applyFont="1" applyFill="1" applyBorder="1" applyAlignment="1">
      <alignment horizontal="center" vertical="center"/>
    </xf>
    <xf numFmtId="0" fontId="3" fillId="10" borderId="0" xfId="1" applyFont="1" applyFill="1"/>
    <xf numFmtId="0" fontId="4" fillId="10" borderId="4" xfId="2" applyFont="1" applyFill="1" applyBorder="1" applyAlignment="1">
      <alignment horizontal="center"/>
    </xf>
    <xf numFmtId="0" fontId="3" fillId="0" borderId="0" xfId="1" applyFont="1" applyFill="1"/>
    <xf numFmtId="0" fontId="4" fillId="0" borderId="4" xfId="2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1" fontId="3" fillId="0" borderId="4" xfId="2" applyNumberFormat="1" applyFont="1" applyFill="1" applyBorder="1" applyAlignment="1">
      <alignment horizontal="center" vertical="center"/>
    </xf>
    <xf numFmtId="171" fontId="3" fillId="0" borderId="4" xfId="0" applyNumberFormat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8" fillId="0" borderId="4" xfId="6" applyFont="1" applyFill="1" applyBorder="1" applyAlignment="1">
      <alignment horizontal="center" vertical="center" wrapText="1"/>
    </xf>
    <xf numFmtId="9" fontId="3" fillId="0" borderId="4" xfId="6" applyFont="1" applyFill="1" applyBorder="1" applyAlignment="1">
      <alignment horizontal="center" vertical="center"/>
    </xf>
    <xf numFmtId="10" fontId="3" fillId="0" borderId="12" xfId="1" applyNumberFormat="1" applyFont="1" applyFill="1" applyBorder="1" applyAlignment="1">
      <alignment horizontal="center" vertical="center"/>
    </xf>
    <xf numFmtId="10" fontId="3" fillId="0" borderId="4" xfId="7" applyNumberFormat="1" applyFont="1" applyFill="1" applyBorder="1" applyAlignment="1">
      <alignment horizontal="center" vertical="center" wrapText="1"/>
    </xf>
    <xf numFmtId="169" fontId="10" fillId="0" borderId="4" xfId="3" applyNumberFormat="1" applyFont="1" applyFill="1" applyBorder="1"/>
    <xf numFmtId="170" fontId="3" fillId="0" borderId="4" xfId="6" applyNumberFormat="1" applyFont="1" applyFill="1" applyBorder="1" applyAlignment="1">
      <alignment vertical="center"/>
    </xf>
    <xf numFmtId="170" fontId="3" fillId="0" borderId="4" xfId="6" applyNumberFormat="1" applyFont="1" applyFill="1" applyBorder="1" applyAlignment="1">
      <alignment horizontal="center" vertical="center"/>
    </xf>
    <xf numFmtId="0" fontId="4" fillId="0" borderId="4" xfId="2" applyFont="1" applyFill="1" applyBorder="1"/>
    <xf numFmtId="166" fontId="4" fillId="0" borderId="0" xfId="2" applyNumberFormat="1" applyFont="1" applyFill="1"/>
    <xf numFmtId="0" fontId="3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/>
    </xf>
    <xf numFmtId="0" fontId="12" fillId="0" borderId="0" xfId="2" applyFont="1" applyFill="1"/>
    <xf numFmtId="170" fontId="12" fillId="0" borderId="0" xfId="2" applyNumberFormat="1" applyFont="1" applyFill="1"/>
    <xf numFmtId="0" fontId="3" fillId="0" borderId="12" xfId="2" applyFont="1" applyFill="1" applyBorder="1" applyAlignment="1">
      <alignment horizontal="center" vertical="center"/>
    </xf>
    <xf numFmtId="0" fontId="12" fillId="0" borderId="4" xfId="2" applyFont="1" applyFill="1" applyBorder="1"/>
    <xf numFmtId="0" fontId="12" fillId="0" borderId="4" xfId="2" applyFont="1" applyFill="1" applyBorder="1" applyAlignment="1">
      <alignment horizontal="center"/>
    </xf>
    <xf numFmtId="0" fontId="3" fillId="0" borderId="4" xfId="8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1" fontId="5" fillId="0" borderId="4" xfId="0" applyNumberFormat="1" applyFont="1" applyFill="1" applyBorder="1" applyAlignment="1">
      <alignment horizontal="center" vertical="center"/>
    </xf>
    <xf numFmtId="171" fontId="13" fillId="0" borderId="4" xfId="0" applyNumberFormat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4" xfId="2" applyFont="1" applyFill="1" applyBorder="1" applyAlignment="1">
      <alignment horizontal="center"/>
    </xf>
    <xf numFmtId="0" fontId="3" fillId="11" borderId="4" xfId="0" applyFont="1" applyFill="1" applyBorder="1" applyAlignment="1">
      <alignment horizontal="center" vertical="center"/>
    </xf>
    <xf numFmtId="1" fontId="3" fillId="11" borderId="4" xfId="2" applyNumberFormat="1" applyFont="1" applyFill="1" applyBorder="1" applyAlignment="1">
      <alignment horizontal="center" vertical="center"/>
    </xf>
    <xf numFmtId="168" fontId="3" fillId="11" borderId="4" xfId="0" applyNumberFormat="1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11" borderId="4" xfId="5" applyFont="1" applyFill="1" applyBorder="1" applyAlignment="1">
      <alignment horizontal="center" vertical="center"/>
    </xf>
    <xf numFmtId="1" fontId="3" fillId="11" borderId="4" xfId="1" applyNumberFormat="1" applyFont="1" applyFill="1" applyBorder="1" applyAlignment="1">
      <alignment horizontal="center" vertical="center"/>
    </xf>
    <xf numFmtId="9" fontId="8" fillId="11" borderId="4" xfId="6" applyFont="1" applyFill="1" applyBorder="1" applyAlignment="1">
      <alignment horizontal="center" vertical="center" wrapText="1"/>
    </xf>
    <xf numFmtId="9" fontId="3" fillId="11" borderId="4" xfId="6" applyFont="1" applyFill="1" applyBorder="1" applyAlignment="1">
      <alignment horizontal="center" vertical="center"/>
    </xf>
    <xf numFmtId="10" fontId="3" fillId="11" borderId="12" xfId="1" applyNumberFormat="1" applyFont="1" applyFill="1" applyBorder="1" applyAlignment="1">
      <alignment horizontal="center" vertical="center"/>
    </xf>
    <xf numFmtId="10" fontId="3" fillId="11" borderId="4" xfId="7" applyNumberFormat="1" applyFont="1" applyFill="1" applyBorder="1" applyAlignment="1">
      <alignment horizontal="center" vertical="center" wrapText="1"/>
    </xf>
    <xf numFmtId="169" fontId="10" fillId="11" borderId="4" xfId="3" applyNumberFormat="1" applyFont="1" applyFill="1" applyBorder="1"/>
    <xf numFmtId="170" fontId="3" fillId="11" borderId="4" xfId="6" applyNumberFormat="1" applyFont="1" applyFill="1" applyBorder="1" applyAlignment="1">
      <alignment vertical="center"/>
    </xf>
    <xf numFmtId="170" fontId="3" fillId="11" borderId="4" xfId="6" applyNumberFormat="1" applyFont="1" applyFill="1" applyBorder="1" applyAlignment="1">
      <alignment horizontal="center" vertical="center"/>
    </xf>
    <xf numFmtId="0" fontId="4" fillId="11" borderId="4" xfId="2" applyFont="1" applyFill="1" applyBorder="1"/>
    <xf numFmtId="0" fontId="4" fillId="11" borderId="0" xfId="2" applyFont="1" applyFill="1"/>
    <xf numFmtId="0" fontId="6" fillId="0" borderId="1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14" xfId="4" applyFont="1" applyBorder="1" applyAlignment="1">
      <alignment horizontal="center" vertical="center" wrapText="1"/>
    </xf>
    <xf numFmtId="0" fontId="6" fillId="4" borderId="1" xfId="4" applyFont="1" applyFill="1" applyBorder="1" applyAlignment="1">
      <alignment horizontal="center" vertical="center" wrapText="1"/>
    </xf>
    <xf numFmtId="0" fontId="6" fillId="4" borderId="6" xfId="4" applyFont="1" applyFill="1" applyBorder="1" applyAlignment="1">
      <alignment horizontal="center" vertical="center" wrapText="1"/>
    </xf>
    <xf numFmtId="0" fontId="6" fillId="4" borderId="14" xfId="4" applyFont="1" applyFill="1" applyBorder="1" applyAlignment="1">
      <alignment horizontal="center" vertical="center" wrapText="1"/>
    </xf>
    <xf numFmtId="166" fontId="6" fillId="0" borderId="1" xfId="4" applyNumberFormat="1" applyFont="1" applyFill="1" applyBorder="1" applyAlignment="1">
      <alignment horizontal="center" vertical="center" wrapText="1"/>
    </xf>
    <xf numFmtId="166" fontId="6" fillId="0" borderId="6" xfId="4" applyNumberFormat="1" applyFont="1" applyFill="1" applyBorder="1" applyAlignment="1">
      <alignment horizontal="center" vertical="center" wrapText="1"/>
    </xf>
    <xf numFmtId="166" fontId="6" fillId="0" borderId="14" xfId="4" applyNumberFormat="1" applyFont="1" applyFill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 wrapText="1"/>
    </xf>
    <xf numFmtId="9" fontId="7" fillId="0" borderId="10" xfId="0" applyNumberFormat="1" applyFont="1" applyBorder="1" applyAlignment="1">
      <alignment horizontal="center" vertical="center" wrapText="1"/>
    </xf>
    <xf numFmtId="9" fontId="7" fillId="0" borderId="11" xfId="0" applyNumberFormat="1" applyFont="1" applyBorder="1" applyAlignment="1">
      <alignment horizontal="center" vertical="center" wrapText="1"/>
    </xf>
    <xf numFmtId="9" fontId="7" fillId="0" borderId="12" xfId="0" applyNumberFormat="1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167" fontId="6" fillId="2" borderId="7" xfId="1" applyNumberFormat="1" applyFont="1" applyFill="1" applyBorder="1" applyAlignment="1">
      <alignment horizontal="center" vertical="center" wrapText="1"/>
    </xf>
    <xf numFmtId="167" fontId="6" fillId="2" borderId="8" xfId="1" applyNumberFormat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7" fontId="6" fillId="2" borderId="4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6" xfId="4" applyFont="1" applyFill="1" applyBorder="1" applyAlignment="1">
      <alignment horizontal="center" vertical="center" wrapText="1"/>
    </xf>
    <xf numFmtId="0" fontId="6" fillId="0" borderId="14" xfId="4" applyFont="1" applyFill="1" applyBorder="1" applyAlignment="1">
      <alignment horizontal="center" vertical="center" wrapText="1"/>
    </xf>
    <xf numFmtId="0" fontId="4" fillId="5" borderId="15" xfId="2" applyFont="1" applyFill="1" applyBorder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166" fontId="6" fillId="3" borderId="1" xfId="4" applyNumberFormat="1" applyFont="1" applyFill="1" applyBorder="1" applyAlignment="1">
      <alignment horizontal="center" vertical="center" wrapText="1"/>
    </xf>
    <xf numFmtId="166" fontId="6" fillId="3" borderId="6" xfId="4" applyNumberFormat="1" applyFont="1" applyFill="1" applyBorder="1" applyAlignment="1">
      <alignment horizontal="center" vertical="center" wrapText="1"/>
    </xf>
    <xf numFmtId="166" fontId="6" fillId="3" borderId="14" xfId="4" applyNumberFormat="1" applyFont="1" applyFill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167" fontId="6" fillId="2" borderId="10" xfId="1" applyNumberFormat="1" applyFont="1" applyFill="1" applyBorder="1" applyAlignment="1">
      <alignment horizontal="center" vertical="center" wrapText="1"/>
    </xf>
    <xf numFmtId="167" fontId="6" fillId="2" borderId="11" xfId="1" applyNumberFormat="1" applyFont="1" applyFill="1" applyBorder="1" applyAlignment="1">
      <alignment horizontal="center" vertical="center" wrapText="1"/>
    </xf>
    <xf numFmtId="167" fontId="6" fillId="2" borderId="12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10">
    <cellStyle name="Comma 5 3 2 2" xfId="3"/>
    <cellStyle name="Normal" xfId="0" builtinId="0"/>
    <cellStyle name="Normal 2 2" xfId="8"/>
    <cellStyle name="Normal 3" xfId="9"/>
    <cellStyle name="Normal 3 3 2" xfId="2"/>
    <cellStyle name="Normal 4 2" xfId="4"/>
    <cellStyle name="Normal 4 3 11" xfId="5"/>
    <cellStyle name="Normal_Kinerja Nov 08" xfId="7"/>
    <cellStyle name="Normal_Kinerja Siska Sept 2010" xfId="1"/>
    <cellStyle name="Percent 2 2" xfId="6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MIN%20QIA\REKAP%20KINERJA\2019\8.%20Agustus%202019\KINERJA%20STAFF%20AGT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LOKASI      : CC TELKOMSEL BANDUNG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156"/>
  <sheetViews>
    <sheetView showGridLines="0" tabSelected="1" zoomScale="85" zoomScaleNormal="85" workbookViewId="0">
      <pane xSplit="3" ySplit="11" topLeftCell="D12" activePane="bottomRight" state="frozen"/>
      <selection activeCell="BA24" sqref="BA24"/>
      <selection pane="topRight" activeCell="BA24" sqref="BA24"/>
      <selection pane="bottomLeft" activeCell="BA24" sqref="BA24"/>
      <selection pane="bottomRight" activeCell="L19" sqref="L19"/>
    </sheetView>
  </sheetViews>
  <sheetFormatPr defaultRowHeight="12" x14ac:dyDescent="0.2"/>
  <cols>
    <col min="1" max="1" width="3.5703125" style="6" customWidth="1"/>
    <col min="2" max="2" width="6.85546875" style="6" customWidth="1"/>
    <col min="3" max="3" width="24.5703125" style="63" bestFit="1" customWidth="1"/>
    <col min="4" max="4" width="6.7109375" style="8" bestFit="1" customWidth="1"/>
    <col min="5" max="5" width="12.42578125" style="8" customWidth="1"/>
    <col min="6" max="6" width="10.85546875" style="8" customWidth="1"/>
    <col min="7" max="7" width="11.28515625" style="8" customWidth="1"/>
    <col min="8" max="8" width="10.28515625" style="8" customWidth="1"/>
    <col min="9" max="9" width="12.28515625" style="8" bestFit="1" customWidth="1"/>
    <col min="10" max="10" width="4.140625" style="8" bestFit="1" customWidth="1"/>
    <col min="11" max="11" width="5.7109375" style="8" customWidth="1"/>
    <col min="12" max="12" width="7.5703125" style="8" customWidth="1"/>
    <col min="13" max="13" width="8.5703125" style="8" customWidth="1"/>
    <col min="14" max="14" width="6.85546875" style="8" customWidth="1"/>
    <col min="15" max="15" width="3" style="8" customWidth="1"/>
    <col min="16" max="16" width="2" style="8" bestFit="1" customWidth="1"/>
    <col min="17" max="17" width="4" style="8" bestFit="1" customWidth="1"/>
    <col min="18" max="18" width="5.140625" style="8" bestFit="1" customWidth="1"/>
    <col min="19" max="19" width="3" style="8" bestFit="1" customWidth="1"/>
    <col min="20" max="20" width="7.85546875" style="8" customWidth="1"/>
    <col min="21" max="21" width="9.140625" style="8" customWidth="1"/>
    <col min="22" max="22" width="5.7109375" style="8" customWidth="1"/>
    <col min="23" max="23" width="6" style="8" bestFit="1" customWidth="1"/>
    <col min="24" max="24" width="7.7109375" style="8" customWidth="1"/>
    <col min="25" max="25" width="4.7109375" style="8" bestFit="1" customWidth="1"/>
    <col min="26" max="26" width="7.42578125" style="8" bestFit="1" customWidth="1"/>
    <col min="27" max="27" width="7.7109375" style="8" customWidth="1"/>
    <col min="28" max="28" width="10.140625" style="8" customWidth="1"/>
    <col min="29" max="29" width="4.7109375" style="64" bestFit="1" customWidth="1"/>
    <col min="30" max="30" width="6" style="64" bestFit="1" customWidth="1"/>
    <col min="31" max="31" width="8.140625" style="64" bestFit="1" customWidth="1"/>
    <col min="32" max="32" width="4.7109375" style="64" bestFit="1" customWidth="1"/>
    <col min="33" max="33" width="6" style="64" bestFit="1" customWidth="1"/>
    <col min="34" max="34" width="8.140625" style="64" bestFit="1" customWidth="1"/>
    <col min="35" max="35" width="4.7109375" style="64" bestFit="1" customWidth="1"/>
    <col min="36" max="36" width="6" style="64" bestFit="1" customWidth="1"/>
    <col min="37" max="37" width="8.140625" style="64" bestFit="1" customWidth="1"/>
    <col min="38" max="38" width="4.7109375" style="64" bestFit="1" customWidth="1"/>
    <col min="39" max="39" width="6" style="64" bestFit="1" customWidth="1"/>
    <col min="40" max="40" width="8.140625" style="64" bestFit="1" customWidth="1"/>
    <col min="41" max="41" width="4.7109375" style="64" bestFit="1" customWidth="1"/>
    <col min="42" max="42" width="6" style="64" bestFit="1" customWidth="1"/>
    <col min="43" max="43" width="8.140625" style="64" bestFit="1" customWidth="1"/>
    <col min="44" max="44" width="4.7109375" style="64" bestFit="1" customWidth="1"/>
    <col min="45" max="45" width="6" style="64" bestFit="1" customWidth="1"/>
    <col min="46" max="46" width="8.140625" style="64" bestFit="1" customWidth="1"/>
    <col min="47" max="47" width="4.7109375" style="64" bestFit="1" customWidth="1"/>
    <col min="48" max="48" width="6" style="64" bestFit="1" customWidth="1"/>
    <col min="49" max="49" width="8.140625" style="64" bestFit="1" customWidth="1"/>
    <col min="50" max="50" width="9.140625" style="8" customWidth="1"/>
    <col min="51" max="51" width="5.28515625" style="8" customWidth="1"/>
    <col min="52" max="54" width="9.140625" style="8" customWidth="1"/>
    <col min="55" max="56" width="9.140625" style="60" customWidth="1"/>
    <col min="57" max="59" width="9.140625" style="8" customWidth="1"/>
    <col min="60" max="60" width="10.5703125" style="8" customWidth="1"/>
    <col min="61" max="61" width="10.85546875" style="8" customWidth="1"/>
    <col min="62" max="62" width="11.140625" style="8" customWidth="1"/>
    <col min="63" max="63" width="14.42578125" style="8" customWidth="1"/>
    <col min="64" max="64" width="5" style="6" customWidth="1"/>
    <col min="65" max="65" width="4.5703125" style="7" bestFit="1" customWidth="1"/>
    <col min="66" max="66" width="2.7109375" style="6" bestFit="1" customWidth="1"/>
    <col min="67" max="67" width="11.85546875" style="6" bestFit="1" customWidth="1"/>
    <col min="68" max="68" width="9.7109375" style="6" bestFit="1" customWidth="1"/>
    <col min="69" max="214" width="9.140625" style="6"/>
    <col min="215" max="215" width="7.140625" style="6" customWidth="1"/>
    <col min="216" max="216" width="27.28515625" style="6" customWidth="1"/>
    <col min="217" max="217" width="12" style="6" bestFit="1" customWidth="1"/>
    <col min="218" max="224" width="9.140625" style="6" customWidth="1"/>
    <col min="225" max="225" width="0" style="6" hidden="1" customWidth="1"/>
    <col min="226" max="16384" width="9.140625" style="6"/>
  </cols>
  <sheetData>
    <row r="1" spans="1:68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8" x14ac:dyDescent="0.2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T2" s="3"/>
      <c r="U2" s="3"/>
      <c r="V2" s="4"/>
      <c r="W2" s="4"/>
      <c r="X2" s="4"/>
      <c r="Y2" s="4"/>
      <c r="Z2" s="4"/>
      <c r="AA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8" x14ac:dyDescent="0.2">
      <c r="A3" s="1"/>
      <c r="B3" s="1" t="str">
        <f>'[1]SPV CH'!B3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 t="s">
        <v>2</v>
      </c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4"/>
      <c r="BB3" s="4"/>
      <c r="BC3" s="4"/>
      <c r="BD3" s="4"/>
      <c r="BE3" s="4"/>
      <c r="BF3" s="4"/>
      <c r="BG3" s="4"/>
      <c r="BH3" s="9"/>
      <c r="BI3" s="10"/>
      <c r="BJ3" s="10"/>
      <c r="BK3" s="4"/>
    </row>
    <row r="4" spans="1:68" x14ac:dyDescent="0.2">
      <c r="A4" s="1"/>
      <c r="B4" s="11">
        <v>44652</v>
      </c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4"/>
      <c r="BB4" s="4"/>
      <c r="BC4" s="4"/>
      <c r="BD4" s="4"/>
      <c r="BE4" s="4"/>
      <c r="BF4" s="4"/>
      <c r="BG4" s="4"/>
      <c r="BH4" s="12"/>
      <c r="BI4" s="13"/>
      <c r="BJ4" s="13"/>
      <c r="BK4" s="4"/>
    </row>
    <row r="5" spans="1:68" x14ac:dyDescent="0.2">
      <c r="A5" s="1"/>
      <c r="B5" s="1"/>
      <c r="C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13"/>
      <c r="BJ5" s="13"/>
      <c r="BK5" s="4"/>
    </row>
    <row r="6" spans="1:68" ht="12" customHeight="1" x14ac:dyDescent="0.2">
      <c r="A6" s="1"/>
      <c r="B6" s="124" t="s">
        <v>3</v>
      </c>
      <c r="C6" s="124" t="s">
        <v>4</v>
      </c>
      <c r="D6" s="121" t="s">
        <v>5</v>
      </c>
      <c r="E6" s="121" t="s">
        <v>6</v>
      </c>
      <c r="F6" s="121" t="s">
        <v>7</v>
      </c>
      <c r="G6" s="121" t="s">
        <v>8</v>
      </c>
      <c r="H6" s="130" t="s">
        <v>9</v>
      </c>
      <c r="I6" s="130" t="s">
        <v>10</v>
      </c>
      <c r="J6" s="130" t="s">
        <v>11</v>
      </c>
      <c r="K6" s="130" t="s">
        <v>12</v>
      </c>
      <c r="L6" s="130" t="s">
        <v>13</v>
      </c>
      <c r="M6" s="127" t="s">
        <v>14</v>
      </c>
      <c r="N6" s="127" t="s">
        <v>15</v>
      </c>
      <c r="O6" s="127" t="s">
        <v>16</v>
      </c>
      <c r="P6" s="127" t="s">
        <v>17</v>
      </c>
      <c r="Q6" s="127" t="s">
        <v>18</v>
      </c>
      <c r="R6" s="127" t="s">
        <v>19</v>
      </c>
      <c r="S6" s="127" t="s">
        <v>20</v>
      </c>
      <c r="T6" s="143" t="s">
        <v>21</v>
      </c>
      <c r="U6" s="143" t="s">
        <v>22</v>
      </c>
      <c r="V6" s="146" t="s">
        <v>23</v>
      </c>
      <c r="W6" s="147"/>
      <c r="X6" s="147"/>
      <c r="Y6" s="147"/>
      <c r="Z6" s="147"/>
      <c r="AA6" s="147"/>
      <c r="AB6" s="150" t="s">
        <v>24</v>
      </c>
      <c r="AC6" s="151" t="s">
        <v>25</v>
      </c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2" t="s">
        <v>26</v>
      </c>
      <c r="AY6" s="159" t="s">
        <v>27</v>
      </c>
      <c r="AZ6" s="159"/>
      <c r="BA6" s="159"/>
      <c r="BB6" s="159"/>
      <c r="BC6" s="159"/>
      <c r="BD6" s="159"/>
      <c r="BE6" s="150" t="s">
        <v>28</v>
      </c>
      <c r="BF6" s="152" t="s">
        <v>29</v>
      </c>
      <c r="BG6" s="160" t="s">
        <v>30</v>
      </c>
      <c r="BH6" s="133" t="s">
        <v>31</v>
      </c>
      <c r="BI6" s="136" t="s">
        <v>32</v>
      </c>
      <c r="BJ6" s="136" t="s">
        <v>33</v>
      </c>
      <c r="BK6" s="168" t="s">
        <v>34</v>
      </c>
      <c r="BL6" s="171" t="s">
        <v>35</v>
      </c>
      <c r="BM6" s="171" t="s">
        <v>36</v>
      </c>
      <c r="BN6" s="172" t="s">
        <v>37</v>
      </c>
    </row>
    <row r="7" spans="1:68" x14ac:dyDescent="0.2">
      <c r="A7" s="1"/>
      <c r="B7" s="125"/>
      <c r="C7" s="125"/>
      <c r="D7" s="122"/>
      <c r="E7" s="122"/>
      <c r="F7" s="122"/>
      <c r="G7" s="122"/>
      <c r="H7" s="131"/>
      <c r="I7" s="131"/>
      <c r="J7" s="131"/>
      <c r="K7" s="131"/>
      <c r="L7" s="131"/>
      <c r="M7" s="128"/>
      <c r="N7" s="128"/>
      <c r="O7" s="128"/>
      <c r="P7" s="128"/>
      <c r="Q7" s="128"/>
      <c r="R7" s="128"/>
      <c r="S7" s="128"/>
      <c r="T7" s="144"/>
      <c r="U7" s="144"/>
      <c r="V7" s="148"/>
      <c r="W7" s="149"/>
      <c r="X7" s="149"/>
      <c r="Y7" s="149"/>
      <c r="Z7" s="149"/>
      <c r="AA7" s="149"/>
      <c r="AB7" s="150"/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  <c r="AT7" s="151"/>
      <c r="AU7" s="151"/>
      <c r="AV7" s="151"/>
      <c r="AW7" s="151"/>
      <c r="AX7" s="153"/>
      <c r="AY7" s="159"/>
      <c r="AZ7" s="159"/>
      <c r="BA7" s="159"/>
      <c r="BB7" s="159"/>
      <c r="BC7" s="159"/>
      <c r="BD7" s="159"/>
      <c r="BE7" s="150"/>
      <c r="BF7" s="153"/>
      <c r="BG7" s="161"/>
      <c r="BH7" s="134"/>
      <c r="BI7" s="137"/>
      <c r="BJ7" s="137"/>
      <c r="BK7" s="169"/>
      <c r="BL7" s="171"/>
      <c r="BM7" s="171"/>
      <c r="BN7" s="172"/>
    </row>
    <row r="8" spans="1:68" ht="15" customHeight="1" x14ac:dyDescent="0.2">
      <c r="A8" s="1"/>
      <c r="B8" s="125"/>
      <c r="C8" s="125"/>
      <c r="D8" s="122"/>
      <c r="E8" s="122"/>
      <c r="F8" s="122"/>
      <c r="G8" s="122"/>
      <c r="H8" s="131"/>
      <c r="I8" s="131"/>
      <c r="J8" s="131"/>
      <c r="K8" s="131"/>
      <c r="L8" s="131"/>
      <c r="M8" s="128"/>
      <c r="N8" s="128"/>
      <c r="O8" s="128"/>
      <c r="P8" s="128"/>
      <c r="Q8" s="128"/>
      <c r="R8" s="128"/>
      <c r="S8" s="128"/>
      <c r="T8" s="144"/>
      <c r="U8" s="144"/>
      <c r="V8" s="173">
        <v>0.2</v>
      </c>
      <c r="W8" s="174"/>
      <c r="X8" s="175"/>
      <c r="Y8" s="173">
        <v>0.2</v>
      </c>
      <c r="Z8" s="174"/>
      <c r="AA8" s="175"/>
      <c r="AB8" s="150"/>
      <c r="AC8" s="155">
        <v>0.05</v>
      </c>
      <c r="AD8" s="156"/>
      <c r="AE8" s="157"/>
      <c r="AF8" s="155">
        <v>0.08</v>
      </c>
      <c r="AG8" s="156"/>
      <c r="AH8" s="157"/>
      <c r="AI8" s="155">
        <v>0.1</v>
      </c>
      <c r="AJ8" s="156"/>
      <c r="AK8" s="157"/>
      <c r="AL8" s="155">
        <v>0.1</v>
      </c>
      <c r="AM8" s="156"/>
      <c r="AN8" s="157"/>
      <c r="AO8" s="158">
        <v>0.05</v>
      </c>
      <c r="AP8" s="158"/>
      <c r="AQ8" s="158"/>
      <c r="AR8" s="158">
        <v>7.0000000000000007E-2</v>
      </c>
      <c r="AS8" s="158"/>
      <c r="AT8" s="158"/>
      <c r="AU8" s="158">
        <v>0.05</v>
      </c>
      <c r="AV8" s="158"/>
      <c r="AW8" s="158"/>
      <c r="AX8" s="153"/>
      <c r="AY8" s="139">
        <v>0.05</v>
      </c>
      <c r="AZ8" s="139"/>
      <c r="BA8" s="139"/>
      <c r="BB8" s="140">
        <v>0.05</v>
      </c>
      <c r="BC8" s="141"/>
      <c r="BD8" s="142"/>
      <c r="BE8" s="150"/>
      <c r="BF8" s="153"/>
      <c r="BG8" s="161"/>
      <c r="BH8" s="134"/>
      <c r="BI8" s="137"/>
      <c r="BJ8" s="137"/>
      <c r="BK8" s="169"/>
      <c r="BL8" s="171"/>
      <c r="BM8" s="171"/>
      <c r="BN8" s="172"/>
    </row>
    <row r="9" spans="1:68" ht="30" customHeight="1" x14ac:dyDescent="0.2">
      <c r="A9" s="1"/>
      <c r="B9" s="125"/>
      <c r="C9" s="125"/>
      <c r="D9" s="122"/>
      <c r="E9" s="122"/>
      <c r="F9" s="122"/>
      <c r="G9" s="122"/>
      <c r="H9" s="131"/>
      <c r="I9" s="131"/>
      <c r="J9" s="131"/>
      <c r="K9" s="131"/>
      <c r="L9" s="131"/>
      <c r="M9" s="128"/>
      <c r="N9" s="128"/>
      <c r="O9" s="128"/>
      <c r="P9" s="128"/>
      <c r="Q9" s="128"/>
      <c r="R9" s="128"/>
      <c r="S9" s="128"/>
      <c r="T9" s="144"/>
      <c r="U9" s="144"/>
      <c r="V9" s="165" t="s">
        <v>38</v>
      </c>
      <c r="W9" s="166"/>
      <c r="X9" s="167"/>
      <c r="Y9" s="165" t="s">
        <v>39</v>
      </c>
      <c r="Z9" s="166"/>
      <c r="AA9" s="167"/>
      <c r="AB9" s="150"/>
      <c r="AC9" s="165" t="s">
        <v>40</v>
      </c>
      <c r="AD9" s="166"/>
      <c r="AE9" s="167"/>
      <c r="AF9" s="165" t="s">
        <v>41</v>
      </c>
      <c r="AG9" s="166"/>
      <c r="AH9" s="167"/>
      <c r="AI9" s="165" t="s">
        <v>42</v>
      </c>
      <c r="AJ9" s="166"/>
      <c r="AK9" s="167"/>
      <c r="AL9" s="165" t="s">
        <v>43</v>
      </c>
      <c r="AM9" s="166"/>
      <c r="AN9" s="167"/>
      <c r="AO9" s="176" t="s">
        <v>44</v>
      </c>
      <c r="AP9" s="176"/>
      <c r="AQ9" s="176"/>
      <c r="AR9" s="176" t="s">
        <v>45</v>
      </c>
      <c r="AS9" s="176"/>
      <c r="AT9" s="176"/>
      <c r="AU9" s="176" t="s">
        <v>46</v>
      </c>
      <c r="AV9" s="176"/>
      <c r="AW9" s="176"/>
      <c r="AX9" s="153"/>
      <c r="AY9" s="177" t="s">
        <v>47</v>
      </c>
      <c r="AZ9" s="177"/>
      <c r="BA9" s="177"/>
      <c r="BB9" s="178" t="s">
        <v>48</v>
      </c>
      <c r="BC9" s="179"/>
      <c r="BD9" s="180"/>
      <c r="BE9" s="150"/>
      <c r="BF9" s="153"/>
      <c r="BG9" s="161"/>
      <c r="BH9" s="134"/>
      <c r="BI9" s="137"/>
      <c r="BJ9" s="137"/>
      <c r="BK9" s="169"/>
      <c r="BL9" s="171"/>
      <c r="BM9" s="171"/>
      <c r="BN9" s="172"/>
    </row>
    <row r="10" spans="1:68" ht="24" x14ac:dyDescent="0.2">
      <c r="A10" s="1"/>
      <c r="B10" s="126"/>
      <c r="C10" s="126"/>
      <c r="D10" s="123"/>
      <c r="E10" s="123"/>
      <c r="F10" s="123"/>
      <c r="G10" s="123"/>
      <c r="H10" s="132"/>
      <c r="I10" s="132"/>
      <c r="J10" s="132"/>
      <c r="K10" s="132"/>
      <c r="L10" s="132"/>
      <c r="M10" s="129"/>
      <c r="N10" s="129"/>
      <c r="O10" s="129"/>
      <c r="P10" s="129"/>
      <c r="Q10" s="129"/>
      <c r="R10" s="129"/>
      <c r="S10" s="129"/>
      <c r="T10" s="145"/>
      <c r="U10" s="145"/>
      <c r="V10" s="14" t="s">
        <v>49</v>
      </c>
      <c r="W10" s="14" t="s">
        <v>50</v>
      </c>
      <c r="X10" s="14" t="s">
        <v>51</v>
      </c>
      <c r="Y10" s="14" t="s">
        <v>49</v>
      </c>
      <c r="Z10" s="14" t="s">
        <v>50</v>
      </c>
      <c r="AA10" s="14" t="s">
        <v>51</v>
      </c>
      <c r="AB10" s="150"/>
      <c r="AC10" s="14" t="s">
        <v>49</v>
      </c>
      <c r="AD10" s="14" t="s">
        <v>50</v>
      </c>
      <c r="AE10" s="14" t="s">
        <v>51</v>
      </c>
      <c r="AF10" s="14" t="s">
        <v>49</v>
      </c>
      <c r="AG10" s="14" t="s">
        <v>50</v>
      </c>
      <c r="AH10" s="14" t="s">
        <v>51</v>
      </c>
      <c r="AI10" s="14" t="s">
        <v>49</v>
      </c>
      <c r="AJ10" s="14" t="s">
        <v>50</v>
      </c>
      <c r="AK10" s="14" t="s">
        <v>51</v>
      </c>
      <c r="AL10" s="14" t="s">
        <v>49</v>
      </c>
      <c r="AM10" s="14" t="s">
        <v>50</v>
      </c>
      <c r="AN10" s="14" t="s">
        <v>51</v>
      </c>
      <c r="AO10" s="15" t="s">
        <v>49</v>
      </c>
      <c r="AP10" s="15" t="s">
        <v>50</v>
      </c>
      <c r="AQ10" s="14" t="s">
        <v>51</v>
      </c>
      <c r="AR10" s="15" t="s">
        <v>49</v>
      </c>
      <c r="AS10" s="15" t="s">
        <v>50</v>
      </c>
      <c r="AT10" s="14" t="s">
        <v>51</v>
      </c>
      <c r="AU10" s="15" t="s">
        <v>49</v>
      </c>
      <c r="AV10" s="15" t="s">
        <v>50</v>
      </c>
      <c r="AW10" s="14" t="s">
        <v>51</v>
      </c>
      <c r="AX10" s="154"/>
      <c r="AY10" s="14" t="s">
        <v>49</v>
      </c>
      <c r="AZ10" s="14" t="s">
        <v>50</v>
      </c>
      <c r="BA10" s="14" t="s">
        <v>51</v>
      </c>
      <c r="BB10" s="14" t="s">
        <v>49</v>
      </c>
      <c r="BC10" s="14" t="s">
        <v>50</v>
      </c>
      <c r="BD10" s="14" t="s">
        <v>51</v>
      </c>
      <c r="BE10" s="150"/>
      <c r="BF10" s="154"/>
      <c r="BG10" s="162"/>
      <c r="BH10" s="135"/>
      <c r="BI10" s="138"/>
      <c r="BJ10" s="138"/>
      <c r="BK10" s="170"/>
      <c r="BL10" s="171"/>
      <c r="BM10" s="171"/>
      <c r="BN10" s="172"/>
      <c r="BO10" s="163" t="s">
        <v>52</v>
      </c>
      <c r="BP10" s="164"/>
    </row>
    <row r="11" spans="1:68" s="30" customFormat="1" x14ac:dyDescent="0.2">
      <c r="A11" s="65"/>
      <c r="B11" s="16">
        <v>1</v>
      </c>
      <c r="C11" s="17" t="s">
        <v>53</v>
      </c>
      <c r="D11" s="18">
        <v>51744</v>
      </c>
      <c r="E11" s="19">
        <v>44315</v>
      </c>
      <c r="F11" s="19">
        <v>44679</v>
      </c>
      <c r="G11" s="20" t="s">
        <v>54</v>
      </c>
      <c r="H11" s="20" t="s">
        <v>55</v>
      </c>
      <c r="I11" s="20" t="s">
        <v>56</v>
      </c>
      <c r="J11" s="17" t="s">
        <v>57</v>
      </c>
      <c r="K11" s="20"/>
      <c r="L11" s="20"/>
      <c r="M11" s="20">
        <v>22</v>
      </c>
      <c r="N11" s="20">
        <v>22</v>
      </c>
      <c r="O11" s="20">
        <v>0</v>
      </c>
      <c r="P11" s="20">
        <v>0</v>
      </c>
      <c r="Q11" s="20">
        <v>0</v>
      </c>
      <c r="R11" s="20">
        <v>1</v>
      </c>
      <c r="S11" s="20">
        <v>0</v>
      </c>
      <c r="T11" s="21">
        <f>N11-O11-P11-S11</f>
        <v>22</v>
      </c>
      <c r="U11" s="20">
        <f>N11-(R11+S11)</f>
        <v>21</v>
      </c>
      <c r="V11" s="22">
        <v>5</v>
      </c>
      <c r="W11" s="23">
        <f>V11/5*$V$8</f>
        <v>0.2</v>
      </c>
      <c r="X11" s="23">
        <f>W11/V$8*100%</f>
        <v>1</v>
      </c>
      <c r="Y11" s="22">
        <v>5</v>
      </c>
      <c r="Z11" s="23">
        <f>Y11/5*$Y$8</f>
        <v>0.2</v>
      </c>
      <c r="AA11" s="23">
        <f>Z11/Y$8*100%</f>
        <v>1</v>
      </c>
      <c r="AB11" s="24">
        <f>W11+Z11</f>
        <v>0.4</v>
      </c>
      <c r="AC11" s="22">
        <v>5</v>
      </c>
      <c r="AD11" s="23">
        <f>AC11/5*$AC$8</f>
        <v>0.05</v>
      </c>
      <c r="AE11" s="23">
        <f t="shared" ref="AE11:AE25" si="0">AD11/AC$8*100%</f>
        <v>1</v>
      </c>
      <c r="AF11" s="22">
        <v>5</v>
      </c>
      <c r="AG11" s="23">
        <f>AF11/5*$AF$8</f>
        <v>0.08</v>
      </c>
      <c r="AH11" s="23">
        <f t="shared" ref="AH11:AH23" si="1">AG11/AF$8*100%</f>
        <v>1</v>
      </c>
      <c r="AI11" s="22">
        <v>1</v>
      </c>
      <c r="AJ11" s="23">
        <f>AI11/5*$AI$8</f>
        <v>2.0000000000000004E-2</v>
      </c>
      <c r="AK11" s="23">
        <f t="shared" ref="AK11:AK23" si="2">AJ11/AI$8*100%</f>
        <v>0.20000000000000004</v>
      </c>
      <c r="AL11" s="22">
        <v>5</v>
      </c>
      <c r="AM11" s="23">
        <f>AL11/5*$AL$8</f>
        <v>0.1</v>
      </c>
      <c r="AN11" s="23">
        <f t="shared" ref="AN11:AN23" si="3">AM11/AL$8*100%</f>
        <v>1</v>
      </c>
      <c r="AO11" s="22">
        <v>5</v>
      </c>
      <c r="AP11" s="23">
        <f>AO11/5*$AO$8</f>
        <v>0.05</v>
      </c>
      <c r="AQ11" s="23">
        <f t="shared" ref="AQ11:AQ23" si="4">AP11/AO$8*100%</f>
        <v>1</v>
      </c>
      <c r="AR11" s="22">
        <v>5</v>
      </c>
      <c r="AS11" s="23">
        <f>AR11/5*$AR$8</f>
        <v>7.0000000000000007E-2</v>
      </c>
      <c r="AT11" s="23">
        <f t="shared" ref="AT11:AT23" si="5">AS11/AR$8*100%</f>
        <v>1</v>
      </c>
      <c r="AU11" s="22">
        <v>5</v>
      </c>
      <c r="AV11" s="23">
        <f>AU11/5*$AU$8</f>
        <v>0.05</v>
      </c>
      <c r="AW11" s="23">
        <f t="shared" ref="AW11:AW23" si="6">AV11/AU$8*100%</f>
        <v>1</v>
      </c>
      <c r="AX11" s="66">
        <f>AD11+AG11+AJ11+AM11+AP11+AS11+AV11</f>
        <v>0.42</v>
      </c>
      <c r="AY11" s="22">
        <v>5</v>
      </c>
      <c r="AZ11" s="23">
        <f>AY11/5*$AY$8</f>
        <v>0.05</v>
      </c>
      <c r="BA11" s="23">
        <f>AZ11/AY$8*100%</f>
        <v>1</v>
      </c>
      <c r="BB11" s="22">
        <v>5</v>
      </c>
      <c r="BC11" s="23">
        <f>BB11/5*$BB$8</f>
        <v>0.05</v>
      </c>
      <c r="BD11" s="23">
        <f>BC11/BB$8*100%</f>
        <v>1</v>
      </c>
      <c r="BE11" s="66">
        <f>AZ11+BC11</f>
        <v>0.1</v>
      </c>
      <c r="BF11" s="66">
        <f>AX11+AB11+BE11</f>
        <v>0.92</v>
      </c>
      <c r="BG11" s="25" t="str">
        <f t="shared" ref="BG11:BG17" si="7">IF(BN11&gt;0,"GUGUR","TERIMA")</f>
        <v>TERIMA</v>
      </c>
      <c r="BH11" s="26">
        <v>800000</v>
      </c>
      <c r="BI11" s="27">
        <f>BH11*BF11</f>
        <v>736000</v>
      </c>
      <c r="BJ11" s="28">
        <f>IF(S11&gt;0,(T11/M11)*BI11,BI11)</f>
        <v>736000</v>
      </c>
      <c r="BK11" s="28">
        <f>IF(L11=1,(T11/M11)*BJ11,IF(BL11&gt;0,BJ11*85%,IF(BM11&gt;0,BJ11*60%,IF(BN11&gt;0,BJ11*0%,BJ11))))</f>
        <v>736000</v>
      </c>
      <c r="BL11" s="29"/>
      <c r="BM11" s="16"/>
      <c r="BN11" s="29"/>
    </row>
    <row r="12" spans="1:68" s="30" customFormat="1" x14ac:dyDescent="0.2">
      <c r="A12" s="65"/>
      <c r="B12" s="16">
        <v>2</v>
      </c>
      <c r="C12" s="31" t="s">
        <v>58</v>
      </c>
      <c r="D12" s="18">
        <v>30319</v>
      </c>
      <c r="E12" s="19">
        <v>44279</v>
      </c>
      <c r="F12" s="19">
        <v>44643</v>
      </c>
      <c r="G12" s="20" t="s">
        <v>54</v>
      </c>
      <c r="H12" s="20" t="s">
        <v>55</v>
      </c>
      <c r="I12" s="20" t="s">
        <v>56</v>
      </c>
      <c r="J12" s="17" t="s">
        <v>57</v>
      </c>
      <c r="K12" s="20"/>
      <c r="L12" s="20"/>
      <c r="M12" s="20">
        <v>22</v>
      </c>
      <c r="N12" s="20">
        <v>22</v>
      </c>
      <c r="O12" s="20">
        <v>0</v>
      </c>
      <c r="P12" s="20">
        <v>0</v>
      </c>
      <c r="Q12" s="20">
        <v>0</v>
      </c>
      <c r="R12" s="20">
        <v>1</v>
      </c>
      <c r="S12" s="20">
        <v>0</v>
      </c>
      <c r="T12" s="21">
        <f t="shared" ref="T12:T25" si="8">N12-O12-P12-S12</f>
        <v>22</v>
      </c>
      <c r="U12" s="20">
        <f t="shared" ref="U12:U25" si="9">N12-(R12+S12)</f>
        <v>21</v>
      </c>
      <c r="V12" s="22">
        <v>5</v>
      </c>
      <c r="W12" s="23">
        <f t="shared" ref="W12:W23" si="10">V12/5*$V$8</f>
        <v>0.2</v>
      </c>
      <c r="X12" s="23">
        <f t="shared" ref="X12:X23" si="11">W12/V$8*100%</f>
        <v>1</v>
      </c>
      <c r="Y12" s="22">
        <v>5</v>
      </c>
      <c r="Z12" s="23">
        <f t="shared" ref="Z12:Z24" si="12">Y12/5*$Y$8</f>
        <v>0.2</v>
      </c>
      <c r="AA12" s="23">
        <f t="shared" ref="AA12:AA24" si="13">Z12/Y$8*100%</f>
        <v>1</v>
      </c>
      <c r="AB12" s="24">
        <f t="shared" ref="AB12:AB23" si="14">W12+Z12</f>
        <v>0.4</v>
      </c>
      <c r="AC12" s="22">
        <v>5</v>
      </c>
      <c r="AD12" s="23">
        <f t="shared" ref="AD12:AD25" si="15">AC12/5*$AC$8</f>
        <v>0.05</v>
      </c>
      <c r="AE12" s="23">
        <f t="shared" si="0"/>
        <v>1</v>
      </c>
      <c r="AF12" s="22">
        <v>5</v>
      </c>
      <c r="AG12" s="23">
        <f t="shared" ref="AG12:AG23" si="16">AF12/5*$AF$8</f>
        <v>0.08</v>
      </c>
      <c r="AH12" s="23">
        <f t="shared" si="1"/>
        <v>1</v>
      </c>
      <c r="AI12" s="22">
        <v>1</v>
      </c>
      <c r="AJ12" s="23">
        <f t="shared" ref="AJ12:AJ23" si="17">AI12/5*$AI$8</f>
        <v>2.0000000000000004E-2</v>
      </c>
      <c r="AK12" s="23">
        <f t="shared" si="2"/>
        <v>0.20000000000000004</v>
      </c>
      <c r="AL12" s="22">
        <v>5</v>
      </c>
      <c r="AM12" s="23">
        <f t="shared" ref="AM12:AM23" si="18">AL12/5*$AL$8</f>
        <v>0.1</v>
      </c>
      <c r="AN12" s="23">
        <f t="shared" si="3"/>
        <v>1</v>
      </c>
      <c r="AO12" s="22">
        <v>5</v>
      </c>
      <c r="AP12" s="23">
        <f t="shared" ref="AP12:AP23" si="19">AO12/5*$AO$8</f>
        <v>0.05</v>
      </c>
      <c r="AQ12" s="23">
        <f t="shared" si="4"/>
        <v>1</v>
      </c>
      <c r="AR12" s="22">
        <v>5</v>
      </c>
      <c r="AS12" s="23">
        <f t="shared" ref="AS12:AS23" si="20">AR12/5*$AR$8</f>
        <v>7.0000000000000007E-2</v>
      </c>
      <c r="AT12" s="23">
        <f t="shared" si="5"/>
        <v>1</v>
      </c>
      <c r="AU12" s="22">
        <v>5</v>
      </c>
      <c r="AV12" s="23">
        <f t="shared" ref="AV12:AV23" si="21">AU12/5*$AU$8</f>
        <v>0.05</v>
      </c>
      <c r="AW12" s="23">
        <f t="shared" si="6"/>
        <v>1</v>
      </c>
      <c r="AX12" s="66">
        <f t="shared" ref="AX12:AX23" si="22">AD12+AG12+AJ12+AM12+AP12+AS12+AV12</f>
        <v>0.42</v>
      </c>
      <c r="AY12" s="22">
        <v>5</v>
      </c>
      <c r="AZ12" s="23">
        <f t="shared" ref="AZ12:AZ23" si="23">AY12/5*$AY$8</f>
        <v>0.05</v>
      </c>
      <c r="BA12" s="23">
        <f t="shared" ref="BA12:BA23" si="24">AZ12/AY$8*100%</f>
        <v>1</v>
      </c>
      <c r="BB12" s="22">
        <v>5</v>
      </c>
      <c r="BC12" s="23">
        <f t="shared" ref="BC12:BC23" si="25">BB12/5*$BB$8</f>
        <v>0.05</v>
      </c>
      <c r="BD12" s="23">
        <f t="shared" ref="BD12:BD23" si="26">BC12/BB$8*100%</f>
        <v>1</v>
      </c>
      <c r="BE12" s="66">
        <f t="shared" ref="BE12:BE23" si="27">AZ12+BC12</f>
        <v>0.1</v>
      </c>
      <c r="BF12" s="66">
        <f t="shared" ref="BF12:BF23" si="28">AX12+AB12+BE12</f>
        <v>0.92</v>
      </c>
      <c r="BG12" s="25" t="str">
        <f t="shared" si="7"/>
        <v>TERIMA</v>
      </c>
      <c r="BH12" s="26">
        <v>800000</v>
      </c>
      <c r="BI12" s="27">
        <f t="shared" ref="BI12:BI25" si="29">BH12*BF12</f>
        <v>736000</v>
      </c>
      <c r="BJ12" s="28">
        <f t="shared" ref="BJ12:BJ25" si="30">IF(S12&gt;0,(T12/M12)*BI12,BI12)</f>
        <v>736000</v>
      </c>
      <c r="BK12" s="28">
        <f t="shared" ref="BK12:BK25" si="31">IF(L12=1,(T12/M12)*BJ12,IF(BL12&gt;0,BJ12*85%,IF(BM12&gt;0,BJ12*60%,IF(BN12&gt;0,BJ12*0%,BJ12))))</f>
        <v>736000</v>
      </c>
      <c r="BL12" s="29"/>
      <c r="BM12" s="16"/>
      <c r="BN12" s="29"/>
    </row>
    <row r="13" spans="1:68" s="30" customFormat="1" x14ac:dyDescent="0.2">
      <c r="A13" s="65"/>
      <c r="B13" s="16">
        <v>3</v>
      </c>
      <c r="C13" s="31" t="s">
        <v>59</v>
      </c>
      <c r="D13" s="18">
        <v>30702</v>
      </c>
      <c r="E13" s="19">
        <v>44315</v>
      </c>
      <c r="F13" s="19">
        <v>44679</v>
      </c>
      <c r="G13" s="20" t="s">
        <v>54</v>
      </c>
      <c r="H13" s="20" t="s">
        <v>55</v>
      </c>
      <c r="I13" s="20" t="s">
        <v>56</v>
      </c>
      <c r="J13" s="17" t="s">
        <v>57</v>
      </c>
      <c r="K13" s="20"/>
      <c r="L13" s="20"/>
      <c r="M13" s="20">
        <v>22</v>
      </c>
      <c r="N13" s="20">
        <v>22</v>
      </c>
      <c r="O13" s="20">
        <v>0</v>
      </c>
      <c r="P13" s="20">
        <v>0</v>
      </c>
      <c r="Q13" s="20">
        <v>0</v>
      </c>
      <c r="R13" s="20">
        <v>1</v>
      </c>
      <c r="S13" s="20">
        <v>0</v>
      </c>
      <c r="T13" s="21">
        <f t="shared" si="8"/>
        <v>22</v>
      </c>
      <c r="U13" s="20">
        <f t="shared" si="9"/>
        <v>21</v>
      </c>
      <c r="V13" s="22">
        <v>5</v>
      </c>
      <c r="W13" s="23">
        <f t="shared" si="10"/>
        <v>0.2</v>
      </c>
      <c r="X13" s="23">
        <f t="shared" si="11"/>
        <v>1</v>
      </c>
      <c r="Y13" s="22">
        <v>5</v>
      </c>
      <c r="Z13" s="23">
        <f t="shared" si="12"/>
        <v>0.2</v>
      </c>
      <c r="AA13" s="23">
        <f t="shared" si="13"/>
        <v>1</v>
      </c>
      <c r="AB13" s="24">
        <f t="shared" si="14"/>
        <v>0.4</v>
      </c>
      <c r="AC13" s="22">
        <v>5</v>
      </c>
      <c r="AD13" s="23">
        <f t="shared" si="15"/>
        <v>0.05</v>
      </c>
      <c r="AE13" s="23">
        <f t="shared" si="0"/>
        <v>1</v>
      </c>
      <c r="AF13" s="22">
        <v>5</v>
      </c>
      <c r="AG13" s="23">
        <f t="shared" si="16"/>
        <v>0.08</v>
      </c>
      <c r="AH13" s="23">
        <f t="shared" si="1"/>
        <v>1</v>
      </c>
      <c r="AI13" s="22">
        <v>1</v>
      </c>
      <c r="AJ13" s="23">
        <f t="shared" si="17"/>
        <v>2.0000000000000004E-2</v>
      </c>
      <c r="AK13" s="23">
        <f t="shared" si="2"/>
        <v>0.20000000000000004</v>
      </c>
      <c r="AL13" s="22">
        <v>5</v>
      </c>
      <c r="AM13" s="23">
        <f t="shared" si="18"/>
        <v>0.1</v>
      </c>
      <c r="AN13" s="23">
        <f t="shared" si="3"/>
        <v>1</v>
      </c>
      <c r="AO13" s="22">
        <v>5</v>
      </c>
      <c r="AP13" s="23">
        <f t="shared" si="19"/>
        <v>0.05</v>
      </c>
      <c r="AQ13" s="23">
        <f t="shared" si="4"/>
        <v>1</v>
      </c>
      <c r="AR13" s="22">
        <v>5</v>
      </c>
      <c r="AS13" s="23">
        <f t="shared" si="20"/>
        <v>7.0000000000000007E-2</v>
      </c>
      <c r="AT13" s="23">
        <f t="shared" si="5"/>
        <v>1</v>
      </c>
      <c r="AU13" s="22">
        <v>5</v>
      </c>
      <c r="AV13" s="23">
        <f t="shared" si="21"/>
        <v>0.05</v>
      </c>
      <c r="AW13" s="23">
        <f t="shared" si="6"/>
        <v>1</v>
      </c>
      <c r="AX13" s="66">
        <f t="shared" si="22"/>
        <v>0.42</v>
      </c>
      <c r="AY13" s="22">
        <v>5</v>
      </c>
      <c r="AZ13" s="23">
        <f t="shared" si="23"/>
        <v>0.05</v>
      </c>
      <c r="BA13" s="23">
        <f t="shared" si="24"/>
        <v>1</v>
      </c>
      <c r="BB13" s="22">
        <v>5</v>
      </c>
      <c r="BC13" s="23">
        <f t="shared" si="25"/>
        <v>0.05</v>
      </c>
      <c r="BD13" s="23">
        <f t="shared" si="26"/>
        <v>1</v>
      </c>
      <c r="BE13" s="66">
        <f t="shared" si="27"/>
        <v>0.1</v>
      </c>
      <c r="BF13" s="66">
        <f t="shared" si="28"/>
        <v>0.92</v>
      </c>
      <c r="BG13" s="25" t="str">
        <f t="shared" si="7"/>
        <v>TERIMA</v>
      </c>
      <c r="BH13" s="26">
        <v>800000</v>
      </c>
      <c r="BI13" s="27">
        <f t="shared" si="29"/>
        <v>736000</v>
      </c>
      <c r="BJ13" s="28">
        <f t="shared" si="30"/>
        <v>736000</v>
      </c>
      <c r="BK13" s="28">
        <f t="shared" si="31"/>
        <v>736000</v>
      </c>
      <c r="BL13" s="29"/>
      <c r="BM13" s="16"/>
      <c r="BN13" s="29"/>
      <c r="BO13" s="32"/>
    </row>
    <row r="14" spans="1:68" s="30" customFormat="1" x14ac:dyDescent="0.2">
      <c r="A14" s="65"/>
      <c r="B14" s="16">
        <v>4</v>
      </c>
      <c r="C14" s="33" t="s">
        <v>60</v>
      </c>
      <c r="D14" s="18">
        <v>43176</v>
      </c>
      <c r="E14" s="19">
        <v>44236</v>
      </c>
      <c r="F14" s="19">
        <v>44600</v>
      </c>
      <c r="G14" s="20" t="s">
        <v>54</v>
      </c>
      <c r="H14" s="20" t="s">
        <v>55</v>
      </c>
      <c r="I14" s="20" t="s">
        <v>56</v>
      </c>
      <c r="J14" s="17" t="s">
        <v>57</v>
      </c>
      <c r="K14" s="20"/>
      <c r="L14" s="20"/>
      <c r="M14" s="20">
        <v>22</v>
      </c>
      <c r="N14" s="20">
        <v>22</v>
      </c>
      <c r="O14" s="20">
        <v>0</v>
      </c>
      <c r="P14" s="20">
        <v>0</v>
      </c>
      <c r="Q14" s="20">
        <v>0</v>
      </c>
      <c r="R14" s="20">
        <v>1</v>
      </c>
      <c r="S14" s="20">
        <v>0</v>
      </c>
      <c r="T14" s="21">
        <f t="shared" si="8"/>
        <v>22</v>
      </c>
      <c r="U14" s="20">
        <f t="shared" si="9"/>
        <v>21</v>
      </c>
      <c r="V14" s="22">
        <v>5</v>
      </c>
      <c r="W14" s="23">
        <f t="shared" si="10"/>
        <v>0.2</v>
      </c>
      <c r="X14" s="23">
        <f t="shared" si="11"/>
        <v>1</v>
      </c>
      <c r="Y14" s="22">
        <v>5</v>
      </c>
      <c r="Z14" s="23">
        <f t="shared" si="12"/>
        <v>0.2</v>
      </c>
      <c r="AA14" s="23">
        <f t="shared" si="13"/>
        <v>1</v>
      </c>
      <c r="AB14" s="24">
        <f t="shared" si="14"/>
        <v>0.4</v>
      </c>
      <c r="AC14" s="22">
        <v>5</v>
      </c>
      <c r="AD14" s="23">
        <f t="shared" si="15"/>
        <v>0.05</v>
      </c>
      <c r="AE14" s="23">
        <f t="shared" si="0"/>
        <v>1</v>
      </c>
      <c r="AF14" s="22">
        <v>5</v>
      </c>
      <c r="AG14" s="23">
        <f t="shared" si="16"/>
        <v>0.08</v>
      </c>
      <c r="AH14" s="23">
        <f t="shared" si="1"/>
        <v>1</v>
      </c>
      <c r="AI14" s="22">
        <v>1</v>
      </c>
      <c r="AJ14" s="23">
        <f t="shared" si="17"/>
        <v>2.0000000000000004E-2</v>
      </c>
      <c r="AK14" s="23">
        <f t="shared" si="2"/>
        <v>0.20000000000000004</v>
      </c>
      <c r="AL14" s="22">
        <v>5</v>
      </c>
      <c r="AM14" s="23">
        <f t="shared" si="18"/>
        <v>0.1</v>
      </c>
      <c r="AN14" s="23">
        <f t="shared" si="3"/>
        <v>1</v>
      </c>
      <c r="AO14" s="22">
        <v>5</v>
      </c>
      <c r="AP14" s="23">
        <f t="shared" si="19"/>
        <v>0.05</v>
      </c>
      <c r="AQ14" s="23">
        <f t="shared" si="4"/>
        <v>1</v>
      </c>
      <c r="AR14" s="22">
        <v>5</v>
      </c>
      <c r="AS14" s="23">
        <f t="shared" si="20"/>
        <v>7.0000000000000007E-2</v>
      </c>
      <c r="AT14" s="23">
        <f t="shared" si="5"/>
        <v>1</v>
      </c>
      <c r="AU14" s="22">
        <v>5</v>
      </c>
      <c r="AV14" s="23">
        <f t="shared" si="21"/>
        <v>0.05</v>
      </c>
      <c r="AW14" s="23">
        <f t="shared" si="6"/>
        <v>1</v>
      </c>
      <c r="AX14" s="66">
        <f t="shared" si="22"/>
        <v>0.42</v>
      </c>
      <c r="AY14" s="22">
        <v>5</v>
      </c>
      <c r="AZ14" s="23">
        <f t="shared" si="23"/>
        <v>0.05</v>
      </c>
      <c r="BA14" s="23">
        <f t="shared" si="24"/>
        <v>1</v>
      </c>
      <c r="BB14" s="22">
        <v>5</v>
      </c>
      <c r="BC14" s="23">
        <f t="shared" si="25"/>
        <v>0.05</v>
      </c>
      <c r="BD14" s="23">
        <f t="shared" si="26"/>
        <v>1</v>
      </c>
      <c r="BE14" s="66">
        <f t="shared" si="27"/>
        <v>0.1</v>
      </c>
      <c r="BF14" s="66">
        <f t="shared" si="28"/>
        <v>0.92</v>
      </c>
      <c r="BG14" s="25" t="str">
        <f t="shared" si="7"/>
        <v>TERIMA</v>
      </c>
      <c r="BH14" s="26">
        <v>800000</v>
      </c>
      <c r="BI14" s="27">
        <f t="shared" si="29"/>
        <v>736000</v>
      </c>
      <c r="BJ14" s="28">
        <f t="shared" si="30"/>
        <v>736000</v>
      </c>
      <c r="BK14" s="28">
        <f t="shared" si="31"/>
        <v>736000</v>
      </c>
      <c r="BL14" s="29"/>
      <c r="BM14" s="16"/>
      <c r="BN14" s="29"/>
    </row>
    <row r="15" spans="1:68" s="30" customFormat="1" x14ac:dyDescent="0.2">
      <c r="A15" s="65"/>
      <c r="B15" s="16">
        <v>5</v>
      </c>
      <c r="C15" s="17" t="s">
        <v>61</v>
      </c>
      <c r="D15" s="18">
        <v>30707</v>
      </c>
      <c r="E15" s="19">
        <v>44314</v>
      </c>
      <c r="F15" s="19">
        <v>44678</v>
      </c>
      <c r="G15" s="20" t="s">
        <v>54</v>
      </c>
      <c r="H15" s="20" t="s">
        <v>55</v>
      </c>
      <c r="I15" s="20" t="s">
        <v>56</v>
      </c>
      <c r="J15" s="17" t="s">
        <v>57</v>
      </c>
      <c r="K15" s="20"/>
      <c r="L15" s="20"/>
      <c r="M15" s="20">
        <v>22</v>
      </c>
      <c r="N15" s="20">
        <v>22</v>
      </c>
      <c r="O15" s="20">
        <v>0</v>
      </c>
      <c r="P15" s="20">
        <v>0</v>
      </c>
      <c r="Q15" s="20">
        <v>0</v>
      </c>
      <c r="R15" s="20">
        <v>1</v>
      </c>
      <c r="S15" s="20">
        <v>0</v>
      </c>
      <c r="T15" s="21">
        <f t="shared" si="8"/>
        <v>22</v>
      </c>
      <c r="U15" s="20">
        <f t="shared" si="9"/>
        <v>21</v>
      </c>
      <c r="V15" s="22">
        <v>5</v>
      </c>
      <c r="W15" s="23">
        <f t="shared" si="10"/>
        <v>0.2</v>
      </c>
      <c r="X15" s="23">
        <f t="shared" si="11"/>
        <v>1</v>
      </c>
      <c r="Y15" s="22">
        <v>5</v>
      </c>
      <c r="Z15" s="23">
        <f t="shared" si="12"/>
        <v>0.2</v>
      </c>
      <c r="AA15" s="23">
        <f t="shared" si="13"/>
        <v>1</v>
      </c>
      <c r="AB15" s="24">
        <f t="shared" si="14"/>
        <v>0.4</v>
      </c>
      <c r="AC15" s="22">
        <v>5</v>
      </c>
      <c r="AD15" s="23">
        <f t="shared" si="15"/>
        <v>0.05</v>
      </c>
      <c r="AE15" s="23">
        <f t="shared" si="0"/>
        <v>1</v>
      </c>
      <c r="AF15" s="22">
        <v>5</v>
      </c>
      <c r="AG15" s="23">
        <f t="shared" si="16"/>
        <v>0.08</v>
      </c>
      <c r="AH15" s="23">
        <f t="shared" si="1"/>
        <v>1</v>
      </c>
      <c r="AI15" s="22">
        <v>1</v>
      </c>
      <c r="AJ15" s="23">
        <f t="shared" si="17"/>
        <v>2.0000000000000004E-2</v>
      </c>
      <c r="AK15" s="23">
        <f t="shared" si="2"/>
        <v>0.20000000000000004</v>
      </c>
      <c r="AL15" s="22">
        <v>5</v>
      </c>
      <c r="AM15" s="23">
        <f t="shared" si="18"/>
        <v>0.1</v>
      </c>
      <c r="AN15" s="23">
        <f t="shared" si="3"/>
        <v>1</v>
      </c>
      <c r="AO15" s="22">
        <v>5</v>
      </c>
      <c r="AP15" s="23">
        <f t="shared" si="19"/>
        <v>0.05</v>
      </c>
      <c r="AQ15" s="23">
        <f t="shared" si="4"/>
        <v>1</v>
      </c>
      <c r="AR15" s="22">
        <v>5</v>
      </c>
      <c r="AS15" s="23">
        <f t="shared" si="20"/>
        <v>7.0000000000000007E-2</v>
      </c>
      <c r="AT15" s="23">
        <f t="shared" si="5"/>
        <v>1</v>
      </c>
      <c r="AU15" s="22">
        <v>5</v>
      </c>
      <c r="AV15" s="23">
        <f t="shared" si="21"/>
        <v>0.05</v>
      </c>
      <c r="AW15" s="23">
        <f t="shared" si="6"/>
        <v>1</v>
      </c>
      <c r="AX15" s="66">
        <f t="shared" si="22"/>
        <v>0.42</v>
      </c>
      <c r="AY15" s="22">
        <v>5</v>
      </c>
      <c r="AZ15" s="23">
        <f t="shared" si="23"/>
        <v>0.05</v>
      </c>
      <c r="BA15" s="23">
        <f t="shared" si="24"/>
        <v>1</v>
      </c>
      <c r="BB15" s="22">
        <v>5</v>
      </c>
      <c r="BC15" s="23">
        <f t="shared" si="25"/>
        <v>0.05</v>
      </c>
      <c r="BD15" s="23">
        <f t="shared" si="26"/>
        <v>1</v>
      </c>
      <c r="BE15" s="66">
        <f t="shared" si="27"/>
        <v>0.1</v>
      </c>
      <c r="BF15" s="66">
        <f t="shared" si="28"/>
        <v>0.92</v>
      </c>
      <c r="BG15" s="25" t="str">
        <f t="shared" si="7"/>
        <v>TERIMA</v>
      </c>
      <c r="BH15" s="26">
        <v>800000</v>
      </c>
      <c r="BI15" s="27">
        <f t="shared" si="29"/>
        <v>736000</v>
      </c>
      <c r="BJ15" s="28">
        <f t="shared" si="30"/>
        <v>736000</v>
      </c>
      <c r="BK15" s="28">
        <f t="shared" si="31"/>
        <v>736000</v>
      </c>
      <c r="BL15" s="29"/>
      <c r="BM15" s="16"/>
      <c r="BN15" s="29"/>
    </row>
    <row r="16" spans="1:68" s="30" customFormat="1" x14ac:dyDescent="0.2">
      <c r="A16" s="65"/>
      <c r="B16" s="16">
        <v>6</v>
      </c>
      <c r="C16" s="31" t="s">
        <v>62</v>
      </c>
      <c r="D16" s="18">
        <v>28398</v>
      </c>
      <c r="E16" s="19">
        <v>44286</v>
      </c>
      <c r="F16" s="19">
        <v>44650</v>
      </c>
      <c r="G16" s="20" t="s">
        <v>54</v>
      </c>
      <c r="H16" s="20" t="s">
        <v>55</v>
      </c>
      <c r="I16" s="20" t="s">
        <v>56</v>
      </c>
      <c r="J16" s="17" t="s">
        <v>57</v>
      </c>
      <c r="K16" s="20"/>
      <c r="L16" s="20"/>
      <c r="M16" s="20">
        <v>22</v>
      </c>
      <c r="N16" s="20">
        <v>22</v>
      </c>
      <c r="O16" s="20">
        <v>0</v>
      </c>
      <c r="P16" s="20">
        <v>0</v>
      </c>
      <c r="Q16" s="20">
        <v>0</v>
      </c>
      <c r="R16" s="20">
        <v>1</v>
      </c>
      <c r="S16" s="20">
        <v>0</v>
      </c>
      <c r="T16" s="21">
        <f t="shared" si="8"/>
        <v>22</v>
      </c>
      <c r="U16" s="20">
        <f t="shared" si="9"/>
        <v>21</v>
      </c>
      <c r="V16" s="22">
        <v>5</v>
      </c>
      <c r="W16" s="23">
        <f t="shared" si="10"/>
        <v>0.2</v>
      </c>
      <c r="X16" s="23">
        <f t="shared" si="11"/>
        <v>1</v>
      </c>
      <c r="Y16" s="22">
        <v>5</v>
      </c>
      <c r="Z16" s="23">
        <f t="shared" si="12"/>
        <v>0.2</v>
      </c>
      <c r="AA16" s="23">
        <f t="shared" si="13"/>
        <v>1</v>
      </c>
      <c r="AB16" s="24">
        <f t="shared" si="14"/>
        <v>0.4</v>
      </c>
      <c r="AC16" s="22">
        <v>5</v>
      </c>
      <c r="AD16" s="23">
        <f t="shared" si="15"/>
        <v>0.05</v>
      </c>
      <c r="AE16" s="23">
        <f t="shared" si="0"/>
        <v>1</v>
      </c>
      <c r="AF16" s="22">
        <v>5</v>
      </c>
      <c r="AG16" s="23">
        <f t="shared" si="16"/>
        <v>0.08</v>
      </c>
      <c r="AH16" s="23">
        <f t="shared" si="1"/>
        <v>1</v>
      </c>
      <c r="AI16" s="22">
        <v>1</v>
      </c>
      <c r="AJ16" s="23">
        <f t="shared" si="17"/>
        <v>2.0000000000000004E-2</v>
      </c>
      <c r="AK16" s="23">
        <f t="shared" si="2"/>
        <v>0.20000000000000004</v>
      </c>
      <c r="AL16" s="22">
        <v>5</v>
      </c>
      <c r="AM16" s="23">
        <f t="shared" si="18"/>
        <v>0.1</v>
      </c>
      <c r="AN16" s="23">
        <f t="shared" si="3"/>
        <v>1</v>
      </c>
      <c r="AO16" s="22">
        <v>5</v>
      </c>
      <c r="AP16" s="23">
        <f t="shared" si="19"/>
        <v>0.05</v>
      </c>
      <c r="AQ16" s="23">
        <f t="shared" si="4"/>
        <v>1</v>
      </c>
      <c r="AR16" s="22">
        <v>5</v>
      </c>
      <c r="AS16" s="23">
        <f t="shared" si="20"/>
        <v>7.0000000000000007E-2</v>
      </c>
      <c r="AT16" s="23">
        <f t="shared" si="5"/>
        <v>1</v>
      </c>
      <c r="AU16" s="22">
        <v>5</v>
      </c>
      <c r="AV16" s="23">
        <f t="shared" si="21"/>
        <v>0.05</v>
      </c>
      <c r="AW16" s="23">
        <f t="shared" si="6"/>
        <v>1</v>
      </c>
      <c r="AX16" s="66">
        <f t="shared" si="22"/>
        <v>0.42</v>
      </c>
      <c r="AY16" s="22">
        <v>5</v>
      </c>
      <c r="AZ16" s="23">
        <f t="shared" si="23"/>
        <v>0.05</v>
      </c>
      <c r="BA16" s="23">
        <f t="shared" si="24"/>
        <v>1</v>
      </c>
      <c r="BB16" s="22">
        <v>5</v>
      </c>
      <c r="BC16" s="23">
        <f t="shared" si="25"/>
        <v>0.05</v>
      </c>
      <c r="BD16" s="23">
        <f t="shared" si="26"/>
        <v>1</v>
      </c>
      <c r="BE16" s="66">
        <f>AZ16+BC16</f>
        <v>0.1</v>
      </c>
      <c r="BF16" s="66">
        <f>AX16+AB16+BE16</f>
        <v>0.92</v>
      </c>
      <c r="BG16" s="25" t="str">
        <f t="shared" si="7"/>
        <v>TERIMA</v>
      </c>
      <c r="BH16" s="26">
        <v>800000</v>
      </c>
      <c r="BI16" s="27">
        <f t="shared" si="29"/>
        <v>736000</v>
      </c>
      <c r="BJ16" s="28">
        <f t="shared" si="30"/>
        <v>736000</v>
      </c>
      <c r="BK16" s="28">
        <f t="shared" si="31"/>
        <v>736000</v>
      </c>
      <c r="BL16" s="29"/>
      <c r="BM16" s="16"/>
      <c r="BN16" s="29"/>
      <c r="BO16" s="32"/>
    </row>
    <row r="17" spans="1:67" s="30" customFormat="1" x14ac:dyDescent="0.2">
      <c r="A17" s="65"/>
      <c r="B17" s="16">
        <v>7</v>
      </c>
      <c r="C17" s="34" t="s">
        <v>63</v>
      </c>
      <c r="D17" s="18">
        <v>30694</v>
      </c>
      <c r="E17" s="19">
        <v>44314</v>
      </c>
      <c r="F17" s="19">
        <v>44619</v>
      </c>
      <c r="G17" s="20" t="s">
        <v>54</v>
      </c>
      <c r="H17" s="20" t="s">
        <v>55</v>
      </c>
      <c r="I17" s="20" t="s">
        <v>56</v>
      </c>
      <c r="J17" s="17" t="s">
        <v>57</v>
      </c>
      <c r="K17" s="20"/>
      <c r="L17" s="20"/>
      <c r="M17" s="20">
        <v>22</v>
      </c>
      <c r="N17" s="20">
        <v>22</v>
      </c>
      <c r="O17" s="20">
        <v>0</v>
      </c>
      <c r="P17" s="20">
        <v>0</v>
      </c>
      <c r="Q17" s="20">
        <v>0</v>
      </c>
      <c r="R17" s="20">
        <v>1</v>
      </c>
      <c r="S17" s="20">
        <v>0</v>
      </c>
      <c r="T17" s="21">
        <f t="shared" si="8"/>
        <v>22</v>
      </c>
      <c r="U17" s="20">
        <f t="shared" si="9"/>
        <v>21</v>
      </c>
      <c r="V17" s="22">
        <v>5</v>
      </c>
      <c r="W17" s="23">
        <f t="shared" si="10"/>
        <v>0.2</v>
      </c>
      <c r="X17" s="23">
        <f t="shared" si="11"/>
        <v>1</v>
      </c>
      <c r="Y17" s="22">
        <v>5</v>
      </c>
      <c r="Z17" s="23">
        <f t="shared" si="12"/>
        <v>0.2</v>
      </c>
      <c r="AA17" s="23">
        <f t="shared" si="13"/>
        <v>1</v>
      </c>
      <c r="AB17" s="24">
        <f t="shared" si="14"/>
        <v>0.4</v>
      </c>
      <c r="AC17" s="22">
        <v>5</v>
      </c>
      <c r="AD17" s="23">
        <f t="shared" si="15"/>
        <v>0.05</v>
      </c>
      <c r="AE17" s="23">
        <f t="shared" si="0"/>
        <v>1</v>
      </c>
      <c r="AF17" s="22">
        <v>5</v>
      </c>
      <c r="AG17" s="23">
        <f t="shared" si="16"/>
        <v>0.08</v>
      </c>
      <c r="AH17" s="23">
        <f t="shared" si="1"/>
        <v>1</v>
      </c>
      <c r="AI17" s="22">
        <v>1</v>
      </c>
      <c r="AJ17" s="23">
        <f t="shared" si="17"/>
        <v>2.0000000000000004E-2</v>
      </c>
      <c r="AK17" s="23">
        <f t="shared" si="2"/>
        <v>0.20000000000000004</v>
      </c>
      <c r="AL17" s="22">
        <v>5</v>
      </c>
      <c r="AM17" s="23">
        <f t="shared" si="18"/>
        <v>0.1</v>
      </c>
      <c r="AN17" s="23">
        <f t="shared" si="3"/>
        <v>1</v>
      </c>
      <c r="AO17" s="22">
        <v>5</v>
      </c>
      <c r="AP17" s="23">
        <f t="shared" si="19"/>
        <v>0.05</v>
      </c>
      <c r="AQ17" s="23">
        <f t="shared" si="4"/>
        <v>1</v>
      </c>
      <c r="AR17" s="22">
        <v>5</v>
      </c>
      <c r="AS17" s="23">
        <f t="shared" si="20"/>
        <v>7.0000000000000007E-2</v>
      </c>
      <c r="AT17" s="23">
        <f t="shared" si="5"/>
        <v>1</v>
      </c>
      <c r="AU17" s="22">
        <v>5</v>
      </c>
      <c r="AV17" s="23">
        <f t="shared" si="21"/>
        <v>0.05</v>
      </c>
      <c r="AW17" s="23">
        <f t="shared" si="6"/>
        <v>1</v>
      </c>
      <c r="AX17" s="66">
        <f t="shared" si="22"/>
        <v>0.42</v>
      </c>
      <c r="AY17" s="22">
        <v>5</v>
      </c>
      <c r="AZ17" s="23">
        <f t="shared" si="23"/>
        <v>0.05</v>
      </c>
      <c r="BA17" s="23">
        <f t="shared" si="24"/>
        <v>1</v>
      </c>
      <c r="BB17" s="22">
        <v>5</v>
      </c>
      <c r="BC17" s="23">
        <f t="shared" si="25"/>
        <v>0.05</v>
      </c>
      <c r="BD17" s="23">
        <f t="shared" si="26"/>
        <v>1</v>
      </c>
      <c r="BE17" s="66">
        <f t="shared" si="27"/>
        <v>0.1</v>
      </c>
      <c r="BF17" s="66">
        <f t="shared" si="28"/>
        <v>0.92</v>
      </c>
      <c r="BG17" s="25" t="str">
        <f t="shared" si="7"/>
        <v>TERIMA</v>
      </c>
      <c r="BH17" s="26">
        <v>800000</v>
      </c>
      <c r="BI17" s="27">
        <f t="shared" si="29"/>
        <v>736000</v>
      </c>
      <c r="BJ17" s="28">
        <f t="shared" si="30"/>
        <v>736000</v>
      </c>
      <c r="BK17" s="28">
        <f t="shared" si="31"/>
        <v>736000</v>
      </c>
      <c r="BL17" s="29"/>
      <c r="BM17" s="16"/>
      <c r="BN17" s="29"/>
      <c r="BO17" s="32"/>
    </row>
    <row r="18" spans="1:67" s="30" customFormat="1" x14ac:dyDescent="0.2">
      <c r="A18" s="65"/>
      <c r="B18" s="16">
        <v>8</v>
      </c>
      <c r="C18" s="31" t="s">
        <v>64</v>
      </c>
      <c r="D18" s="18">
        <v>105783</v>
      </c>
      <c r="E18" s="19">
        <v>44149</v>
      </c>
      <c r="F18" s="19">
        <v>44513</v>
      </c>
      <c r="G18" s="20" t="s">
        <v>54</v>
      </c>
      <c r="H18" s="20" t="s">
        <v>65</v>
      </c>
      <c r="I18" s="20" t="s">
        <v>56</v>
      </c>
      <c r="J18" s="17" t="s">
        <v>57</v>
      </c>
      <c r="K18" s="20"/>
      <c r="L18" s="20"/>
      <c r="M18" s="20">
        <v>22</v>
      </c>
      <c r="N18" s="20">
        <v>22</v>
      </c>
      <c r="O18" s="20">
        <v>0</v>
      </c>
      <c r="P18" s="20">
        <v>0</v>
      </c>
      <c r="Q18" s="20">
        <v>0</v>
      </c>
      <c r="R18" s="20">
        <v>1</v>
      </c>
      <c r="S18" s="20">
        <v>0</v>
      </c>
      <c r="T18" s="21">
        <f t="shared" si="8"/>
        <v>22</v>
      </c>
      <c r="U18" s="20">
        <f t="shared" si="9"/>
        <v>21</v>
      </c>
      <c r="V18" s="22">
        <v>5</v>
      </c>
      <c r="W18" s="23">
        <f t="shared" si="10"/>
        <v>0.2</v>
      </c>
      <c r="X18" s="23">
        <f t="shared" si="11"/>
        <v>1</v>
      </c>
      <c r="Y18" s="22">
        <v>5</v>
      </c>
      <c r="Z18" s="23">
        <f t="shared" si="12"/>
        <v>0.2</v>
      </c>
      <c r="AA18" s="23">
        <f t="shared" si="13"/>
        <v>1</v>
      </c>
      <c r="AB18" s="24">
        <f t="shared" si="14"/>
        <v>0.4</v>
      </c>
      <c r="AC18" s="22">
        <v>5</v>
      </c>
      <c r="AD18" s="23">
        <f t="shared" si="15"/>
        <v>0.05</v>
      </c>
      <c r="AE18" s="23">
        <f t="shared" si="0"/>
        <v>1</v>
      </c>
      <c r="AF18" s="22">
        <v>5</v>
      </c>
      <c r="AG18" s="23">
        <f t="shared" si="16"/>
        <v>0.08</v>
      </c>
      <c r="AH18" s="23">
        <f t="shared" si="1"/>
        <v>1</v>
      </c>
      <c r="AI18" s="22">
        <v>1</v>
      </c>
      <c r="AJ18" s="23">
        <f t="shared" si="17"/>
        <v>2.0000000000000004E-2</v>
      </c>
      <c r="AK18" s="23">
        <f t="shared" si="2"/>
        <v>0.20000000000000004</v>
      </c>
      <c r="AL18" s="22">
        <v>5</v>
      </c>
      <c r="AM18" s="23">
        <f t="shared" si="18"/>
        <v>0.1</v>
      </c>
      <c r="AN18" s="23">
        <f t="shared" si="3"/>
        <v>1</v>
      </c>
      <c r="AO18" s="22">
        <v>5</v>
      </c>
      <c r="AP18" s="23">
        <f t="shared" si="19"/>
        <v>0.05</v>
      </c>
      <c r="AQ18" s="23">
        <f t="shared" si="4"/>
        <v>1</v>
      </c>
      <c r="AR18" s="22">
        <v>5</v>
      </c>
      <c r="AS18" s="23">
        <f t="shared" si="20"/>
        <v>7.0000000000000007E-2</v>
      </c>
      <c r="AT18" s="23">
        <f t="shared" si="5"/>
        <v>1</v>
      </c>
      <c r="AU18" s="22">
        <v>5</v>
      </c>
      <c r="AV18" s="23">
        <f t="shared" si="21"/>
        <v>0.05</v>
      </c>
      <c r="AW18" s="23">
        <f t="shared" si="6"/>
        <v>1</v>
      </c>
      <c r="AX18" s="66">
        <f t="shared" si="22"/>
        <v>0.42</v>
      </c>
      <c r="AY18" s="22">
        <v>5</v>
      </c>
      <c r="AZ18" s="23">
        <f t="shared" si="23"/>
        <v>0.05</v>
      </c>
      <c r="BA18" s="23">
        <f t="shared" si="24"/>
        <v>1</v>
      </c>
      <c r="BB18" s="22">
        <v>5</v>
      </c>
      <c r="BC18" s="23">
        <f t="shared" si="25"/>
        <v>0.05</v>
      </c>
      <c r="BD18" s="23">
        <f t="shared" si="26"/>
        <v>1</v>
      </c>
      <c r="BE18" s="66">
        <f t="shared" si="27"/>
        <v>0.1</v>
      </c>
      <c r="BF18" s="66">
        <f t="shared" si="28"/>
        <v>0.92</v>
      </c>
      <c r="BG18" s="25" t="str">
        <f>IF(BN18&gt;0,"GUGUR","TERIMA")</f>
        <v>TERIMA</v>
      </c>
      <c r="BH18" s="26">
        <v>800000</v>
      </c>
      <c r="BI18" s="27">
        <f t="shared" si="29"/>
        <v>736000</v>
      </c>
      <c r="BJ18" s="28">
        <f t="shared" si="30"/>
        <v>736000</v>
      </c>
      <c r="BK18" s="28">
        <f t="shared" si="31"/>
        <v>736000</v>
      </c>
      <c r="BL18" s="29"/>
      <c r="BM18" s="16"/>
      <c r="BN18" s="29"/>
    </row>
    <row r="19" spans="1:67" s="120" customFormat="1" x14ac:dyDescent="0.2">
      <c r="A19" s="103"/>
      <c r="B19" s="104">
        <v>9</v>
      </c>
      <c r="C19" s="105" t="s">
        <v>79</v>
      </c>
      <c r="D19" s="106">
        <v>51958</v>
      </c>
      <c r="E19" s="107">
        <v>44639</v>
      </c>
      <c r="F19" s="107">
        <v>44926</v>
      </c>
      <c r="G19" s="108" t="s">
        <v>54</v>
      </c>
      <c r="H19" s="108" t="s">
        <v>65</v>
      </c>
      <c r="I19" s="108" t="s">
        <v>56</v>
      </c>
      <c r="J19" s="109" t="s">
        <v>57</v>
      </c>
      <c r="K19" s="108"/>
      <c r="L19" s="108"/>
      <c r="M19" s="108">
        <v>22</v>
      </c>
      <c r="N19" s="108">
        <v>22</v>
      </c>
      <c r="O19" s="108">
        <v>0</v>
      </c>
      <c r="P19" s="108">
        <v>0</v>
      </c>
      <c r="Q19" s="108">
        <v>0</v>
      </c>
      <c r="R19" s="108">
        <v>1</v>
      </c>
      <c r="S19" s="108">
        <v>0</v>
      </c>
      <c r="T19" s="110">
        <f t="shared" si="8"/>
        <v>22</v>
      </c>
      <c r="U19" s="108">
        <f t="shared" si="9"/>
        <v>21</v>
      </c>
      <c r="V19" s="111">
        <v>5</v>
      </c>
      <c r="W19" s="112">
        <f t="shared" si="10"/>
        <v>0.2</v>
      </c>
      <c r="X19" s="112">
        <f t="shared" si="11"/>
        <v>1</v>
      </c>
      <c r="Y19" s="111">
        <v>5</v>
      </c>
      <c r="Z19" s="112">
        <f t="shared" si="12"/>
        <v>0.2</v>
      </c>
      <c r="AA19" s="112">
        <f t="shared" si="13"/>
        <v>1</v>
      </c>
      <c r="AB19" s="113">
        <f t="shared" si="14"/>
        <v>0.4</v>
      </c>
      <c r="AC19" s="111">
        <v>5</v>
      </c>
      <c r="AD19" s="112">
        <f t="shared" si="15"/>
        <v>0.05</v>
      </c>
      <c r="AE19" s="112">
        <f t="shared" si="0"/>
        <v>1</v>
      </c>
      <c r="AF19" s="111">
        <v>5</v>
      </c>
      <c r="AG19" s="112">
        <f t="shared" si="16"/>
        <v>0.08</v>
      </c>
      <c r="AH19" s="112">
        <f t="shared" si="1"/>
        <v>1</v>
      </c>
      <c r="AI19" s="111">
        <v>1</v>
      </c>
      <c r="AJ19" s="112">
        <f t="shared" si="17"/>
        <v>2.0000000000000004E-2</v>
      </c>
      <c r="AK19" s="112">
        <f t="shared" si="2"/>
        <v>0.20000000000000004</v>
      </c>
      <c r="AL19" s="111">
        <v>5</v>
      </c>
      <c r="AM19" s="112">
        <f t="shared" si="18"/>
        <v>0.1</v>
      </c>
      <c r="AN19" s="112">
        <f t="shared" si="3"/>
        <v>1</v>
      </c>
      <c r="AO19" s="111">
        <v>5</v>
      </c>
      <c r="AP19" s="112">
        <f t="shared" si="19"/>
        <v>0.05</v>
      </c>
      <c r="AQ19" s="112">
        <f t="shared" si="4"/>
        <v>1</v>
      </c>
      <c r="AR19" s="111">
        <v>5</v>
      </c>
      <c r="AS19" s="112">
        <f t="shared" si="20"/>
        <v>7.0000000000000007E-2</v>
      </c>
      <c r="AT19" s="112">
        <f t="shared" si="5"/>
        <v>1</v>
      </c>
      <c r="AU19" s="111">
        <v>5</v>
      </c>
      <c r="AV19" s="112">
        <f t="shared" si="21"/>
        <v>0.05</v>
      </c>
      <c r="AW19" s="112">
        <f t="shared" si="6"/>
        <v>1</v>
      </c>
      <c r="AX19" s="114">
        <f t="shared" si="22"/>
        <v>0.42</v>
      </c>
      <c r="AY19" s="111">
        <v>5</v>
      </c>
      <c r="AZ19" s="112">
        <f t="shared" si="23"/>
        <v>0.05</v>
      </c>
      <c r="BA19" s="112">
        <f t="shared" si="24"/>
        <v>1</v>
      </c>
      <c r="BB19" s="111">
        <v>5</v>
      </c>
      <c r="BC19" s="112">
        <f t="shared" si="25"/>
        <v>0.05</v>
      </c>
      <c r="BD19" s="112">
        <f t="shared" si="26"/>
        <v>1</v>
      </c>
      <c r="BE19" s="114">
        <f t="shared" si="27"/>
        <v>0.1</v>
      </c>
      <c r="BF19" s="114">
        <f t="shared" si="28"/>
        <v>0.92</v>
      </c>
      <c r="BG19" s="115" t="str">
        <f>IF(BN19&gt;0,"GUGUR","TERIMA")</f>
        <v>TERIMA</v>
      </c>
      <c r="BH19" s="116">
        <v>800000</v>
      </c>
      <c r="BI19" s="117">
        <f t="shared" si="29"/>
        <v>736000</v>
      </c>
      <c r="BJ19" s="118">
        <f t="shared" si="30"/>
        <v>736000</v>
      </c>
      <c r="BK19" s="118">
        <f t="shared" si="31"/>
        <v>736000</v>
      </c>
      <c r="BL19" s="119"/>
      <c r="BM19" s="104"/>
      <c r="BN19" s="119"/>
    </row>
    <row r="20" spans="1:67" s="30" customFormat="1" x14ac:dyDescent="0.2">
      <c r="A20" s="65"/>
      <c r="B20" s="16">
        <v>10</v>
      </c>
      <c r="C20" s="18" t="s">
        <v>66</v>
      </c>
      <c r="D20" s="18">
        <v>44484</v>
      </c>
      <c r="E20" s="19">
        <v>44470</v>
      </c>
      <c r="F20" s="19">
        <v>44833</v>
      </c>
      <c r="G20" s="20" t="s">
        <v>54</v>
      </c>
      <c r="H20" s="20" t="s">
        <v>65</v>
      </c>
      <c r="I20" s="17" t="s">
        <v>56</v>
      </c>
      <c r="J20" s="17" t="s">
        <v>57</v>
      </c>
      <c r="K20" s="20"/>
      <c r="L20" s="20"/>
      <c r="M20" s="20">
        <v>22</v>
      </c>
      <c r="N20" s="20">
        <v>22</v>
      </c>
      <c r="O20" s="20">
        <v>0</v>
      </c>
      <c r="P20" s="20">
        <v>0</v>
      </c>
      <c r="Q20" s="20">
        <v>0</v>
      </c>
      <c r="R20" s="20">
        <v>1</v>
      </c>
      <c r="S20" s="20">
        <v>0</v>
      </c>
      <c r="T20" s="21">
        <f t="shared" si="8"/>
        <v>22</v>
      </c>
      <c r="U20" s="20">
        <f t="shared" si="9"/>
        <v>21</v>
      </c>
      <c r="V20" s="22">
        <v>5</v>
      </c>
      <c r="W20" s="23">
        <f t="shared" si="10"/>
        <v>0.2</v>
      </c>
      <c r="X20" s="23">
        <f t="shared" si="11"/>
        <v>1</v>
      </c>
      <c r="Y20" s="22">
        <v>5</v>
      </c>
      <c r="Z20" s="23">
        <v>0.2</v>
      </c>
      <c r="AA20" s="23">
        <v>1</v>
      </c>
      <c r="AB20" s="24">
        <f t="shared" si="14"/>
        <v>0.4</v>
      </c>
      <c r="AC20" s="22">
        <v>5</v>
      </c>
      <c r="AD20" s="23">
        <f t="shared" si="15"/>
        <v>0.05</v>
      </c>
      <c r="AE20" s="23">
        <f t="shared" si="0"/>
        <v>1</v>
      </c>
      <c r="AF20" s="22">
        <v>5</v>
      </c>
      <c r="AG20" s="23">
        <f t="shared" si="16"/>
        <v>0.08</v>
      </c>
      <c r="AH20" s="23">
        <f t="shared" si="1"/>
        <v>1</v>
      </c>
      <c r="AI20" s="22">
        <v>1</v>
      </c>
      <c r="AJ20" s="23">
        <f t="shared" si="17"/>
        <v>2.0000000000000004E-2</v>
      </c>
      <c r="AK20" s="23">
        <f t="shared" si="2"/>
        <v>0.20000000000000004</v>
      </c>
      <c r="AL20" s="22">
        <v>5</v>
      </c>
      <c r="AM20" s="23">
        <f t="shared" si="18"/>
        <v>0.1</v>
      </c>
      <c r="AN20" s="23">
        <f t="shared" si="3"/>
        <v>1</v>
      </c>
      <c r="AO20" s="22">
        <v>5</v>
      </c>
      <c r="AP20" s="23">
        <f t="shared" si="19"/>
        <v>0.05</v>
      </c>
      <c r="AQ20" s="23">
        <f t="shared" si="4"/>
        <v>1</v>
      </c>
      <c r="AR20" s="22">
        <v>5</v>
      </c>
      <c r="AS20" s="23">
        <f t="shared" si="20"/>
        <v>7.0000000000000007E-2</v>
      </c>
      <c r="AT20" s="23">
        <f t="shared" si="5"/>
        <v>1</v>
      </c>
      <c r="AU20" s="22">
        <v>5</v>
      </c>
      <c r="AV20" s="23">
        <f t="shared" si="21"/>
        <v>0.05</v>
      </c>
      <c r="AW20" s="23">
        <f t="shared" si="6"/>
        <v>1</v>
      </c>
      <c r="AX20" s="66">
        <f t="shared" si="22"/>
        <v>0.42</v>
      </c>
      <c r="AY20" s="22">
        <v>5</v>
      </c>
      <c r="AZ20" s="23">
        <f t="shared" si="23"/>
        <v>0.05</v>
      </c>
      <c r="BA20" s="23">
        <f t="shared" si="24"/>
        <v>1</v>
      </c>
      <c r="BB20" s="22">
        <v>5</v>
      </c>
      <c r="BC20" s="23">
        <f t="shared" si="25"/>
        <v>0.05</v>
      </c>
      <c r="BD20" s="23">
        <f t="shared" si="26"/>
        <v>1</v>
      </c>
      <c r="BE20" s="66">
        <f t="shared" si="27"/>
        <v>0.1</v>
      </c>
      <c r="BF20" s="66">
        <f t="shared" si="28"/>
        <v>0.92</v>
      </c>
      <c r="BG20" s="25" t="s">
        <v>67</v>
      </c>
      <c r="BH20" s="26">
        <v>800000</v>
      </c>
      <c r="BI20" s="27">
        <f t="shared" si="29"/>
        <v>736000</v>
      </c>
      <c r="BJ20" s="28">
        <f t="shared" si="30"/>
        <v>736000</v>
      </c>
      <c r="BK20" s="28">
        <f t="shared" si="31"/>
        <v>736000</v>
      </c>
      <c r="BL20" s="29"/>
      <c r="BM20" s="16"/>
      <c r="BN20" s="29"/>
    </row>
    <row r="21" spans="1:67" s="30" customFormat="1" ht="12.75" x14ac:dyDescent="0.2">
      <c r="A21" s="65"/>
      <c r="B21" s="16">
        <v>11</v>
      </c>
      <c r="C21" s="17" t="s">
        <v>68</v>
      </c>
      <c r="D21" s="35">
        <v>33662</v>
      </c>
      <c r="E21" s="19">
        <v>44135</v>
      </c>
      <c r="F21" s="19">
        <v>44499</v>
      </c>
      <c r="G21" s="20" t="s">
        <v>54</v>
      </c>
      <c r="H21" s="20" t="s">
        <v>55</v>
      </c>
      <c r="I21" s="17" t="s">
        <v>56</v>
      </c>
      <c r="J21" s="17" t="s">
        <v>57</v>
      </c>
      <c r="K21" s="20"/>
      <c r="L21" s="20"/>
      <c r="M21" s="20">
        <v>22</v>
      </c>
      <c r="N21" s="20">
        <v>22</v>
      </c>
      <c r="O21" s="20">
        <v>0</v>
      </c>
      <c r="P21" s="20">
        <v>0</v>
      </c>
      <c r="Q21" s="20">
        <v>0</v>
      </c>
      <c r="R21" s="20">
        <v>1</v>
      </c>
      <c r="S21" s="20">
        <v>0</v>
      </c>
      <c r="T21" s="21">
        <f t="shared" si="8"/>
        <v>22</v>
      </c>
      <c r="U21" s="20">
        <f t="shared" si="9"/>
        <v>21</v>
      </c>
      <c r="V21" s="22">
        <v>5</v>
      </c>
      <c r="W21" s="23">
        <f t="shared" si="10"/>
        <v>0.2</v>
      </c>
      <c r="X21" s="23">
        <f t="shared" si="11"/>
        <v>1</v>
      </c>
      <c r="Y21" s="22">
        <v>5</v>
      </c>
      <c r="Z21" s="23">
        <f>Y21/5*$Y$8</f>
        <v>0.2</v>
      </c>
      <c r="AA21" s="23">
        <f>Z21/Y$8*100%</f>
        <v>1</v>
      </c>
      <c r="AB21" s="24">
        <f t="shared" si="14"/>
        <v>0.4</v>
      </c>
      <c r="AC21" s="22">
        <v>5</v>
      </c>
      <c r="AD21" s="23">
        <f t="shared" si="15"/>
        <v>0.05</v>
      </c>
      <c r="AE21" s="23">
        <f t="shared" si="0"/>
        <v>1</v>
      </c>
      <c r="AF21" s="22">
        <v>5</v>
      </c>
      <c r="AG21" s="23">
        <f t="shared" si="16"/>
        <v>0.08</v>
      </c>
      <c r="AH21" s="23">
        <f t="shared" si="1"/>
        <v>1</v>
      </c>
      <c r="AI21" s="22">
        <v>1</v>
      </c>
      <c r="AJ21" s="23">
        <f t="shared" si="17"/>
        <v>2.0000000000000004E-2</v>
      </c>
      <c r="AK21" s="23">
        <f t="shared" si="2"/>
        <v>0.20000000000000004</v>
      </c>
      <c r="AL21" s="22">
        <v>5</v>
      </c>
      <c r="AM21" s="23">
        <f t="shared" si="18"/>
        <v>0.1</v>
      </c>
      <c r="AN21" s="23">
        <f t="shared" si="3"/>
        <v>1</v>
      </c>
      <c r="AO21" s="22">
        <v>5</v>
      </c>
      <c r="AP21" s="23">
        <f t="shared" si="19"/>
        <v>0.05</v>
      </c>
      <c r="AQ21" s="23">
        <f t="shared" si="4"/>
        <v>1</v>
      </c>
      <c r="AR21" s="22">
        <v>5</v>
      </c>
      <c r="AS21" s="23">
        <f t="shared" si="20"/>
        <v>7.0000000000000007E-2</v>
      </c>
      <c r="AT21" s="23">
        <f t="shared" si="5"/>
        <v>1</v>
      </c>
      <c r="AU21" s="22">
        <v>5</v>
      </c>
      <c r="AV21" s="23">
        <f t="shared" si="21"/>
        <v>0.05</v>
      </c>
      <c r="AW21" s="23">
        <f t="shared" si="6"/>
        <v>1</v>
      </c>
      <c r="AX21" s="66">
        <f t="shared" si="22"/>
        <v>0.42</v>
      </c>
      <c r="AY21" s="22">
        <v>5</v>
      </c>
      <c r="AZ21" s="23">
        <f t="shared" si="23"/>
        <v>0.05</v>
      </c>
      <c r="BA21" s="23">
        <f t="shared" si="24"/>
        <v>1</v>
      </c>
      <c r="BB21" s="22">
        <v>5</v>
      </c>
      <c r="BC21" s="23">
        <f t="shared" si="25"/>
        <v>0.05</v>
      </c>
      <c r="BD21" s="23">
        <f t="shared" si="26"/>
        <v>1</v>
      </c>
      <c r="BE21" s="66">
        <f t="shared" si="27"/>
        <v>0.1</v>
      </c>
      <c r="BF21" s="66">
        <f t="shared" si="28"/>
        <v>0.92</v>
      </c>
      <c r="BG21" s="25" t="str">
        <f>IF(BN21&gt;0,"GUGUR","TERIMA")</f>
        <v>TERIMA</v>
      </c>
      <c r="BH21" s="26">
        <v>800000</v>
      </c>
      <c r="BI21" s="27">
        <f t="shared" si="29"/>
        <v>736000</v>
      </c>
      <c r="BJ21" s="28">
        <f t="shared" si="30"/>
        <v>736000</v>
      </c>
      <c r="BK21" s="28">
        <f t="shared" si="31"/>
        <v>736000</v>
      </c>
      <c r="BL21" s="29"/>
      <c r="BM21" s="16"/>
      <c r="BN21" s="29"/>
    </row>
    <row r="22" spans="1:67" s="30" customFormat="1" ht="12.75" x14ac:dyDescent="0.2">
      <c r="A22" s="65"/>
      <c r="B22" s="16">
        <v>12</v>
      </c>
      <c r="C22" s="17" t="s">
        <v>69</v>
      </c>
      <c r="D22" s="35">
        <v>79463</v>
      </c>
      <c r="E22" s="19">
        <v>44374</v>
      </c>
      <c r="F22" s="19">
        <v>44738</v>
      </c>
      <c r="G22" s="20" t="s">
        <v>54</v>
      </c>
      <c r="H22" s="20" t="s">
        <v>65</v>
      </c>
      <c r="I22" s="17" t="s">
        <v>56</v>
      </c>
      <c r="J22" s="17" t="s">
        <v>57</v>
      </c>
      <c r="K22" s="20"/>
      <c r="L22" s="20"/>
      <c r="M22" s="20">
        <v>22</v>
      </c>
      <c r="N22" s="20">
        <v>22</v>
      </c>
      <c r="O22" s="20">
        <v>0</v>
      </c>
      <c r="P22" s="20">
        <v>0</v>
      </c>
      <c r="Q22" s="20">
        <v>0</v>
      </c>
      <c r="R22" s="20">
        <v>1</v>
      </c>
      <c r="S22" s="20">
        <v>0</v>
      </c>
      <c r="T22" s="21">
        <f t="shared" si="8"/>
        <v>22</v>
      </c>
      <c r="U22" s="20">
        <f t="shared" si="9"/>
        <v>21</v>
      </c>
      <c r="V22" s="22">
        <v>5</v>
      </c>
      <c r="W22" s="23">
        <f t="shared" si="10"/>
        <v>0.2</v>
      </c>
      <c r="X22" s="23">
        <f t="shared" si="11"/>
        <v>1</v>
      </c>
      <c r="Y22" s="22">
        <v>5</v>
      </c>
      <c r="Z22" s="23">
        <f>Y22/5*$Y$8</f>
        <v>0.2</v>
      </c>
      <c r="AA22" s="23">
        <f>Z22/Y$8*100%</f>
        <v>1</v>
      </c>
      <c r="AB22" s="24">
        <f t="shared" si="14"/>
        <v>0.4</v>
      </c>
      <c r="AC22" s="22">
        <v>5</v>
      </c>
      <c r="AD22" s="23">
        <f t="shared" si="15"/>
        <v>0.05</v>
      </c>
      <c r="AE22" s="23">
        <f t="shared" si="0"/>
        <v>1</v>
      </c>
      <c r="AF22" s="22">
        <v>5</v>
      </c>
      <c r="AG22" s="23">
        <f t="shared" si="16"/>
        <v>0.08</v>
      </c>
      <c r="AH22" s="23">
        <f t="shared" si="1"/>
        <v>1</v>
      </c>
      <c r="AI22" s="22">
        <v>1</v>
      </c>
      <c r="AJ22" s="23">
        <f t="shared" si="17"/>
        <v>2.0000000000000004E-2</v>
      </c>
      <c r="AK22" s="23">
        <f t="shared" si="2"/>
        <v>0.20000000000000004</v>
      </c>
      <c r="AL22" s="22">
        <v>5</v>
      </c>
      <c r="AM22" s="23">
        <f t="shared" si="18"/>
        <v>0.1</v>
      </c>
      <c r="AN22" s="23">
        <f t="shared" si="3"/>
        <v>1</v>
      </c>
      <c r="AO22" s="22">
        <v>5</v>
      </c>
      <c r="AP22" s="23">
        <f t="shared" si="19"/>
        <v>0.05</v>
      </c>
      <c r="AQ22" s="23">
        <f t="shared" si="4"/>
        <v>1</v>
      </c>
      <c r="AR22" s="22">
        <v>5</v>
      </c>
      <c r="AS22" s="23">
        <f t="shared" si="20"/>
        <v>7.0000000000000007E-2</v>
      </c>
      <c r="AT22" s="23">
        <f t="shared" si="5"/>
        <v>1</v>
      </c>
      <c r="AU22" s="22">
        <v>5</v>
      </c>
      <c r="AV22" s="23">
        <f t="shared" si="21"/>
        <v>0.05</v>
      </c>
      <c r="AW22" s="23">
        <f t="shared" si="6"/>
        <v>1</v>
      </c>
      <c r="AX22" s="66">
        <f t="shared" si="22"/>
        <v>0.42</v>
      </c>
      <c r="AY22" s="22">
        <v>5</v>
      </c>
      <c r="AZ22" s="23">
        <f t="shared" si="23"/>
        <v>0.05</v>
      </c>
      <c r="BA22" s="23">
        <f t="shared" si="24"/>
        <v>1</v>
      </c>
      <c r="BB22" s="22">
        <v>5</v>
      </c>
      <c r="BC22" s="23">
        <f t="shared" si="25"/>
        <v>0.05</v>
      </c>
      <c r="BD22" s="23">
        <f t="shared" si="26"/>
        <v>1</v>
      </c>
      <c r="BE22" s="66">
        <f t="shared" si="27"/>
        <v>0.1</v>
      </c>
      <c r="BF22" s="66">
        <f t="shared" si="28"/>
        <v>0.92</v>
      </c>
      <c r="BG22" s="25" t="str">
        <f>IF(BN22&gt;0,"GUGUR","TERIMA")</f>
        <v>TERIMA</v>
      </c>
      <c r="BH22" s="26">
        <v>800000</v>
      </c>
      <c r="BI22" s="27">
        <f t="shared" si="29"/>
        <v>736000</v>
      </c>
      <c r="BJ22" s="28">
        <f t="shared" si="30"/>
        <v>736000</v>
      </c>
      <c r="BK22" s="28">
        <f t="shared" si="31"/>
        <v>736000</v>
      </c>
      <c r="BL22" s="29"/>
      <c r="BM22" s="16"/>
      <c r="BN22" s="29"/>
    </row>
    <row r="23" spans="1:67" s="30" customFormat="1" ht="12.75" x14ac:dyDescent="0.2">
      <c r="A23" s="65"/>
      <c r="B23" s="16">
        <v>13</v>
      </c>
      <c r="C23" s="31" t="s">
        <v>70</v>
      </c>
      <c r="D23" s="35">
        <v>32491</v>
      </c>
      <c r="E23" s="19">
        <v>44275</v>
      </c>
      <c r="F23" s="19">
        <v>44639</v>
      </c>
      <c r="G23" s="20" t="s">
        <v>54</v>
      </c>
      <c r="H23" s="20" t="s">
        <v>55</v>
      </c>
      <c r="I23" s="20" t="s">
        <v>56</v>
      </c>
      <c r="J23" s="17" t="s">
        <v>57</v>
      </c>
      <c r="K23" s="20"/>
      <c r="L23" s="20"/>
      <c r="M23" s="20">
        <v>22</v>
      </c>
      <c r="N23" s="20">
        <v>22</v>
      </c>
      <c r="O23" s="20">
        <v>0</v>
      </c>
      <c r="P23" s="20">
        <v>0</v>
      </c>
      <c r="Q23" s="20">
        <v>0</v>
      </c>
      <c r="R23" s="20">
        <v>1</v>
      </c>
      <c r="S23" s="20">
        <v>0</v>
      </c>
      <c r="T23" s="21">
        <f t="shared" si="8"/>
        <v>22</v>
      </c>
      <c r="U23" s="20">
        <f t="shared" si="9"/>
        <v>21</v>
      </c>
      <c r="V23" s="22">
        <v>5</v>
      </c>
      <c r="W23" s="23">
        <f t="shared" si="10"/>
        <v>0.2</v>
      </c>
      <c r="X23" s="23">
        <f t="shared" si="11"/>
        <v>1</v>
      </c>
      <c r="Y23" s="22">
        <v>5</v>
      </c>
      <c r="Z23" s="23">
        <f t="shared" si="12"/>
        <v>0.2</v>
      </c>
      <c r="AA23" s="23">
        <f t="shared" si="13"/>
        <v>1</v>
      </c>
      <c r="AB23" s="24">
        <f t="shared" si="14"/>
        <v>0.4</v>
      </c>
      <c r="AC23" s="22">
        <v>5</v>
      </c>
      <c r="AD23" s="23">
        <f t="shared" si="15"/>
        <v>0.05</v>
      </c>
      <c r="AE23" s="23">
        <f t="shared" si="0"/>
        <v>1</v>
      </c>
      <c r="AF23" s="22">
        <v>5</v>
      </c>
      <c r="AG23" s="23">
        <f t="shared" si="16"/>
        <v>0.08</v>
      </c>
      <c r="AH23" s="23">
        <f t="shared" si="1"/>
        <v>1</v>
      </c>
      <c r="AI23" s="22">
        <v>1</v>
      </c>
      <c r="AJ23" s="23">
        <f t="shared" si="17"/>
        <v>2.0000000000000004E-2</v>
      </c>
      <c r="AK23" s="23">
        <f t="shared" si="2"/>
        <v>0.20000000000000004</v>
      </c>
      <c r="AL23" s="22">
        <v>5</v>
      </c>
      <c r="AM23" s="23">
        <f t="shared" si="18"/>
        <v>0.1</v>
      </c>
      <c r="AN23" s="23">
        <f t="shared" si="3"/>
        <v>1</v>
      </c>
      <c r="AO23" s="22">
        <v>5</v>
      </c>
      <c r="AP23" s="23">
        <f t="shared" si="19"/>
        <v>0.05</v>
      </c>
      <c r="AQ23" s="23">
        <f t="shared" si="4"/>
        <v>1</v>
      </c>
      <c r="AR23" s="22">
        <v>5</v>
      </c>
      <c r="AS23" s="23">
        <f t="shared" si="20"/>
        <v>7.0000000000000007E-2</v>
      </c>
      <c r="AT23" s="23">
        <f t="shared" si="5"/>
        <v>1</v>
      </c>
      <c r="AU23" s="22">
        <v>5</v>
      </c>
      <c r="AV23" s="23">
        <f t="shared" si="21"/>
        <v>0.05</v>
      </c>
      <c r="AW23" s="23">
        <f t="shared" si="6"/>
        <v>1</v>
      </c>
      <c r="AX23" s="66">
        <f t="shared" si="22"/>
        <v>0.42</v>
      </c>
      <c r="AY23" s="22">
        <v>5</v>
      </c>
      <c r="AZ23" s="23">
        <f t="shared" si="23"/>
        <v>0.05</v>
      </c>
      <c r="BA23" s="23">
        <f t="shared" si="24"/>
        <v>1</v>
      </c>
      <c r="BB23" s="22">
        <v>5</v>
      </c>
      <c r="BC23" s="23">
        <f t="shared" si="25"/>
        <v>0.05</v>
      </c>
      <c r="BD23" s="23">
        <f t="shared" si="26"/>
        <v>1</v>
      </c>
      <c r="BE23" s="66">
        <f t="shared" si="27"/>
        <v>0.1</v>
      </c>
      <c r="BF23" s="66">
        <f t="shared" si="28"/>
        <v>0.92</v>
      </c>
      <c r="BG23" s="25" t="s">
        <v>67</v>
      </c>
      <c r="BH23" s="26">
        <v>800000</v>
      </c>
      <c r="BI23" s="27">
        <f t="shared" si="29"/>
        <v>736000</v>
      </c>
      <c r="BJ23" s="28">
        <f t="shared" si="30"/>
        <v>736000</v>
      </c>
      <c r="BK23" s="28">
        <f t="shared" si="31"/>
        <v>736000</v>
      </c>
      <c r="BL23" s="29"/>
      <c r="BM23" s="16"/>
      <c r="BN23" s="29"/>
    </row>
    <row r="24" spans="1:67" s="30" customFormat="1" ht="12.75" x14ac:dyDescent="0.2">
      <c r="A24" s="65"/>
      <c r="B24" s="16">
        <v>14</v>
      </c>
      <c r="C24" s="31" t="s">
        <v>71</v>
      </c>
      <c r="D24" s="35">
        <v>67189</v>
      </c>
      <c r="E24" s="19">
        <v>44274</v>
      </c>
      <c r="F24" s="19">
        <v>44638</v>
      </c>
      <c r="G24" s="20" t="s">
        <v>54</v>
      </c>
      <c r="H24" s="20" t="s">
        <v>55</v>
      </c>
      <c r="I24" s="20" t="s">
        <v>56</v>
      </c>
      <c r="J24" s="17" t="s">
        <v>57</v>
      </c>
      <c r="K24" s="20"/>
      <c r="L24" s="20"/>
      <c r="M24" s="20">
        <v>22</v>
      </c>
      <c r="N24" s="20">
        <v>22</v>
      </c>
      <c r="O24" s="20">
        <v>0</v>
      </c>
      <c r="P24" s="20">
        <v>0</v>
      </c>
      <c r="Q24" s="20">
        <v>0</v>
      </c>
      <c r="R24" s="20">
        <v>1</v>
      </c>
      <c r="S24" s="20">
        <v>0</v>
      </c>
      <c r="T24" s="21">
        <f t="shared" si="8"/>
        <v>22</v>
      </c>
      <c r="U24" s="20">
        <f t="shared" si="9"/>
        <v>21</v>
      </c>
      <c r="V24" s="22">
        <v>5</v>
      </c>
      <c r="W24" s="23">
        <f>V24/5*$V$8</f>
        <v>0.2</v>
      </c>
      <c r="X24" s="23">
        <f>W24/V$8*100%</f>
        <v>1</v>
      </c>
      <c r="Y24" s="22">
        <v>5</v>
      </c>
      <c r="Z24" s="23">
        <f t="shared" si="12"/>
        <v>0.2</v>
      </c>
      <c r="AA24" s="23">
        <f t="shared" si="13"/>
        <v>1</v>
      </c>
      <c r="AB24" s="24">
        <f>W24+Z24</f>
        <v>0.4</v>
      </c>
      <c r="AC24" s="22">
        <v>5</v>
      </c>
      <c r="AD24" s="23">
        <f t="shared" si="15"/>
        <v>0.05</v>
      </c>
      <c r="AE24" s="23">
        <f t="shared" si="0"/>
        <v>1</v>
      </c>
      <c r="AF24" s="22">
        <v>5</v>
      </c>
      <c r="AG24" s="23">
        <f>AF24/5*$AF$8</f>
        <v>0.08</v>
      </c>
      <c r="AH24" s="23">
        <f>AG24/AF$8*100%</f>
        <v>1</v>
      </c>
      <c r="AI24" s="22">
        <v>1</v>
      </c>
      <c r="AJ24" s="23">
        <f>AI24/5*$AI$8</f>
        <v>2.0000000000000004E-2</v>
      </c>
      <c r="AK24" s="23">
        <f>AJ24/AI$8*100%</f>
        <v>0.20000000000000004</v>
      </c>
      <c r="AL24" s="22">
        <v>5</v>
      </c>
      <c r="AM24" s="23">
        <f>AL24/5*$AL$8</f>
        <v>0.1</v>
      </c>
      <c r="AN24" s="23">
        <f>AM24/AL$8*100%</f>
        <v>1</v>
      </c>
      <c r="AO24" s="22">
        <v>5</v>
      </c>
      <c r="AP24" s="23">
        <f>AO24/5*$AO$8</f>
        <v>0.05</v>
      </c>
      <c r="AQ24" s="23">
        <f>AP24/AO$8*100%</f>
        <v>1</v>
      </c>
      <c r="AR24" s="22">
        <v>5</v>
      </c>
      <c r="AS24" s="23">
        <f>AR24/5*$AR$8</f>
        <v>7.0000000000000007E-2</v>
      </c>
      <c r="AT24" s="23">
        <f>AS24/AR$8*100%</f>
        <v>1</v>
      </c>
      <c r="AU24" s="22">
        <v>5</v>
      </c>
      <c r="AV24" s="23">
        <f>AU24/5*$AU$8</f>
        <v>0.05</v>
      </c>
      <c r="AW24" s="23">
        <f>AV24/AU$8*100%</f>
        <v>1</v>
      </c>
      <c r="AX24" s="66">
        <f>AD24+AG24+AJ24+AM24+AP24+AS24+AV24</f>
        <v>0.42</v>
      </c>
      <c r="AY24" s="22">
        <v>5</v>
      </c>
      <c r="AZ24" s="23">
        <f>AY24/5*$AY$8</f>
        <v>0.05</v>
      </c>
      <c r="BA24" s="23">
        <f>AZ24/AY$8*100%</f>
        <v>1</v>
      </c>
      <c r="BB24" s="22">
        <v>5</v>
      </c>
      <c r="BC24" s="23">
        <f>BB24/5*$BB$8</f>
        <v>0.05</v>
      </c>
      <c r="BD24" s="23">
        <f>BC24/BB$8*100%</f>
        <v>1</v>
      </c>
      <c r="BE24" s="66">
        <f>AZ24+BC24</f>
        <v>0.1</v>
      </c>
      <c r="BF24" s="66">
        <f>AX24+AB24+BE24</f>
        <v>0.92</v>
      </c>
      <c r="BG24" s="25" t="s">
        <v>67</v>
      </c>
      <c r="BH24" s="26">
        <v>800000</v>
      </c>
      <c r="BI24" s="27">
        <f t="shared" si="29"/>
        <v>736000</v>
      </c>
      <c r="BJ24" s="28">
        <f t="shared" si="30"/>
        <v>736000</v>
      </c>
      <c r="BK24" s="28">
        <f t="shared" si="31"/>
        <v>736000</v>
      </c>
      <c r="BL24" s="29"/>
      <c r="BM24" s="16"/>
      <c r="BN24" s="29"/>
    </row>
    <row r="25" spans="1:67" s="30" customFormat="1" ht="12.75" x14ac:dyDescent="0.2">
      <c r="A25" s="65"/>
      <c r="B25" s="16">
        <v>15</v>
      </c>
      <c r="C25" s="31" t="s">
        <v>72</v>
      </c>
      <c r="D25" s="35">
        <v>43293</v>
      </c>
      <c r="E25" s="19">
        <v>44286</v>
      </c>
      <c r="F25" s="19">
        <v>44650</v>
      </c>
      <c r="G25" s="20" t="s">
        <v>54</v>
      </c>
      <c r="H25" s="20" t="s">
        <v>55</v>
      </c>
      <c r="I25" s="20" t="s">
        <v>56</v>
      </c>
      <c r="J25" s="17" t="s">
        <v>57</v>
      </c>
      <c r="K25" s="20"/>
      <c r="L25" s="20"/>
      <c r="M25" s="20">
        <v>22</v>
      </c>
      <c r="N25" s="20">
        <v>22</v>
      </c>
      <c r="O25" s="20">
        <v>0</v>
      </c>
      <c r="P25" s="20">
        <v>0</v>
      </c>
      <c r="Q25" s="20">
        <v>0</v>
      </c>
      <c r="R25" s="20">
        <v>1</v>
      </c>
      <c r="S25" s="20">
        <v>0</v>
      </c>
      <c r="T25" s="21">
        <f t="shared" si="8"/>
        <v>22</v>
      </c>
      <c r="U25" s="20">
        <f t="shared" si="9"/>
        <v>21</v>
      </c>
      <c r="V25" s="22">
        <v>5</v>
      </c>
      <c r="W25" s="23">
        <f>V25/5*$V$8</f>
        <v>0.2</v>
      </c>
      <c r="X25" s="23">
        <f>W25/V$8*100%</f>
        <v>1</v>
      </c>
      <c r="Y25" s="22">
        <v>5</v>
      </c>
      <c r="Z25" s="23">
        <f>Y25/5*$Y$8</f>
        <v>0.2</v>
      </c>
      <c r="AA25" s="23">
        <f>Z25/Y$8*100%</f>
        <v>1</v>
      </c>
      <c r="AB25" s="24">
        <f>W25+Z25</f>
        <v>0.4</v>
      </c>
      <c r="AC25" s="22">
        <v>5</v>
      </c>
      <c r="AD25" s="23">
        <f t="shared" si="15"/>
        <v>0.05</v>
      </c>
      <c r="AE25" s="23">
        <f t="shared" si="0"/>
        <v>1</v>
      </c>
      <c r="AF25" s="22">
        <v>5</v>
      </c>
      <c r="AG25" s="23">
        <f>AF25/5*$AF$8</f>
        <v>0.08</v>
      </c>
      <c r="AH25" s="23">
        <f>AG25/AF$8*100%</f>
        <v>1</v>
      </c>
      <c r="AI25" s="22">
        <v>1</v>
      </c>
      <c r="AJ25" s="23">
        <f>AI25/5*$AI$8</f>
        <v>2.0000000000000004E-2</v>
      </c>
      <c r="AK25" s="23">
        <f>AJ25/AI$8*100%</f>
        <v>0.20000000000000004</v>
      </c>
      <c r="AL25" s="22">
        <v>5</v>
      </c>
      <c r="AM25" s="23">
        <f>AL25/5*$AL$8</f>
        <v>0.1</v>
      </c>
      <c r="AN25" s="23">
        <f>AM25/AL$8*100%</f>
        <v>1</v>
      </c>
      <c r="AO25" s="22">
        <v>5</v>
      </c>
      <c r="AP25" s="23">
        <f>AO25/5*$AO$8</f>
        <v>0.05</v>
      </c>
      <c r="AQ25" s="23">
        <f>AP25/AO$8*100%</f>
        <v>1</v>
      </c>
      <c r="AR25" s="22">
        <v>5</v>
      </c>
      <c r="AS25" s="23">
        <f>AR25/5*$AR$8</f>
        <v>7.0000000000000007E-2</v>
      </c>
      <c r="AT25" s="23">
        <f>AS25/AR$8*100%</f>
        <v>1</v>
      </c>
      <c r="AU25" s="22">
        <v>5</v>
      </c>
      <c r="AV25" s="23">
        <f>AU25/5*$AU$8</f>
        <v>0.05</v>
      </c>
      <c r="AW25" s="23">
        <f>AV25/AU$8*100%</f>
        <v>1</v>
      </c>
      <c r="AX25" s="66">
        <f>AD25+AG25+AJ25+AM25+AP25+AS25+AV25</f>
        <v>0.42</v>
      </c>
      <c r="AY25" s="22">
        <v>5</v>
      </c>
      <c r="AZ25" s="23">
        <f>AY25/5*$AY$8</f>
        <v>0.05</v>
      </c>
      <c r="BA25" s="23">
        <f>AZ25/AY$8*100%</f>
        <v>1</v>
      </c>
      <c r="BB25" s="22">
        <v>5</v>
      </c>
      <c r="BC25" s="23">
        <f>BB25/5*$BB$8</f>
        <v>0.05</v>
      </c>
      <c r="BD25" s="23">
        <f>BC25/BB$8*100%</f>
        <v>1</v>
      </c>
      <c r="BE25" s="66">
        <f>AZ25+BC25</f>
        <v>0.1</v>
      </c>
      <c r="BF25" s="66">
        <f>AX25+AB25+BE25</f>
        <v>0.92</v>
      </c>
      <c r="BG25" s="25" t="s">
        <v>67</v>
      </c>
      <c r="BH25" s="26">
        <v>800000</v>
      </c>
      <c r="BI25" s="27">
        <f t="shared" si="29"/>
        <v>736000</v>
      </c>
      <c r="BJ25" s="28">
        <f t="shared" si="30"/>
        <v>736000</v>
      </c>
      <c r="BK25" s="28">
        <f t="shared" si="31"/>
        <v>736000</v>
      </c>
      <c r="BL25" s="29"/>
      <c r="BM25" s="16"/>
      <c r="BN25" s="29"/>
    </row>
    <row r="26" spans="1:67" s="30" customFormat="1" ht="12.75" x14ac:dyDescent="0.2">
      <c r="A26" s="65"/>
      <c r="B26" s="16">
        <v>16</v>
      </c>
      <c r="C26" s="31" t="s">
        <v>73</v>
      </c>
      <c r="D26" s="35">
        <v>33692</v>
      </c>
      <c r="E26" s="19">
        <v>44195</v>
      </c>
      <c r="F26" s="19">
        <v>44498</v>
      </c>
      <c r="G26" s="20" t="s">
        <v>54</v>
      </c>
      <c r="H26" s="20" t="s">
        <v>65</v>
      </c>
      <c r="I26" s="17" t="s">
        <v>56</v>
      </c>
      <c r="J26" s="17" t="s">
        <v>57</v>
      </c>
      <c r="K26" s="20"/>
      <c r="L26" s="20"/>
      <c r="M26" s="20">
        <v>22</v>
      </c>
      <c r="N26" s="20">
        <v>22</v>
      </c>
      <c r="O26" s="20">
        <v>0</v>
      </c>
      <c r="P26" s="20">
        <v>0</v>
      </c>
      <c r="Q26" s="20">
        <v>0</v>
      </c>
      <c r="R26" s="20">
        <v>1</v>
      </c>
      <c r="S26" s="20">
        <v>0</v>
      </c>
      <c r="T26" s="21">
        <f t="shared" ref="T26:T30" si="32">N26-O26-P26-S26</f>
        <v>22</v>
      </c>
      <c r="U26" s="20">
        <f t="shared" ref="U26:U30" si="33">N26-(R26+S26)</f>
        <v>21</v>
      </c>
      <c r="V26" s="22">
        <v>5</v>
      </c>
      <c r="W26" s="23">
        <f t="shared" ref="W26:W30" si="34">V26/5*$V$8</f>
        <v>0.2</v>
      </c>
      <c r="X26" s="23">
        <f t="shared" ref="X26:X30" si="35">W26/V$8*100%</f>
        <v>1</v>
      </c>
      <c r="Y26" s="22">
        <v>5</v>
      </c>
      <c r="Z26" s="23">
        <f t="shared" ref="Z26:Z30" si="36">Y26/5*$Y$8</f>
        <v>0.2</v>
      </c>
      <c r="AA26" s="23">
        <f t="shared" ref="AA26:AA30" si="37">Z26/Y$8*100%</f>
        <v>1</v>
      </c>
      <c r="AB26" s="24">
        <f t="shared" ref="AB26:AB30" si="38">W26+Z26</f>
        <v>0.4</v>
      </c>
      <c r="AC26" s="22">
        <v>5</v>
      </c>
      <c r="AD26" s="23">
        <f t="shared" ref="AD26:AD30" si="39">AC26/5*$AC$8</f>
        <v>0.05</v>
      </c>
      <c r="AE26" s="23">
        <f t="shared" ref="AE26:AE30" si="40">AD26/AC$8*100%</f>
        <v>1</v>
      </c>
      <c r="AF26" s="22">
        <v>5</v>
      </c>
      <c r="AG26" s="23">
        <f t="shared" ref="AG26:AG30" si="41">AF26/5*$AF$8</f>
        <v>0.08</v>
      </c>
      <c r="AH26" s="23">
        <f t="shared" ref="AH26:AH30" si="42">AG26/AF$8*100%</f>
        <v>1</v>
      </c>
      <c r="AI26" s="22">
        <v>1</v>
      </c>
      <c r="AJ26" s="23">
        <f t="shared" ref="AJ26:AJ30" si="43">AI26/5*$AI$8</f>
        <v>2.0000000000000004E-2</v>
      </c>
      <c r="AK26" s="23">
        <f t="shared" ref="AK26:AK30" si="44">AJ26/AI$8*100%</f>
        <v>0.20000000000000004</v>
      </c>
      <c r="AL26" s="22">
        <v>5</v>
      </c>
      <c r="AM26" s="23">
        <f t="shared" ref="AM26:AM30" si="45">AL26/5*$AL$8</f>
        <v>0.1</v>
      </c>
      <c r="AN26" s="23">
        <f t="shared" ref="AN26:AN30" si="46">AM26/AL$8*100%</f>
        <v>1</v>
      </c>
      <c r="AO26" s="22">
        <v>5</v>
      </c>
      <c r="AP26" s="23">
        <f t="shared" ref="AP26:AP30" si="47">AO26/5*$AO$8</f>
        <v>0.05</v>
      </c>
      <c r="AQ26" s="23">
        <f t="shared" ref="AQ26:AQ30" si="48">AP26/AO$8*100%</f>
        <v>1</v>
      </c>
      <c r="AR26" s="22">
        <v>5</v>
      </c>
      <c r="AS26" s="23">
        <f t="shared" ref="AS26:AS30" si="49">AR26/5*$AR$8</f>
        <v>7.0000000000000007E-2</v>
      </c>
      <c r="AT26" s="23">
        <f t="shared" ref="AT26:AT30" si="50">AS26/AR$8*100%</f>
        <v>1</v>
      </c>
      <c r="AU26" s="22">
        <v>5</v>
      </c>
      <c r="AV26" s="23">
        <f t="shared" ref="AV26:AV30" si="51">AU26/5*$AU$8</f>
        <v>0.05</v>
      </c>
      <c r="AW26" s="23">
        <f t="shared" ref="AW26:AW30" si="52">AV26/AU$8*100%</f>
        <v>1</v>
      </c>
      <c r="AX26" s="66">
        <f t="shared" ref="AX26:AX30" si="53">AD26+AG26+AJ26+AM26+AP26+AS26+AV26</f>
        <v>0.42</v>
      </c>
      <c r="AY26" s="22">
        <v>5</v>
      </c>
      <c r="AZ26" s="23">
        <f t="shared" ref="AZ26:AZ30" si="54">AY26/5*$AY$8</f>
        <v>0.05</v>
      </c>
      <c r="BA26" s="23">
        <f t="shared" ref="BA26:BA30" si="55">AZ26/AY$8*100%</f>
        <v>1</v>
      </c>
      <c r="BB26" s="22">
        <v>5</v>
      </c>
      <c r="BC26" s="23">
        <f t="shared" ref="BC26:BC30" si="56">BB26/5*$BB$8</f>
        <v>0.05</v>
      </c>
      <c r="BD26" s="23">
        <f t="shared" ref="BD26:BD30" si="57">BC26/BB$8*100%</f>
        <v>1</v>
      </c>
      <c r="BE26" s="66">
        <f t="shared" ref="BE26:BE30" si="58">AZ26+BC26</f>
        <v>0.1</v>
      </c>
      <c r="BF26" s="66">
        <f t="shared" ref="BF26:BF30" si="59">AX26+AB26+BE26</f>
        <v>0.92</v>
      </c>
      <c r="BG26" s="25" t="s">
        <v>67</v>
      </c>
      <c r="BH26" s="26">
        <v>800000</v>
      </c>
      <c r="BI26" s="27">
        <f t="shared" ref="BI26:BI30" si="60">BH26*BF26</f>
        <v>736000</v>
      </c>
      <c r="BJ26" s="28">
        <f t="shared" ref="BJ26:BJ30" si="61">IF(S26&gt;0,(T26/M26)*BI26,BI26)</f>
        <v>736000</v>
      </c>
      <c r="BK26" s="28">
        <f t="shared" ref="BK26:BK30" si="62">IF(L26=1,(T26/M26)*BJ26,IF(BL26&gt;0,BJ26*85%,IF(BM26&gt;0,BJ26*60%,IF(BN26&gt;0,BJ26*0%,BJ26))))</f>
        <v>736000</v>
      </c>
      <c r="BL26" s="29"/>
      <c r="BM26" s="16"/>
      <c r="BN26" s="29"/>
      <c r="BO26" s="32"/>
    </row>
    <row r="27" spans="1:67" s="36" customFormat="1" x14ac:dyDescent="0.2">
      <c r="A27" s="73"/>
      <c r="B27" s="74">
        <v>17</v>
      </c>
      <c r="C27" s="39" t="s">
        <v>74</v>
      </c>
      <c r="D27" s="40">
        <v>44429</v>
      </c>
      <c r="E27" s="41">
        <v>44105</v>
      </c>
      <c r="F27" s="41">
        <v>44468</v>
      </c>
      <c r="G27" s="42" t="s">
        <v>75</v>
      </c>
      <c r="H27" s="56" t="s">
        <v>65</v>
      </c>
      <c r="I27" s="43" t="s">
        <v>56</v>
      </c>
      <c r="J27" s="44" t="s">
        <v>57</v>
      </c>
      <c r="K27" s="43"/>
      <c r="L27" s="43"/>
      <c r="M27" s="43">
        <v>22</v>
      </c>
      <c r="N27" s="43">
        <v>22</v>
      </c>
      <c r="O27" s="43">
        <v>0</v>
      </c>
      <c r="P27" s="43">
        <v>0</v>
      </c>
      <c r="Q27" s="43">
        <v>0</v>
      </c>
      <c r="R27" s="43">
        <v>1</v>
      </c>
      <c r="S27" s="43">
        <v>0</v>
      </c>
      <c r="T27" s="70">
        <f t="shared" si="32"/>
        <v>22</v>
      </c>
      <c r="U27" s="43">
        <f t="shared" si="33"/>
        <v>21</v>
      </c>
      <c r="V27" s="46">
        <v>5</v>
      </c>
      <c r="W27" s="45">
        <f t="shared" si="34"/>
        <v>0.2</v>
      </c>
      <c r="X27" s="45">
        <f t="shared" si="35"/>
        <v>1</v>
      </c>
      <c r="Y27" s="46">
        <v>5</v>
      </c>
      <c r="Z27" s="45">
        <f t="shared" si="36"/>
        <v>0.2</v>
      </c>
      <c r="AA27" s="45">
        <f t="shared" si="37"/>
        <v>1</v>
      </c>
      <c r="AB27" s="71">
        <f t="shared" si="38"/>
        <v>0.4</v>
      </c>
      <c r="AC27" s="46">
        <v>5</v>
      </c>
      <c r="AD27" s="45">
        <f t="shared" si="39"/>
        <v>0.05</v>
      </c>
      <c r="AE27" s="45">
        <f t="shared" si="40"/>
        <v>1</v>
      </c>
      <c r="AF27" s="46">
        <v>5</v>
      </c>
      <c r="AG27" s="45">
        <f t="shared" si="41"/>
        <v>0.08</v>
      </c>
      <c r="AH27" s="45">
        <f t="shared" si="42"/>
        <v>1</v>
      </c>
      <c r="AI27" s="46">
        <v>5</v>
      </c>
      <c r="AJ27" s="45">
        <f t="shared" si="43"/>
        <v>0.1</v>
      </c>
      <c r="AK27" s="45">
        <f t="shared" si="44"/>
        <v>1</v>
      </c>
      <c r="AL27" s="46">
        <v>5</v>
      </c>
      <c r="AM27" s="45">
        <f t="shared" si="45"/>
        <v>0.1</v>
      </c>
      <c r="AN27" s="45">
        <f t="shared" si="46"/>
        <v>1</v>
      </c>
      <c r="AO27" s="46">
        <v>5</v>
      </c>
      <c r="AP27" s="45">
        <f t="shared" si="47"/>
        <v>0.05</v>
      </c>
      <c r="AQ27" s="45">
        <f t="shared" si="48"/>
        <v>1</v>
      </c>
      <c r="AR27" s="46">
        <v>5</v>
      </c>
      <c r="AS27" s="45">
        <f t="shared" si="49"/>
        <v>7.0000000000000007E-2</v>
      </c>
      <c r="AT27" s="45">
        <f t="shared" si="50"/>
        <v>1</v>
      </c>
      <c r="AU27" s="46">
        <v>5</v>
      </c>
      <c r="AV27" s="45">
        <f t="shared" si="51"/>
        <v>0.05</v>
      </c>
      <c r="AW27" s="45">
        <f t="shared" si="52"/>
        <v>1</v>
      </c>
      <c r="AX27" s="72">
        <f t="shared" si="53"/>
        <v>0.5</v>
      </c>
      <c r="AY27" s="46">
        <v>5</v>
      </c>
      <c r="AZ27" s="45">
        <f t="shared" si="54"/>
        <v>0.05</v>
      </c>
      <c r="BA27" s="45">
        <f t="shared" si="55"/>
        <v>1</v>
      </c>
      <c r="BB27" s="46">
        <v>5</v>
      </c>
      <c r="BC27" s="45">
        <f t="shared" si="56"/>
        <v>0.05</v>
      </c>
      <c r="BD27" s="45">
        <f t="shared" si="57"/>
        <v>1</v>
      </c>
      <c r="BE27" s="72">
        <f t="shared" si="58"/>
        <v>0.1</v>
      </c>
      <c r="BF27" s="72">
        <f t="shared" si="59"/>
        <v>1</v>
      </c>
      <c r="BG27" s="47" t="str">
        <f>IF(BN27&gt;0,"GUGUR","TERIMA")</f>
        <v>TERIMA</v>
      </c>
      <c r="BH27" s="48">
        <v>800000</v>
      </c>
      <c r="BI27" s="49">
        <f t="shared" si="60"/>
        <v>800000</v>
      </c>
      <c r="BJ27" s="49">
        <f t="shared" si="61"/>
        <v>800000</v>
      </c>
      <c r="BK27" s="49">
        <f t="shared" si="62"/>
        <v>800000</v>
      </c>
      <c r="BL27" s="50"/>
      <c r="BM27" s="38"/>
      <c r="BN27" s="50"/>
    </row>
    <row r="28" spans="1:67" s="36" customFormat="1" x14ac:dyDescent="0.2">
      <c r="A28" s="73"/>
      <c r="B28" s="74">
        <v>18</v>
      </c>
      <c r="C28" s="44" t="s">
        <v>76</v>
      </c>
      <c r="D28" s="40">
        <v>28254</v>
      </c>
      <c r="E28" s="41">
        <v>43834</v>
      </c>
      <c r="F28" s="41">
        <v>44565</v>
      </c>
      <c r="G28" s="42" t="s">
        <v>75</v>
      </c>
      <c r="H28" s="56" t="s">
        <v>65</v>
      </c>
      <c r="I28" s="43" t="s">
        <v>56</v>
      </c>
      <c r="J28" s="44" t="s">
        <v>57</v>
      </c>
      <c r="K28" s="43"/>
      <c r="L28" s="43"/>
      <c r="M28" s="43">
        <v>22</v>
      </c>
      <c r="N28" s="43">
        <v>22</v>
      </c>
      <c r="O28" s="43">
        <v>0</v>
      </c>
      <c r="P28" s="43">
        <v>0</v>
      </c>
      <c r="Q28" s="43">
        <v>0</v>
      </c>
      <c r="R28" s="43">
        <v>1</v>
      </c>
      <c r="S28" s="43">
        <v>0</v>
      </c>
      <c r="T28" s="70">
        <f t="shared" si="32"/>
        <v>22</v>
      </c>
      <c r="U28" s="43">
        <f t="shared" si="33"/>
        <v>21</v>
      </c>
      <c r="V28" s="46">
        <v>5</v>
      </c>
      <c r="W28" s="45">
        <f t="shared" si="34"/>
        <v>0.2</v>
      </c>
      <c r="X28" s="45">
        <f t="shared" si="35"/>
        <v>1</v>
      </c>
      <c r="Y28" s="46">
        <v>5</v>
      </c>
      <c r="Z28" s="45">
        <f t="shared" si="36"/>
        <v>0.2</v>
      </c>
      <c r="AA28" s="45">
        <f t="shared" si="37"/>
        <v>1</v>
      </c>
      <c r="AB28" s="71">
        <f t="shared" si="38"/>
        <v>0.4</v>
      </c>
      <c r="AC28" s="46">
        <v>5</v>
      </c>
      <c r="AD28" s="45">
        <f t="shared" si="39"/>
        <v>0.05</v>
      </c>
      <c r="AE28" s="45">
        <f t="shared" si="40"/>
        <v>1</v>
      </c>
      <c r="AF28" s="46">
        <v>5</v>
      </c>
      <c r="AG28" s="45">
        <f t="shared" si="41"/>
        <v>0.08</v>
      </c>
      <c r="AH28" s="45">
        <f t="shared" si="42"/>
        <v>1</v>
      </c>
      <c r="AI28" s="46">
        <v>5</v>
      </c>
      <c r="AJ28" s="45">
        <f t="shared" si="43"/>
        <v>0.1</v>
      </c>
      <c r="AK28" s="45">
        <f t="shared" si="44"/>
        <v>1</v>
      </c>
      <c r="AL28" s="46">
        <v>5</v>
      </c>
      <c r="AM28" s="45">
        <f t="shared" si="45"/>
        <v>0.1</v>
      </c>
      <c r="AN28" s="45">
        <f t="shared" si="46"/>
        <v>1</v>
      </c>
      <c r="AO28" s="46">
        <v>5</v>
      </c>
      <c r="AP28" s="45">
        <f t="shared" si="47"/>
        <v>0.05</v>
      </c>
      <c r="AQ28" s="45">
        <f t="shared" si="48"/>
        <v>1</v>
      </c>
      <c r="AR28" s="46">
        <v>5</v>
      </c>
      <c r="AS28" s="45">
        <f t="shared" si="49"/>
        <v>7.0000000000000007E-2</v>
      </c>
      <c r="AT28" s="45">
        <f t="shared" si="50"/>
        <v>1</v>
      </c>
      <c r="AU28" s="46">
        <v>5</v>
      </c>
      <c r="AV28" s="45">
        <f t="shared" si="51"/>
        <v>0.05</v>
      </c>
      <c r="AW28" s="45">
        <f t="shared" si="52"/>
        <v>1</v>
      </c>
      <c r="AX28" s="72">
        <f t="shared" si="53"/>
        <v>0.5</v>
      </c>
      <c r="AY28" s="46">
        <v>5</v>
      </c>
      <c r="AZ28" s="45">
        <f t="shared" si="54"/>
        <v>0.05</v>
      </c>
      <c r="BA28" s="45">
        <f t="shared" si="55"/>
        <v>1</v>
      </c>
      <c r="BB28" s="46">
        <v>5</v>
      </c>
      <c r="BC28" s="45">
        <f t="shared" si="56"/>
        <v>0.05</v>
      </c>
      <c r="BD28" s="45">
        <f t="shared" si="57"/>
        <v>1</v>
      </c>
      <c r="BE28" s="72">
        <f t="shared" si="58"/>
        <v>0.1</v>
      </c>
      <c r="BF28" s="72">
        <f t="shared" si="59"/>
        <v>1</v>
      </c>
      <c r="BG28" s="47" t="str">
        <f>IF(BN28&gt;0,"GUGUR","TERIMA")</f>
        <v>TERIMA</v>
      </c>
      <c r="BH28" s="48">
        <v>800000</v>
      </c>
      <c r="BI28" s="49">
        <f t="shared" si="60"/>
        <v>800000</v>
      </c>
      <c r="BJ28" s="49">
        <f t="shared" si="61"/>
        <v>800000</v>
      </c>
      <c r="BK28" s="49">
        <f t="shared" si="62"/>
        <v>800000</v>
      </c>
      <c r="BL28" s="50"/>
      <c r="BM28" s="38"/>
      <c r="BN28" s="50"/>
    </row>
    <row r="29" spans="1:67" s="36" customFormat="1" x14ac:dyDescent="0.2">
      <c r="A29" s="73"/>
      <c r="B29" s="74">
        <v>19</v>
      </c>
      <c r="C29" s="52" t="s">
        <v>77</v>
      </c>
      <c r="D29" s="40">
        <v>30575</v>
      </c>
      <c r="E29" s="41">
        <v>44405</v>
      </c>
      <c r="F29" s="41">
        <v>44769</v>
      </c>
      <c r="G29" s="42" t="s">
        <v>75</v>
      </c>
      <c r="H29" s="57" t="s">
        <v>65</v>
      </c>
      <c r="I29" s="43" t="s">
        <v>56</v>
      </c>
      <c r="J29" s="44" t="s">
        <v>57</v>
      </c>
      <c r="K29" s="43"/>
      <c r="L29" s="43"/>
      <c r="M29" s="43">
        <v>22</v>
      </c>
      <c r="N29" s="43">
        <v>22</v>
      </c>
      <c r="O29" s="43">
        <v>0</v>
      </c>
      <c r="P29" s="43">
        <v>0</v>
      </c>
      <c r="Q29" s="43">
        <v>0</v>
      </c>
      <c r="R29" s="43">
        <v>1</v>
      </c>
      <c r="S29" s="43">
        <v>0</v>
      </c>
      <c r="T29" s="70">
        <f t="shared" si="32"/>
        <v>22</v>
      </c>
      <c r="U29" s="43">
        <f t="shared" si="33"/>
        <v>21</v>
      </c>
      <c r="V29" s="46">
        <v>5</v>
      </c>
      <c r="W29" s="45">
        <f t="shared" si="34"/>
        <v>0.2</v>
      </c>
      <c r="X29" s="45">
        <f t="shared" si="35"/>
        <v>1</v>
      </c>
      <c r="Y29" s="46">
        <v>5</v>
      </c>
      <c r="Z29" s="45">
        <f t="shared" si="36"/>
        <v>0.2</v>
      </c>
      <c r="AA29" s="45">
        <f t="shared" si="37"/>
        <v>1</v>
      </c>
      <c r="AB29" s="71">
        <f t="shared" si="38"/>
        <v>0.4</v>
      </c>
      <c r="AC29" s="46">
        <v>5</v>
      </c>
      <c r="AD29" s="45">
        <f t="shared" si="39"/>
        <v>0.05</v>
      </c>
      <c r="AE29" s="45">
        <f t="shared" si="40"/>
        <v>1</v>
      </c>
      <c r="AF29" s="46">
        <v>5</v>
      </c>
      <c r="AG29" s="45">
        <f t="shared" si="41"/>
        <v>0.08</v>
      </c>
      <c r="AH29" s="45">
        <f t="shared" si="42"/>
        <v>1</v>
      </c>
      <c r="AI29" s="46">
        <v>5</v>
      </c>
      <c r="AJ29" s="45">
        <f t="shared" si="43"/>
        <v>0.1</v>
      </c>
      <c r="AK29" s="45">
        <f t="shared" si="44"/>
        <v>1</v>
      </c>
      <c r="AL29" s="46">
        <v>5</v>
      </c>
      <c r="AM29" s="45">
        <f t="shared" si="45"/>
        <v>0.1</v>
      </c>
      <c r="AN29" s="45">
        <f t="shared" si="46"/>
        <v>1</v>
      </c>
      <c r="AO29" s="46">
        <v>5</v>
      </c>
      <c r="AP29" s="45">
        <f t="shared" si="47"/>
        <v>0.05</v>
      </c>
      <c r="AQ29" s="45">
        <f t="shared" si="48"/>
        <v>1</v>
      </c>
      <c r="AR29" s="46">
        <v>5</v>
      </c>
      <c r="AS29" s="45">
        <f t="shared" si="49"/>
        <v>7.0000000000000007E-2</v>
      </c>
      <c r="AT29" s="45">
        <f t="shared" si="50"/>
        <v>1</v>
      </c>
      <c r="AU29" s="46">
        <v>5</v>
      </c>
      <c r="AV29" s="45">
        <f t="shared" si="51"/>
        <v>0.05</v>
      </c>
      <c r="AW29" s="45">
        <f t="shared" si="52"/>
        <v>1</v>
      </c>
      <c r="AX29" s="72">
        <f t="shared" si="53"/>
        <v>0.5</v>
      </c>
      <c r="AY29" s="46">
        <v>5</v>
      </c>
      <c r="AZ29" s="45">
        <f t="shared" si="54"/>
        <v>0.05</v>
      </c>
      <c r="BA29" s="45">
        <f t="shared" si="55"/>
        <v>1</v>
      </c>
      <c r="BB29" s="46">
        <v>5</v>
      </c>
      <c r="BC29" s="45">
        <f t="shared" si="56"/>
        <v>0.05</v>
      </c>
      <c r="BD29" s="45">
        <f t="shared" si="57"/>
        <v>1</v>
      </c>
      <c r="BE29" s="72">
        <f t="shared" si="58"/>
        <v>0.1</v>
      </c>
      <c r="BF29" s="72">
        <f t="shared" si="59"/>
        <v>1</v>
      </c>
      <c r="BG29" s="47" t="str">
        <f>IF(BN29&gt;0,"GUGUR","TERIMA")</f>
        <v>TERIMA</v>
      </c>
      <c r="BH29" s="48">
        <v>800000</v>
      </c>
      <c r="BI29" s="49">
        <f t="shared" si="60"/>
        <v>800000</v>
      </c>
      <c r="BJ29" s="49">
        <f t="shared" si="61"/>
        <v>800000</v>
      </c>
      <c r="BK29" s="49">
        <f t="shared" si="62"/>
        <v>800000</v>
      </c>
      <c r="BL29" s="50"/>
      <c r="BM29" s="38"/>
      <c r="BN29" s="50"/>
      <c r="BO29" s="37"/>
    </row>
    <row r="30" spans="1:67" s="68" customFormat="1" x14ac:dyDescent="0.2">
      <c r="A30" s="73"/>
      <c r="B30" s="74">
        <v>20</v>
      </c>
      <c r="C30" s="54" t="s">
        <v>78</v>
      </c>
      <c r="D30" s="54">
        <v>51956</v>
      </c>
      <c r="E30" s="41">
        <v>44095</v>
      </c>
      <c r="F30" s="41">
        <v>44459</v>
      </c>
      <c r="G30" s="42" t="s">
        <v>75</v>
      </c>
      <c r="H30" s="43" t="s">
        <v>65</v>
      </c>
      <c r="I30" s="44" t="s">
        <v>56</v>
      </c>
      <c r="J30" s="44" t="s">
        <v>57</v>
      </c>
      <c r="K30" s="43"/>
      <c r="L30" s="43"/>
      <c r="M30" s="43">
        <v>22</v>
      </c>
      <c r="N30" s="43">
        <v>22</v>
      </c>
      <c r="O30" s="43">
        <v>0</v>
      </c>
      <c r="P30" s="43">
        <v>0</v>
      </c>
      <c r="Q30" s="43">
        <v>0</v>
      </c>
      <c r="R30" s="43">
        <v>1</v>
      </c>
      <c r="S30" s="43">
        <v>0</v>
      </c>
      <c r="T30" s="70">
        <f t="shared" si="32"/>
        <v>22</v>
      </c>
      <c r="U30" s="43">
        <f t="shared" si="33"/>
        <v>21</v>
      </c>
      <c r="V30" s="46">
        <v>5</v>
      </c>
      <c r="W30" s="45">
        <f t="shared" si="34"/>
        <v>0.2</v>
      </c>
      <c r="X30" s="45">
        <f t="shared" si="35"/>
        <v>1</v>
      </c>
      <c r="Y30" s="46">
        <v>5</v>
      </c>
      <c r="Z30" s="45">
        <f t="shared" si="36"/>
        <v>0.2</v>
      </c>
      <c r="AA30" s="45">
        <f t="shared" si="37"/>
        <v>1</v>
      </c>
      <c r="AB30" s="71">
        <f t="shared" si="38"/>
        <v>0.4</v>
      </c>
      <c r="AC30" s="46">
        <v>5</v>
      </c>
      <c r="AD30" s="45">
        <f t="shared" si="39"/>
        <v>0.05</v>
      </c>
      <c r="AE30" s="45">
        <f t="shared" si="40"/>
        <v>1</v>
      </c>
      <c r="AF30" s="46">
        <v>5</v>
      </c>
      <c r="AG30" s="45">
        <f t="shared" si="41"/>
        <v>0.08</v>
      </c>
      <c r="AH30" s="45">
        <f t="shared" si="42"/>
        <v>1</v>
      </c>
      <c r="AI30" s="46">
        <v>5</v>
      </c>
      <c r="AJ30" s="45">
        <f t="shared" si="43"/>
        <v>0.1</v>
      </c>
      <c r="AK30" s="45">
        <f t="shared" si="44"/>
        <v>1</v>
      </c>
      <c r="AL30" s="46">
        <v>5</v>
      </c>
      <c r="AM30" s="45">
        <f t="shared" si="45"/>
        <v>0.1</v>
      </c>
      <c r="AN30" s="45">
        <f t="shared" si="46"/>
        <v>1</v>
      </c>
      <c r="AO30" s="46">
        <v>5</v>
      </c>
      <c r="AP30" s="45">
        <f t="shared" si="47"/>
        <v>0.05</v>
      </c>
      <c r="AQ30" s="45">
        <f t="shared" si="48"/>
        <v>1</v>
      </c>
      <c r="AR30" s="46">
        <v>5</v>
      </c>
      <c r="AS30" s="45">
        <f t="shared" si="49"/>
        <v>7.0000000000000007E-2</v>
      </c>
      <c r="AT30" s="45">
        <f t="shared" si="50"/>
        <v>1</v>
      </c>
      <c r="AU30" s="46">
        <v>5</v>
      </c>
      <c r="AV30" s="45">
        <f t="shared" si="51"/>
        <v>0.05</v>
      </c>
      <c r="AW30" s="45">
        <f t="shared" si="52"/>
        <v>1</v>
      </c>
      <c r="AX30" s="72">
        <f t="shared" si="53"/>
        <v>0.5</v>
      </c>
      <c r="AY30" s="46">
        <v>5</v>
      </c>
      <c r="AZ30" s="45">
        <f t="shared" si="54"/>
        <v>0.05</v>
      </c>
      <c r="BA30" s="45">
        <f t="shared" si="55"/>
        <v>1</v>
      </c>
      <c r="BB30" s="46">
        <v>5</v>
      </c>
      <c r="BC30" s="45">
        <f t="shared" si="56"/>
        <v>0.05</v>
      </c>
      <c r="BD30" s="45">
        <f t="shared" si="57"/>
        <v>1</v>
      </c>
      <c r="BE30" s="72">
        <f t="shared" si="58"/>
        <v>0.1</v>
      </c>
      <c r="BF30" s="72">
        <f t="shared" si="59"/>
        <v>1</v>
      </c>
      <c r="BG30" s="47" t="str">
        <f>IF(BN30&gt;0,"GUGUR","TERIMA")</f>
        <v>TERIMA</v>
      </c>
      <c r="BH30" s="48">
        <v>800000</v>
      </c>
      <c r="BI30" s="55">
        <f t="shared" si="60"/>
        <v>800000</v>
      </c>
      <c r="BJ30" s="49">
        <f t="shared" si="61"/>
        <v>800000</v>
      </c>
      <c r="BK30" s="49">
        <f t="shared" si="62"/>
        <v>800000</v>
      </c>
      <c r="BL30" s="50"/>
      <c r="BM30" s="38"/>
      <c r="BN30" s="50"/>
      <c r="BO30" s="67"/>
    </row>
    <row r="31" spans="1:67" s="10" customFormat="1" x14ac:dyDescent="0.2">
      <c r="A31" s="75"/>
      <c r="B31" s="76">
        <v>22</v>
      </c>
      <c r="C31" s="77"/>
      <c r="D31" s="78"/>
      <c r="E31" s="79"/>
      <c r="F31" s="79"/>
      <c r="G31" s="80"/>
      <c r="H31" s="80"/>
      <c r="I31" s="80"/>
      <c r="J31" s="77"/>
      <c r="K31" s="80"/>
      <c r="L31" s="80"/>
      <c r="M31" s="80"/>
      <c r="N31" s="80"/>
      <c r="O31" s="80"/>
      <c r="P31" s="80"/>
      <c r="Q31" s="80"/>
      <c r="R31" s="80"/>
      <c r="S31" s="80"/>
      <c r="T31" s="81"/>
      <c r="U31" s="80"/>
      <c r="V31" s="82"/>
      <c r="W31" s="83"/>
      <c r="X31" s="83"/>
      <c r="Y31" s="82"/>
      <c r="Z31" s="83"/>
      <c r="AA31" s="83"/>
      <c r="AB31" s="84"/>
      <c r="AC31" s="82"/>
      <c r="AD31" s="83"/>
      <c r="AE31" s="83"/>
      <c r="AF31" s="82"/>
      <c r="AG31" s="83"/>
      <c r="AH31" s="83"/>
      <c r="AI31" s="82"/>
      <c r="AJ31" s="83"/>
      <c r="AK31" s="83"/>
      <c r="AL31" s="82"/>
      <c r="AM31" s="83"/>
      <c r="AN31" s="83"/>
      <c r="AO31" s="82"/>
      <c r="AP31" s="83"/>
      <c r="AQ31" s="83"/>
      <c r="AR31" s="82"/>
      <c r="AS31" s="83"/>
      <c r="AT31" s="83"/>
      <c r="AU31" s="82"/>
      <c r="AV31" s="83"/>
      <c r="AW31" s="83"/>
      <c r="AX31" s="85"/>
      <c r="AY31" s="82"/>
      <c r="AZ31" s="83"/>
      <c r="BA31" s="83"/>
      <c r="BB31" s="82"/>
      <c r="BC31" s="83"/>
      <c r="BD31" s="83"/>
      <c r="BE31" s="85"/>
      <c r="BF31" s="85"/>
      <c r="BG31" s="86"/>
      <c r="BH31" s="87"/>
      <c r="BI31" s="88"/>
      <c r="BJ31" s="89"/>
      <c r="BK31" s="89"/>
      <c r="BL31" s="90"/>
      <c r="BM31" s="76"/>
      <c r="BN31" s="90"/>
      <c r="BO31" s="91"/>
    </row>
    <row r="32" spans="1:67" s="10" customFormat="1" x14ac:dyDescent="0.2">
      <c r="A32" s="75"/>
      <c r="B32" s="76">
        <v>23</v>
      </c>
      <c r="C32" s="92"/>
      <c r="D32" s="78"/>
      <c r="E32" s="79"/>
      <c r="F32" s="79"/>
      <c r="G32" s="80"/>
      <c r="H32" s="80"/>
      <c r="I32" s="80"/>
      <c r="J32" s="77"/>
      <c r="K32" s="80"/>
      <c r="L32" s="80"/>
      <c r="M32" s="80"/>
      <c r="N32" s="80"/>
      <c r="O32" s="80"/>
      <c r="P32" s="80"/>
      <c r="Q32" s="80"/>
      <c r="R32" s="80"/>
      <c r="S32" s="80"/>
      <c r="T32" s="81"/>
      <c r="U32" s="80"/>
      <c r="V32" s="82"/>
      <c r="W32" s="83"/>
      <c r="X32" s="83"/>
      <c r="Y32" s="82"/>
      <c r="Z32" s="83"/>
      <c r="AA32" s="83"/>
      <c r="AB32" s="84"/>
      <c r="AC32" s="82"/>
      <c r="AD32" s="83"/>
      <c r="AE32" s="83"/>
      <c r="AF32" s="82"/>
      <c r="AG32" s="83"/>
      <c r="AH32" s="83"/>
      <c r="AI32" s="82"/>
      <c r="AJ32" s="83"/>
      <c r="AK32" s="83"/>
      <c r="AL32" s="82"/>
      <c r="AM32" s="83"/>
      <c r="AN32" s="83"/>
      <c r="AO32" s="82"/>
      <c r="AP32" s="83"/>
      <c r="AQ32" s="83"/>
      <c r="AR32" s="82"/>
      <c r="AS32" s="83"/>
      <c r="AT32" s="83"/>
      <c r="AU32" s="82"/>
      <c r="AV32" s="83"/>
      <c r="AW32" s="83"/>
      <c r="AX32" s="85"/>
      <c r="AY32" s="82"/>
      <c r="AZ32" s="83"/>
      <c r="BA32" s="83"/>
      <c r="BB32" s="82"/>
      <c r="BC32" s="83"/>
      <c r="BD32" s="83"/>
      <c r="BE32" s="85"/>
      <c r="BF32" s="85"/>
      <c r="BG32" s="86"/>
      <c r="BH32" s="87"/>
      <c r="BI32" s="88"/>
      <c r="BJ32" s="89"/>
      <c r="BK32" s="89"/>
      <c r="BL32" s="90"/>
      <c r="BM32" s="76"/>
      <c r="BN32" s="90"/>
      <c r="BO32" s="91"/>
    </row>
    <row r="33" spans="1:68" s="10" customFormat="1" x14ac:dyDescent="0.2">
      <c r="A33" s="75"/>
      <c r="B33" s="76">
        <v>24</v>
      </c>
      <c r="C33" s="77"/>
      <c r="D33" s="78"/>
      <c r="E33" s="79"/>
      <c r="F33" s="79"/>
      <c r="G33" s="80"/>
      <c r="H33" s="80"/>
      <c r="I33" s="80"/>
      <c r="J33" s="77"/>
      <c r="K33" s="80"/>
      <c r="L33" s="80"/>
      <c r="M33" s="80"/>
      <c r="N33" s="80"/>
      <c r="O33" s="80"/>
      <c r="P33" s="80"/>
      <c r="Q33" s="80"/>
      <c r="R33" s="80"/>
      <c r="S33" s="80"/>
      <c r="T33" s="81"/>
      <c r="U33" s="80"/>
      <c r="V33" s="82"/>
      <c r="W33" s="83"/>
      <c r="X33" s="83"/>
      <c r="Y33" s="82"/>
      <c r="Z33" s="83"/>
      <c r="AA33" s="83"/>
      <c r="AB33" s="84"/>
      <c r="AC33" s="82"/>
      <c r="AD33" s="83"/>
      <c r="AE33" s="83"/>
      <c r="AF33" s="82"/>
      <c r="AG33" s="83"/>
      <c r="AH33" s="83"/>
      <c r="AI33" s="82"/>
      <c r="AJ33" s="83"/>
      <c r="AK33" s="83"/>
      <c r="AL33" s="82"/>
      <c r="AM33" s="83"/>
      <c r="AN33" s="83"/>
      <c r="AO33" s="82"/>
      <c r="AP33" s="83"/>
      <c r="AQ33" s="83"/>
      <c r="AR33" s="82"/>
      <c r="AS33" s="83"/>
      <c r="AT33" s="83"/>
      <c r="AU33" s="82"/>
      <c r="AV33" s="83"/>
      <c r="AW33" s="83"/>
      <c r="AX33" s="85"/>
      <c r="AY33" s="82"/>
      <c r="AZ33" s="83"/>
      <c r="BA33" s="83"/>
      <c r="BB33" s="82"/>
      <c r="BC33" s="83"/>
      <c r="BD33" s="83"/>
      <c r="BE33" s="85"/>
      <c r="BF33" s="85"/>
      <c r="BG33" s="86"/>
      <c r="BH33" s="87"/>
      <c r="BI33" s="88"/>
      <c r="BJ33" s="89"/>
      <c r="BK33" s="89"/>
      <c r="BL33" s="90"/>
      <c r="BM33" s="76"/>
      <c r="BN33" s="90"/>
      <c r="BO33" s="91"/>
    </row>
    <row r="34" spans="1:68" s="94" customFormat="1" x14ac:dyDescent="0.2">
      <c r="A34" s="75"/>
      <c r="B34" s="93">
        <v>25</v>
      </c>
      <c r="C34" s="77"/>
      <c r="D34" s="78"/>
      <c r="E34" s="79"/>
      <c r="F34" s="79"/>
      <c r="G34" s="80"/>
      <c r="H34" s="80"/>
      <c r="I34" s="80"/>
      <c r="J34" s="77"/>
      <c r="K34" s="80"/>
      <c r="L34" s="80"/>
      <c r="M34" s="80"/>
      <c r="N34" s="80"/>
      <c r="O34" s="80"/>
      <c r="P34" s="80"/>
      <c r="Q34" s="80"/>
      <c r="R34" s="80"/>
      <c r="S34" s="80"/>
      <c r="T34" s="81"/>
      <c r="U34" s="80"/>
      <c r="V34" s="82"/>
      <c r="W34" s="83"/>
      <c r="X34" s="83"/>
      <c r="Y34" s="82"/>
      <c r="Z34" s="83"/>
      <c r="AA34" s="83"/>
      <c r="AB34" s="84"/>
      <c r="AC34" s="82"/>
      <c r="AD34" s="83"/>
      <c r="AE34" s="83"/>
      <c r="AF34" s="82"/>
      <c r="AG34" s="83"/>
      <c r="AH34" s="83"/>
      <c r="AI34" s="82"/>
      <c r="AJ34" s="83"/>
      <c r="AK34" s="83"/>
      <c r="AL34" s="82"/>
      <c r="AM34" s="83"/>
      <c r="AN34" s="83"/>
      <c r="AO34" s="82"/>
      <c r="AP34" s="83"/>
      <c r="AQ34" s="83"/>
      <c r="AR34" s="82"/>
      <c r="AS34" s="83"/>
      <c r="AT34" s="83"/>
      <c r="AU34" s="82"/>
      <c r="AV34" s="83"/>
      <c r="AW34" s="83"/>
      <c r="AX34" s="85"/>
      <c r="AY34" s="82"/>
      <c r="AZ34" s="83"/>
      <c r="BA34" s="83"/>
      <c r="BB34" s="82"/>
      <c r="BC34" s="83"/>
      <c r="BD34" s="83"/>
      <c r="BE34" s="85"/>
      <c r="BF34" s="85"/>
      <c r="BG34" s="86"/>
      <c r="BH34" s="87"/>
      <c r="BI34" s="88"/>
      <c r="BJ34" s="89"/>
      <c r="BK34" s="89"/>
      <c r="BL34" s="90"/>
      <c r="BM34" s="76"/>
      <c r="BN34" s="90"/>
      <c r="BP34" s="95"/>
    </row>
    <row r="35" spans="1:68" s="10" customFormat="1" x14ac:dyDescent="0.2">
      <c r="A35" s="75"/>
      <c r="B35" s="76">
        <v>26</v>
      </c>
      <c r="C35" s="77"/>
      <c r="D35" s="78"/>
      <c r="E35" s="79"/>
      <c r="F35" s="79"/>
      <c r="G35" s="80"/>
      <c r="H35" s="80"/>
      <c r="I35" s="80"/>
      <c r="J35" s="77"/>
      <c r="K35" s="80"/>
      <c r="L35" s="80"/>
      <c r="M35" s="80"/>
      <c r="N35" s="80"/>
      <c r="O35" s="80"/>
      <c r="P35" s="80"/>
      <c r="Q35" s="80"/>
      <c r="R35" s="80"/>
      <c r="S35" s="80"/>
      <c r="T35" s="81"/>
      <c r="U35" s="80"/>
      <c r="V35" s="82"/>
      <c r="W35" s="83"/>
      <c r="X35" s="83"/>
      <c r="Y35" s="82"/>
      <c r="Z35" s="83"/>
      <c r="AA35" s="83"/>
      <c r="AB35" s="84"/>
      <c r="AC35" s="82"/>
      <c r="AD35" s="83"/>
      <c r="AE35" s="83"/>
      <c r="AF35" s="82"/>
      <c r="AG35" s="83"/>
      <c r="AH35" s="83"/>
      <c r="AI35" s="82"/>
      <c r="AJ35" s="83"/>
      <c r="AK35" s="83"/>
      <c r="AL35" s="82"/>
      <c r="AM35" s="83"/>
      <c r="AN35" s="83"/>
      <c r="AO35" s="82"/>
      <c r="AP35" s="83"/>
      <c r="AQ35" s="83"/>
      <c r="AR35" s="82"/>
      <c r="AS35" s="83"/>
      <c r="AT35" s="83"/>
      <c r="AU35" s="82"/>
      <c r="AV35" s="83"/>
      <c r="AW35" s="83"/>
      <c r="AX35" s="85"/>
      <c r="AY35" s="82"/>
      <c r="AZ35" s="83"/>
      <c r="BA35" s="83"/>
      <c r="BB35" s="82"/>
      <c r="BC35" s="83"/>
      <c r="BD35" s="83"/>
      <c r="BE35" s="85"/>
      <c r="BF35" s="85"/>
      <c r="BG35" s="86"/>
      <c r="BH35" s="87"/>
      <c r="BI35" s="88"/>
      <c r="BJ35" s="89"/>
      <c r="BK35" s="89"/>
      <c r="BL35" s="90"/>
      <c r="BM35" s="76"/>
      <c r="BN35" s="90"/>
    </row>
    <row r="36" spans="1:68" s="10" customFormat="1" x14ac:dyDescent="0.2">
      <c r="A36" s="75"/>
      <c r="B36" s="76">
        <v>27</v>
      </c>
      <c r="C36" s="92"/>
      <c r="D36" s="78"/>
      <c r="E36" s="79"/>
      <c r="F36" s="79"/>
      <c r="G36" s="80"/>
      <c r="H36" s="96"/>
      <c r="I36" s="80"/>
      <c r="J36" s="77"/>
      <c r="K36" s="80"/>
      <c r="L36" s="80"/>
      <c r="M36" s="80"/>
      <c r="N36" s="80"/>
      <c r="O36" s="80"/>
      <c r="P36" s="80"/>
      <c r="Q36" s="80"/>
      <c r="R36" s="80"/>
      <c r="S36" s="80"/>
      <c r="T36" s="81"/>
      <c r="U36" s="80"/>
      <c r="V36" s="82"/>
      <c r="W36" s="83"/>
      <c r="X36" s="83"/>
      <c r="Y36" s="82"/>
      <c r="Z36" s="83"/>
      <c r="AA36" s="83"/>
      <c r="AB36" s="84"/>
      <c r="AC36" s="82"/>
      <c r="AD36" s="83"/>
      <c r="AE36" s="83"/>
      <c r="AF36" s="82"/>
      <c r="AG36" s="83"/>
      <c r="AH36" s="83"/>
      <c r="AI36" s="82"/>
      <c r="AJ36" s="83"/>
      <c r="AK36" s="83"/>
      <c r="AL36" s="82"/>
      <c r="AM36" s="83"/>
      <c r="AN36" s="83"/>
      <c r="AO36" s="82"/>
      <c r="AP36" s="83"/>
      <c r="AQ36" s="83"/>
      <c r="AR36" s="82"/>
      <c r="AS36" s="83"/>
      <c r="AT36" s="83"/>
      <c r="AU36" s="82"/>
      <c r="AV36" s="83"/>
      <c r="AW36" s="83"/>
      <c r="AX36" s="85"/>
      <c r="AY36" s="82"/>
      <c r="AZ36" s="83"/>
      <c r="BA36" s="83"/>
      <c r="BB36" s="82"/>
      <c r="BC36" s="83"/>
      <c r="BD36" s="83"/>
      <c r="BE36" s="85"/>
      <c r="BF36" s="85"/>
      <c r="BG36" s="86"/>
      <c r="BH36" s="87"/>
      <c r="BI36" s="88"/>
      <c r="BJ36" s="89"/>
      <c r="BK36" s="89"/>
      <c r="BL36" s="90"/>
      <c r="BM36" s="76"/>
      <c r="BN36" s="90"/>
    </row>
    <row r="37" spans="1:68" s="10" customFormat="1" x14ac:dyDescent="0.2">
      <c r="A37" s="75"/>
      <c r="B37" s="76">
        <v>28</v>
      </c>
      <c r="C37" s="92"/>
      <c r="D37" s="78"/>
      <c r="E37" s="79"/>
      <c r="F37" s="79"/>
      <c r="G37" s="80"/>
      <c r="H37" s="96"/>
      <c r="I37" s="80"/>
      <c r="J37" s="77"/>
      <c r="K37" s="80"/>
      <c r="L37" s="80"/>
      <c r="M37" s="80"/>
      <c r="N37" s="80"/>
      <c r="O37" s="80"/>
      <c r="P37" s="80"/>
      <c r="Q37" s="80"/>
      <c r="R37" s="80"/>
      <c r="S37" s="80"/>
      <c r="T37" s="81"/>
      <c r="U37" s="80"/>
      <c r="V37" s="82"/>
      <c r="W37" s="83"/>
      <c r="X37" s="83"/>
      <c r="Y37" s="82"/>
      <c r="Z37" s="83"/>
      <c r="AA37" s="83"/>
      <c r="AB37" s="84"/>
      <c r="AC37" s="82"/>
      <c r="AD37" s="83"/>
      <c r="AE37" s="83"/>
      <c r="AF37" s="82"/>
      <c r="AG37" s="83"/>
      <c r="AH37" s="83"/>
      <c r="AI37" s="82"/>
      <c r="AJ37" s="83"/>
      <c r="AK37" s="83"/>
      <c r="AL37" s="82"/>
      <c r="AM37" s="83"/>
      <c r="AN37" s="83"/>
      <c r="AO37" s="82"/>
      <c r="AP37" s="83"/>
      <c r="AQ37" s="83"/>
      <c r="AR37" s="82"/>
      <c r="AS37" s="83"/>
      <c r="AT37" s="83"/>
      <c r="AU37" s="82"/>
      <c r="AV37" s="83"/>
      <c r="AW37" s="83"/>
      <c r="AX37" s="85"/>
      <c r="AY37" s="82"/>
      <c r="AZ37" s="83"/>
      <c r="BA37" s="83"/>
      <c r="BB37" s="82"/>
      <c r="BC37" s="83"/>
      <c r="BD37" s="83"/>
      <c r="BE37" s="85"/>
      <c r="BF37" s="85"/>
      <c r="BG37" s="86"/>
      <c r="BH37" s="87"/>
      <c r="BI37" s="88"/>
      <c r="BJ37" s="89"/>
      <c r="BK37" s="89"/>
      <c r="BL37" s="90"/>
      <c r="BM37" s="76"/>
      <c r="BN37" s="90"/>
    </row>
    <row r="38" spans="1:68" s="10" customFormat="1" x14ac:dyDescent="0.2">
      <c r="A38" s="75"/>
      <c r="B38" s="76">
        <v>29</v>
      </c>
      <c r="C38" s="92"/>
      <c r="D38" s="78"/>
      <c r="E38" s="79"/>
      <c r="F38" s="79"/>
      <c r="G38" s="80"/>
      <c r="H38" s="96"/>
      <c r="I38" s="80"/>
      <c r="J38" s="92"/>
      <c r="K38" s="80"/>
      <c r="L38" s="80"/>
      <c r="M38" s="80"/>
      <c r="N38" s="80"/>
      <c r="O38" s="80"/>
      <c r="P38" s="80"/>
      <c r="Q38" s="80"/>
      <c r="R38" s="80"/>
      <c r="S38" s="80"/>
      <c r="T38" s="81"/>
      <c r="U38" s="80"/>
      <c r="V38" s="82"/>
      <c r="W38" s="83"/>
      <c r="X38" s="83"/>
      <c r="Y38" s="82"/>
      <c r="Z38" s="83"/>
      <c r="AA38" s="83"/>
      <c r="AB38" s="84"/>
      <c r="AC38" s="82"/>
      <c r="AD38" s="83"/>
      <c r="AE38" s="83"/>
      <c r="AF38" s="82"/>
      <c r="AG38" s="83"/>
      <c r="AH38" s="83"/>
      <c r="AI38" s="82"/>
      <c r="AJ38" s="83"/>
      <c r="AK38" s="83"/>
      <c r="AL38" s="82"/>
      <c r="AM38" s="83"/>
      <c r="AN38" s="83"/>
      <c r="AO38" s="82"/>
      <c r="AP38" s="83"/>
      <c r="AQ38" s="83"/>
      <c r="AR38" s="82"/>
      <c r="AS38" s="83"/>
      <c r="AT38" s="83"/>
      <c r="AU38" s="82"/>
      <c r="AV38" s="83"/>
      <c r="AW38" s="83"/>
      <c r="AX38" s="85"/>
      <c r="AY38" s="82"/>
      <c r="AZ38" s="83"/>
      <c r="BA38" s="83"/>
      <c r="BB38" s="82"/>
      <c r="BC38" s="83"/>
      <c r="BD38" s="83"/>
      <c r="BE38" s="85"/>
      <c r="BF38" s="85"/>
      <c r="BG38" s="86"/>
      <c r="BH38" s="87"/>
      <c r="BI38" s="88"/>
      <c r="BJ38" s="89"/>
      <c r="BK38" s="89"/>
      <c r="BL38" s="97"/>
      <c r="BM38" s="98"/>
      <c r="BN38" s="97"/>
    </row>
    <row r="39" spans="1:68" s="10" customFormat="1" x14ac:dyDescent="0.2">
      <c r="A39" s="75"/>
      <c r="B39" s="76">
        <v>30</v>
      </c>
      <c r="C39" s="99"/>
      <c r="D39" s="78"/>
      <c r="E39" s="79"/>
      <c r="F39" s="79"/>
      <c r="G39" s="80"/>
      <c r="H39" s="80"/>
      <c r="I39" s="80"/>
      <c r="J39" s="77"/>
      <c r="K39" s="80"/>
      <c r="L39" s="80"/>
      <c r="M39" s="80"/>
      <c r="N39" s="80"/>
      <c r="O39" s="80"/>
      <c r="P39" s="80"/>
      <c r="Q39" s="80"/>
      <c r="R39" s="80"/>
      <c r="S39" s="80"/>
      <c r="T39" s="81"/>
      <c r="U39" s="80"/>
      <c r="V39" s="82"/>
      <c r="W39" s="83"/>
      <c r="X39" s="83"/>
      <c r="Y39" s="82"/>
      <c r="Z39" s="83"/>
      <c r="AA39" s="83"/>
      <c r="AB39" s="84"/>
      <c r="AC39" s="82"/>
      <c r="AD39" s="83"/>
      <c r="AE39" s="83"/>
      <c r="AF39" s="82"/>
      <c r="AG39" s="83"/>
      <c r="AH39" s="83"/>
      <c r="AI39" s="82"/>
      <c r="AJ39" s="83"/>
      <c r="AK39" s="83"/>
      <c r="AL39" s="82"/>
      <c r="AM39" s="83"/>
      <c r="AN39" s="83"/>
      <c r="AO39" s="82"/>
      <c r="AP39" s="83"/>
      <c r="AQ39" s="83"/>
      <c r="AR39" s="82"/>
      <c r="AS39" s="83"/>
      <c r="AT39" s="83"/>
      <c r="AU39" s="82"/>
      <c r="AV39" s="83"/>
      <c r="AW39" s="83"/>
      <c r="AX39" s="85"/>
      <c r="AY39" s="82"/>
      <c r="AZ39" s="83"/>
      <c r="BA39" s="83"/>
      <c r="BB39" s="82"/>
      <c r="BC39" s="83"/>
      <c r="BD39" s="83"/>
      <c r="BE39" s="85"/>
      <c r="BF39" s="85"/>
      <c r="BG39" s="86"/>
      <c r="BH39" s="87"/>
      <c r="BI39" s="88"/>
      <c r="BJ39" s="89"/>
      <c r="BK39" s="89"/>
      <c r="BL39" s="90"/>
      <c r="BM39" s="76"/>
      <c r="BN39" s="90"/>
    </row>
    <row r="40" spans="1:68" s="10" customFormat="1" x14ac:dyDescent="0.2">
      <c r="A40" s="75"/>
      <c r="B40" s="76"/>
      <c r="C40" s="100"/>
      <c r="D40" s="101"/>
      <c r="E40" s="102"/>
      <c r="F40" s="102"/>
      <c r="G40" s="80"/>
      <c r="H40" s="80"/>
      <c r="I40" s="77"/>
      <c r="J40" s="77"/>
      <c r="K40" s="80"/>
      <c r="L40" s="80"/>
      <c r="M40" s="80"/>
      <c r="N40" s="80"/>
      <c r="O40" s="80"/>
      <c r="P40" s="80"/>
      <c r="Q40" s="80"/>
      <c r="R40" s="80"/>
      <c r="S40" s="80"/>
      <c r="T40" s="81"/>
      <c r="U40" s="80"/>
      <c r="V40" s="82"/>
      <c r="W40" s="83"/>
      <c r="X40" s="83"/>
      <c r="Y40" s="82"/>
      <c r="Z40" s="83"/>
      <c r="AA40" s="83"/>
      <c r="AB40" s="84"/>
      <c r="AC40" s="82"/>
      <c r="AD40" s="83"/>
      <c r="AE40" s="83"/>
      <c r="AF40" s="82"/>
      <c r="AG40" s="83"/>
      <c r="AH40" s="83"/>
      <c r="AI40" s="82"/>
      <c r="AJ40" s="83"/>
      <c r="AK40" s="83"/>
      <c r="AL40" s="82"/>
      <c r="AM40" s="83"/>
      <c r="AN40" s="83"/>
      <c r="AO40" s="82"/>
      <c r="AP40" s="83"/>
      <c r="AQ40" s="83"/>
      <c r="AR40" s="82"/>
      <c r="AS40" s="83"/>
      <c r="AT40" s="83"/>
      <c r="AU40" s="82"/>
      <c r="AV40" s="83"/>
      <c r="AW40" s="83"/>
      <c r="AX40" s="85"/>
      <c r="AY40" s="82"/>
      <c r="AZ40" s="83"/>
      <c r="BA40" s="83"/>
      <c r="BB40" s="82"/>
      <c r="BC40" s="83"/>
      <c r="BD40" s="83"/>
      <c r="BE40" s="85"/>
      <c r="BF40" s="85"/>
      <c r="BG40" s="86"/>
      <c r="BH40" s="87"/>
      <c r="BI40" s="88"/>
      <c r="BJ40" s="89"/>
      <c r="BK40" s="89"/>
      <c r="BL40" s="90"/>
      <c r="BM40" s="76"/>
      <c r="BN40" s="90"/>
    </row>
    <row r="41" spans="1:68" s="51" customFormat="1" x14ac:dyDescent="0.2">
      <c r="A41" s="69"/>
      <c r="B41" s="38"/>
      <c r="C41" s="57"/>
      <c r="D41" s="40"/>
      <c r="E41" s="41"/>
      <c r="F41" s="58"/>
      <c r="G41" s="42"/>
      <c r="H41" s="53"/>
      <c r="I41" s="43"/>
      <c r="J41" s="44"/>
      <c r="K41" s="43"/>
      <c r="L41" s="43"/>
      <c r="M41" s="43"/>
      <c r="N41" s="43"/>
      <c r="O41" s="43"/>
      <c r="P41" s="43"/>
      <c r="Q41" s="43"/>
      <c r="R41" s="43"/>
      <c r="S41" s="43"/>
      <c r="T41" s="70"/>
      <c r="U41" s="43"/>
      <c r="V41" s="46"/>
      <c r="W41" s="45"/>
      <c r="X41" s="45"/>
      <c r="Y41" s="46"/>
      <c r="Z41" s="45"/>
      <c r="AA41" s="45"/>
      <c r="AB41" s="71"/>
      <c r="AC41" s="46"/>
      <c r="AD41" s="45"/>
      <c r="AE41" s="45"/>
      <c r="AF41" s="46"/>
      <c r="AG41" s="45"/>
      <c r="AH41" s="45"/>
      <c r="AI41" s="46"/>
      <c r="AJ41" s="45"/>
      <c r="AK41" s="45"/>
      <c r="AL41" s="46"/>
      <c r="AM41" s="45"/>
      <c r="AN41" s="45"/>
      <c r="AO41" s="46"/>
      <c r="AP41" s="45"/>
      <c r="AQ41" s="45"/>
      <c r="AR41" s="46"/>
      <c r="AS41" s="45"/>
      <c r="AT41" s="45"/>
      <c r="AU41" s="46"/>
      <c r="AV41" s="45"/>
      <c r="AW41" s="45"/>
      <c r="AX41" s="72"/>
      <c r="AY41" s="46"/>
      <c r="AZ41" s="45"/>
      <c r="BA41" s="45"/>
      <c r="BB41" s="46"/>
      <c r="BC41" s="45"/>
      <c r="BD41" s="45"/>
      <c r="BE41" s="72"/>
      <c r="BF41" s="72"/>
      <c r="BG41" s="47"/>
      <c r="BH41" s="48"/>
      <c r="BI41" s="49"/>
      <c r="BJ41" s="49"/>
      <c r="BK41" s="49"/>
      <c r="BL41" s="50"/>
      <c r="BM41" s="38"/>
      <c r="BN41" s="50"/>
    </row>
    <row r="42" spans="1:68" s="51" customFormat="1" x14ac:dyDescent="0.2">
      <c r="A42" s="69"/>
      <c r="B42" s="38"/>
      <c r="C42" s="56"/>
      <c r="D42" s="40"/>
      <c r="E42" s="41"/>
      <c r="F42" s="58"/>
      <c r="G42" s="42"/>
      <c r="H42" s="56"/>
      <c r="I42" s="43"/>
      <c r="J42" s="44"/>
      <c r="K42" s="43"/>
      <c r="L42" s="43"/>
      <c r="M42" s="43"/>
      <c r="N42" s="43"/>
      <c r="O42" s="43"/>
      <c r="P42" s="43"/>
      <c r="Q42" s="43"/>
      <c r="R42" s="43"/>
      <c r="S42" s="43"/>
      <c r="T42" s="70"/>
      <c r="U42" s="43"/>
      <c r="V42" s="46"/>
      <c r="W42" s="45"/>
      <c r="X42" s="45"/>
      <c r="Y42" s="46"/>
      <c r="Z42" s="45"/>
      <c r="AA42" s="45"/>
      <c r="AB42" s="71"/>
      <c r="AC42" s="46"/>
      <c r="AD42" s="45"/>
      <c r="AE42" s="45"/>
      <c r="AF42" s="46"/>
      <c r="AG42" s="45"/>
      <c r="AH42" s="45"/>
      <c r="AI42" s="46"/>
      <c r="AJ42" s="45"/>
      <c r="AK42" s="45"/>
      <c r="AL42" s="46"/>
      <c r="AM42" s="45"/>
      <c r="AN42" s="45"/>
      <c r="AO42" s="46"/>
      <c r="AP42" s="45"/>
      <c r="AQ42" s="45"/>
      <c r="AR42" s="46"/>
      <c r="AS42" s="45"/>
      <c r="AT42" s="45"/>
      <c r="AU42" s="46"/>
      <c r="AV42" s="45"/>
      <c r="AW42" s="45"/>
      <c r="AX42" s="72"/>
      <c r="AY42" s="46"/>
      <c r="AZ42" s="45"/>
      <c r="BA42" s="45"/>
      <c r="BB42" s="46"/>
      <c r="BC42" s="45"/>
      <c r="BD42" s="45"/>
      <c r="BE42" s="72"/>
      <c r="BF42" s="72"/>
      <c r="BG42" s="47"/>
      <c r="BH42" s="48"/>
      <c r="BI42" s="49"/>
      <c r="BJ42" s="49"/>
      <c r="BK42" s="49"/>
      <c r="BL42" s="50"/>
      <c r="BM42" s="38"/>
      <c r="BN42" s="50"/>
    </row>
    <row r="43" spans="1:68" s="10" customFormat="1" x14ac:dyDescent="0.2">
      <c r="C43" s="59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M43" s="62"/>
    </row>
    <row r="44" spans="1:68" s="10" customFormat="1" x14ac:dyDescent="0.2">
      <c r="C44" s="59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M44" s="62"/>
    </row>
    <row r="45" spans="1:68" s="10" customFormat="1" x14ac:dyDescent="0.2">
      <c r="C45" s="63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M45" s="62"/>
    </row>
    <row r="46" spans="1:68" s="10" customFormat="1" x14ac:dyDescent="0.2">
      <c r="C46" s="63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M46" s="62"/>
    </row>
    <row r="47" spans="1:68" s="10" customFormat="1" x14ac:dyDescent="0.2">
      <c r="C47" s="63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M47" s="62"/>
    </row>
    <row r="48" spans="1:68" x14ac:dyDescent="0.2">
      <c r="B48" s="10"/>
      <c r="D48" s="10"/>
    </row>
    <row r="49" spans="1:68" x14ac:dyDescent="0.2">
      <c r="B49" s="10"/>
      <c r="D49" s="10"/>
    </row>
    <row r="50" spans="1:68" x14ac:dyDescent="0.2">
      <c r="B50" s="10"/>
      <c r="D50" s="10"/>
    </row>
    <row r="51" spans="1:68" x14ac:dyDescent="0.2">
      <c r="B51" s="10"/>
      <c r="D51" s="10"/>
    </row>
    <row r="52" spans="1:68" x14ac:dyDescent="0.2">
      <c r="B52" s="10"/>
      <c r="D52" s="10"/>
    </row>
    <row r="53" spans="1:68" x14ac:dyDescent="0.2">
      <c r="B53" s="10"/>
      <c r="D53" s="10"/>
    </row>
    <row r="54" spans="1:68" x14ac:dyDescent="0.2">
      <c r="B54" s="10"/>
      <c r="D54" s="10"/>
    </row>
    <row r="55" spans="1:68" x14ac:dyDescent="0.2">
      <c r="B55" s="10"/>
      <c r="D55" s="10"/>
    </row>
    <row r="56" spans="1:68" x14ac:dyDescent="0.2">
      <c r="B56" s="10"/>
      <c r="D56" s="10"/>
    </row>
    <row r="57" spans="1:68" x14ac:dyDescent="0.2">
      <c r="B57" s="10"/>
      <c r="D57" s="10"/>
    </row>
    <row r="58" spans="1:68" s="8" customFormat="1" x14ac:dyDescent="0.2">
      <c r="A58" s="6"/>
      <c r="B58" s="10"/>
      <c r="C58" s="63"/>
      <c r="D58" s="10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BC58" s="60"/>
      <c r="BD58" s="60"/>
      <c r="BL58" s="6"/>
      <c r="BM58" s="7"/>
      <c r="BN58" s="6"/>
      <c r="BO58" s="6"/>
      <c r="BP58" s="6"/>
    </row>
    <row r="59" spans="1:68" s="8" customFormat="1" x14ac:dyDescent="0.2">
      <c r="A59" s="6"/>
      <c r="B59" s="10"/>
      <c r="C59" s="63"/>
      <c r="D59" s="10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4"/>
      <c r="AT59" s="64"/>
      <c r="AU59" s="64"/>
      <c r="AV59" s="64"/>
      <c r="AW59" s="64"/>
      <c r="BC59" s="60"/>
      <c r="BD59" s="60"/>
      <c r="BL59" s="6"/>
      <c r="BM59" s="7"/>
      <c r="BN59" s="6"/>
      <c r="BO59" s="6"/>
      <c r="BP59" s="6"/>
    </row>
    <row r="60" spans="1:68" s="8" customFormat="1" x14ac:dyDescent="0.2">
      <c r="A60" s="6"/>
      <c r="B60" s="10"/>
      <c r="C60" s="63"/>
      <c r="D60" s="10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BC60" s="60"/>
      <c r="BD60" s="60"/>
      <c r="BL60" s="6"/>
      <c r="BM60" s="7"/>
      <c r="BN60" s="6"/>
      <c r="BO60" s="6"/>
      <c r="BP60" s="6"/>
    </row>
    <row r="61" spans="1:68" s="8" customFormat="1" x14ac:dyDescent="0.2">
      <c r="A61" s="6"/>
      <c r="B61" s="10"/>
      <c r="C61" s="63"/>
      <c r="D61" s="10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4"/>
      <c r="AP61" s="64"/>
      <c r="AQ61" s="64"/>
      <c r="AR61" s="64"/>
      <c r="AS61" s="64"/>
      <c r="AT61" s="64"/>
      <c r="AU61" s="64"/>
      <c r="AV61" s="64"/>
      <c r="AW61" s="64"/>
      <c r="BC61" s="60"/>
      <c r="BD61" s="60"/>
      <c r="BL61" s="6"/>
      <c r="BM61" s="7"/>
      <c r="BN61" s="6"/>
      <c r="BO61" s="6"/>
      <c r="BP61" s="6"/>
    </row>
    <row r="108" spans="3:63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10"/>
      <c r="BD108" s="10"/>
      <c r="BE108" s="6"/>
      <c r="BF108" s="6"/>
      <c r="BG108" s="6"/>
      <c r="BH108" s="6"/>
      <c r="BI108" s="6"/>
      <c r="BJ108" s="6"/>
      <c r="BK108" s="6"/>
    </row>
    <row r="109" spans="3:63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10"/>
      <c r="BD109" s="10"/>
      <c r="BE109" s="6"/>
      <c r="BF109" s="6"/>
      <c r="BG109" s="6"/>
      <c r="BH109" s="6"/>
      <c r="BI109" s="6"/>
      <c r="BJ109" s="6"/>
      <c r="BK109" s="6"/>
    </row>
    <row r="110" spans="3:63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10"/>
      <c r="BD110" s="10"/>
      <c r="BE110" s="6"/>
      <c r="BF110" s="6"/>
      <c r="BG110" s="6"/>
      <c r="BH110" s="6"/>
      <c r="BI110" s="6"/>
      <c r="BJ110" s="6"/>
      <c r="BK110" s="6"/>
    </row>
    <row r="111" spans="3:63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10"/>
      <c r="BD111" s="10"/>
      <c r="BE111" s="6"/>
      <c r="BF111" s="6"/>
      <c r="BG111" s="6"/>
      <c r="BH111" s="6"/>
      <c r="BI111" s="6"/>
      <c r="BJ111" s="6"/>
      <c r="BK111" s="6"/>
    </row>
    <row r="112" spans="3:63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10"/>
      <c r="BD112" s="10"/>
      <c r="BE112" s="6"/>
      <c r="BF112" s="6"/>
      <c r="BG112" s="6"/>
      <c r="BH112" s="6"/>
      <c r="BI112" s="6"/>
      <c r="BJ112" s="6"/>
      <c r="BK112" s="6"/>
    </row>
    <row r="113" spans="3:63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10"/>
      <c r="BD113" s="10"/>
      <c r="BE113" s="6"/>
      <c r="BF113" s="6"/>
      <c r="BG113" s="6"/>
      <c r="BH113" s="6"/>
      <c r="BI113" s="6"/>
      <c r="BJ113" s="6"/>
      <c r="BK113" s="6"/>
    </row>
    <row r="114" spans="3:63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10"/>
      <c r="BD114" s="10"/>
      <c r="BE114" s="6"/>
      <c r="BF114" s="6"/>
      <c r="BG114" s="6"/>
      <c r="BH114" s="6"/>
      <c r="BI114" s="6"/>
      <c r="BJ114" s="6"/>
      <c r="BK114" s="6"/>
    </row>
    <row r="115" spans="3:63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10"/>
      <c r="BD115" s="10"/>
      <c r="BE115" s="6"/>
      <c r="BF115" s="6"/>
      <c r="BG115" s="6"/>
      <c r="BH115" s="6"/>
      <c r="BI115" s="6"/>
      <c r="BJ115" s="6"/>
      <c r="BK115" s="6"/>
    </row>
    <row r="116" spans="3:63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10"/>
      <c r="BD116" s="10"/>
      <c r="BE116" s="6"/>
      <c r="BF116" s="6"/>
      <c r="BG116" s="6"/>
      <c r="BH116" s="6"/>
      <c r="BI116" s="6"/>
      <c r="BJ116" s="6"/>
      <c r="BK116" s="6"/>
    </row>
    <row r="117" spans="3:63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10"/>
      <c r="BD117" s="10"/>
      <c r="BE117" s="6"/>
      <c r="BF117" s="6"/>
      <c r="BG117" s="6"/>
      <c r="BH117" s="6"/>
      <c r="BI117" s="6"/>
      <c r="BJ117" s="6"/>
      <c r="BK117" s="6"/>
    </row>
    <row r="118" spans="3:63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10"/>
      <c r="BD118" s="10"/>
      <c r="BE118" s="6"/>
      <c r="BF118" s="6"/>
      <c r="BG118" s="6"/>
      <c r="BH118" s="6"/>
      <c r="BI118" s="6"/>
      <c r="BJ118" s="6"/>
      <c r="BK118" s="6"/>
    </row>
    <row r="119" spans="3:63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10"/>
      <c r="BD119" s="10"/>
      <c r="BE119" s="6"/>
      <c r="BF119" s="6"/>
      <c r="BG119" s="6"/>
      <c r="BH119" s="6"/>
      <c r="BI119" s="6"/>
      <c r="BJ119" s="6"/>
      <c r="BK119" s="6"/>
    </row>
    <row r="120" spans="3:63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10"/>
      <c r="BD120" s="10"/>
      <c r="BE120" s="6"/>
      <c r="BF120" s="6"/>
      <c r="BG120" s="6"/>
      <c r="BH120" s="6"/>
      <c r="BI120" s="6"/>
      <c r="BJ120" s="6"/>
      <c r="BK120" s="6"/>
    </row>
    <row r="121" spans="3:63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10"/>
      <c r="BD121" s="10"/>
      <c r="BE121" s="6"/>
      <c r="BF121" s="6"/>
      <c r="BG121" s="6"/>
      <c r="BH121" s="6"/>
      <c r="BI121" s="6"/>
      <c r="BJ121" s="6"/>
      <c r="BK121" s="6"/>
    </row>
    <row r="122" spans="3:63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10"/>
      <c r="BD122" s="10"/>
      <c r="BE122" s="6"/>
      <c r="BF122" s="6"/>
      <c r="BG122" s="6"/>
      <c r="BH122" s="6"/>
      <c r="BI122" s="6"/>
      <c r="BJ122" s="6"/>
      <c r="BK122" s="6"/>
    </row>
    <row r="123" spans="3:63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10"/>
      <c r="BD123" s="10"/>
      <c r="BE123" s="6"/>
      <c r="BF123" s="6"/>
      <c r="BG123" s="6"/>
      <c r="BH123" s="6"/>
      <c r="BI123" s="6"/>
      <c r="BJ123" s="6"/>
      <c r="BK123" s="6"/>
    </row>
    <row r="124" spans="3:63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10"/>
      <c r="BD124" s="10"/>
      <c r="BE124" s="6"/>
      <c r="BF124" s="6"/>
      <c r="BG124" s="6"/>
      <c r="BH124" s="6"/>
      <c r="BI124" s="6"/>
      <c r="BJ124" s="6"/>
      <c r="BK124" s="6"/>
    </row>
    <row r="125" spans="3:63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10"/>
      <c r="BD125" s="10"/>
      <c r="BE125" s="6"/>
      <c r="BF125" s="6"/>
      <c r="BG125" s="6"/>
      <c r="BH125" s="6"/>
      <c r="BI125" s="6"/>
      <c r="BJ125" s="6"/>
      <c r="BK125" s="6"/>
    </row>
    <row r="126" spans="3:63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10"/>
      <c r="BD126" s="10"/>
      <c r="BE126" s="6"/>
      <c r="BF126" s="6"/>
      <c r="BG126" s="6"/>
      <c r="BH126" s="6"/>
      <c r="BI126" s="6"/>
      <c r="BJ126" s="6"/>
      <c r="BK126" s="6"/>
    </row>
    <row r="127" spans="3:63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10"/>
      <c r="BD127" s="10"/>
      <c r="BE127" s="6"/>
      <c r="BF127" s="6"/>
      <c r="BG127" s="6"/>
      <c r="BH127" s="6"/>
      <c r="BI127" s="6"/>
      <c r="BJ127" s="6"/>
      <c r="BK127" s="6"/>
    </row>
    <row r="128" spans="3:63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10"/>
      <c r="BD128" s="10"/>
      <c r="BE128" s="6"/>
      <c r="BF128" s="6"/>
      <c r="BG128" s="6"/>
      <c r="BH128" s="6"/>
      <c r="BI128" s="6"/>
      <c r="BJ128" s="6"/>
      <c r="BK128" s="6"/>
    </row>
    <row r="129" spans="3:63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10"/>
      <c r="BD129" s="10"/>
      <c r="BE129" s="6"/>
      <c r="BF129" s="6"/>
      <c r="BG129" s="6"/>
      <c r="BH129" s="6"/>
      <c r="BI129" s="6"/>
      <c r="BJ129" s="6"/>
      <c r="BK129" s="6"/>
    </row>
    <row r="130" spans="3:63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10"/>
      <c r="BD130" s="10"/>
      <c r="BE130" s="6"/>
      <c r="BF130" s="6"/>
      <c r="BG130" s="6"/>
      <c r="BH130" s="6"/>
      <c r="BI130" s="6"/>
      <c r="BJ130" s="6"/>
      <c r="BK130" s="6"/>
    </row>
    <row r="131" spans="3:63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10"/>
      <c r="BD131" s="10"/>
      <c r="BE131" s="6"/>
      <c r="BF131" s="6"/>
      <c r="BG131" s="6"/>
      <c r="BH131" s="6"/>
      <c r="BI131" s="6"/>
      <c r="BJ131" s="6"/>
      <c r="BK131" s="6"/>
    </row>
    <row r="132" spans="3:63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10"/>
      <c r="BD132" s="10"/>
      <c r="BE132" s="6"/>
      <c r="BF132" s="6"/>
      <c r="BG132" s="6"/>
      <c r="BH132" s="6"/>
      <c r="BI132" s="6"/>
      <c r="BJ132" s="6"/>
      <c r="BK132" s="6"/>
    </row>
    <row r="133" spans="3:63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10"/>
      <c r="BD133" s="10"/>
      <c r="BE133" s="6"/>
      <c r="BF133" s="6"/>
      <c r="BG133" s="6"/>
      <c r="BH133" s="6"/>
      <c r="BI133" s="6"/>
      <c r="BJ133" s="6"/>
      <c r="BK133" s="6"/>
    </row>
    <row r="134" spans="3:63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10"/>
      <c r="BD134" s="10"/>
      <c r="BE134" s="6"/>
      <c r="BF134" s="6"/>
      <c r="BG134" s="6"/>
      <c r="BH134" s="6"/>
      <c r="BI134" s="6"/>
      <c r="BJ134" s="6"/>
      <c r="BK134" s="6"/>
    </row>
    <row r="135" spans="3:63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10"/>
      <c r="BD135" s="10"/>
      <c r="BE135" s="6"/>
      <c r="BF135" s="6"/>
      <c r="BG135" s="6"/>
      <c r="BH135" s="6"/>
      <c r="BI135" s="6"/>
      <c r="BJ135" s="6"/>
      <c r="BK135" s="6"/>
    </row>
    <row r="136" spans="3:63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10"/>
      <c r="BD136" s="10"/>
      <c r="BE136" s="6"/>
      <c r="BF136" s="6"/>
      <c r="BG136" s="6"/>
      <c r="BH136" s="6"/>
      <c r="BI136" s="6"/>
      <c r="BJ136" s="6"/>
      <c r="BK136" s="6"/>
    </row>
    <row r="137" spans="3:63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10"/>
      <c r="BD137" s="10"/>
      <c r="BE137" s="6"/>
      <c r="BF137" s="6"/>
      <c r="BG137" s="6"/>
      <c r="BH137" s="6"/>
      <c r="BI137" s="6"/>
      <c r="BJ137" s="6"/>
      <c r="BK137" s="6"/>
    </row>
    <row r="138" spans="3:63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10"/>
      <c r="BD138" s="10"/>
      <c r="BE138" s="6"/>
      <c r="BF138" s="6"/>
      <c r="BG138" s="6"/>
      <c r="BH138" s="6"/>
      <c r="BI138" s="6"/>
      <c r="BJ138" s="6"/>
      <c r="BK138" s="6"/>
    </row>
    <row r="139" spans="3:63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10"/>
      <c r="BD139" s="10"/>
      <c r="BE139" s="6"/>
      <c r="BF139" s="6"/>
      <c r="BG139" s="6"/>
      <c r="BH139" s="6"/>
      <c r="BI139" s="6"/>
      <c r="BJ139" s="6"/>
      <c r="BK139" s="6"/>
    </row>
    <row r="140" spans="3:63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10"/>
      <c r="BD140" s="10"/>
      <c r="BE140" s="6"/>
      <c r="BF140" s="6"/>
      <c r="BG140" s="6"/>
      <c r="BH140" s="6"/>
      <c r="BI140" s="6"/>
      <c r="BJ140" s="6"/>
      <c r="BK140" s="6"/>
    </row>
    <row r="141" spans="3:63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10"/>
      <c r="BD141" s="10"/>
      <c r="BE141" s="6"/>
      <c r="BF141" s="6"/>
      <c r="BG141" s="6"/>
      <c r="BH141" s="6"/>
      <c r="BI141" s="6"/>
      <c r="BJ141" s="6"/>
      <c r="BK141" s="6"/>
    </row>
    <row r="142" spans="3:63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10"/>
      <c r="BD142" s="10"/>
      <c r="BE142" s="6"/>
      <c r="BF142" s="6"/>
      <c r="BG142" s="6"/>
      <c r="BH142" s="6"/>
      <c r="BI142" s="6"/>
      <c r="BJ142" s="6"/>
      <c r="BK142" s="6"/>
    </row>
    <row r="143" spans="3:63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10"/>
      <c r="BD143" s="10"/>
      <c r="BE143" s="6"/>
      <c r="BF143" s="6"/>
      <c r="BG143" s="6"/>
      <c r="BH143" s="6"/>
      <c r="BI143" s="6"/>
      <c r="BJ143" s="6"/>
      <c r="BK143" s="6"/>
    </row>
    <row r="144" spans="3:63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10"/>
      <c r="BD144" s="10"/>
      <c r="BE144" s="6"/>
      <c r="BF144" s="6"/>
      <c r="BG144" s="6"/>
      <c r="BH144" s="6"/>
      <c r="BI144" s="6"/>
      <c r="BJ144" s="6"/>
      <c r="BK144" s="6"/>
    </row>
    <row r="145" spans="3:63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10"/>
      <c r="BD145" s="10"/>
      <c r="BE145" s="6"/>
      <c r="BF145" s="6"/>
      <c r="BG145" s="6"/>
      <c r="BH145" s="6"/>
      <c r="BI145" s="6"/>
      <c r="BJ145" s="6"/>
      <c r="BK145" s="6"/>
    </row>
    <row r="146" spans="3:63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10"/>
      <c r="BD146" s="10"/>
      <c r="BE146" s="6"/>
      <c r="BF146" s="6"/>
      <c r="BG146" s="6"/>
      <c r="BH146" s="6"/>
      <c r="BI146" s="6"/>
      <c r="BJ146" s="6"/>
      <c r="BK146" s="6"/>
    </row>
    <row r="147" spans="3:63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10"/>
      <c r="BD147" s="10"/>
      <c r="BE147" s="6"/>
      <c r="BF147" s="6"/>
      <c r="BG147" s="6"/>
      <c r="BH147" s="6"/>
      <c r="BI147" s="6"/>
      <c r="BJ147" s="6"/>
      <c r="BK147" s="6"/>
    </row>
    <row r="148" spans="3:63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10"/>
      <c r="BD148" s="10"/>
      <c r="BE148" s="6"/>
      <c r="BF148" s="6"/>
      <c r="BG148" s="6"/>
      <c r="BH148" s="6"/>
      <c r="BI148" s="6"/>
      <c r="BJ148" s="6"/>
      <c r="BK148" s="6"/>
    </row>
    <row r="149" spans="3:63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10"/>
      <c r="BD149" s="10"/>
      <c r="BE149" s="6"/>
      <c r="BF149" s="6"/>
      <c r="BG149" s="6"/>
      <c r="BH149" s="6"/>
      <c r="BI149" s="6"/>
      <c r="BJ149" s="6"/>
      <c r="BK149" s="6"/>
    </row>
    <row r="150" spans="3:63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10"/>
      <c r="BD150" s="10"/>
      <c r="BE150" s="6"/>
      <c r="BF150" s="6"/>
      <c r="BG150" s="6"/>
      <c r="BH150" s="6"/>
      <c r="BI150" s="6"/>
      <c r="BJ150" s="6"/>
      <c r="BK150" s="6"/>
    </row>
    <row r="151" spans="3:63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10"/>
      <c r="BD151" s="10"/>
      <c r="BE151" s="6"/>
      <c r="BF151" s="6"/>
      <c r="BG151" s="6"/>
      <c r="BH151" s="6"/>
      <c r="BI151" s="6"/>
      <c r="BJ151" s="6"/>
      <c r="BK151" s="6"/>
    </row>
    <row r="152" spans="3:63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10"/>
      <c r="BD152" s="10"/>
      <c r="BE152" s="6"/>
      <c r="BF152" s="6"/>
      <c r="BG152" s="6"/>
      <c r="BH152" s="6"/>
      <c r="BI152" s="6"/>
      <c r="BJ152" s="6"/>
      <c r="BK152" s="6"/>
    </row>
    <row r="153" spans="3:63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10"/>
      <c r="BD153" s="10"/>
      <c r="BE153" s="6"/>
      <c r="BF153" s="6"/>
      <c r="BG153" s="6"/>
      <c r="BH153" s="6"/>
      <c r="BI153" s="6"/>
      <c r="BJ153" s="6"/>
      <c r="BK153" s="6"/>
    </row>
    <row r="154" spans="3:63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10"/>
      <c r="BD154" s="10"/>
      <c r="BE154" s="6"/>
      <c r="BF154" s="6"/>
      <c r="BG154" s="6"/>
      <c r="BH154" s="6"/>
      <c r="BI154" s="6"/>
      <c r="BJ154" s="6"/>
      <c r="BK154" s="6"/>
    </row>
    <row r="155" spans="3:63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10"/>
      <c r="BD155" s="10"/>
      <c r="BE155" s="6"/>
      <c r="BF155" s="6"/>
      <c r="BG155" s="6"/>
      <c r="BH155" s="6"/>
      <c r="BI155" s="6"/>
      <c r="BJ155" s="6"/>
      <c r="BK155" s="6"/>
    </row>
    <row r="156" spans="3:63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10"/>
      <c r="BD156" s="10"/>
      <c r="BE156" s="6"/>
      <c r="BF156" s="6"/>
      <c r="BG156" s="6"/>
      <c r="BH156" s="6"/>
      <c r="BI156" s="6"/>
      <c r="BJ156" s="6"/>
      <c r="BK156" s="6"/>
    </row>
  </sheetData>
  <autoFilter ref="A10:BP40">
    <filterColumn colId="66" showButton="0"/>
  </autoFilter>
  <sortState ref="C27:BN40">
    <sortCondition descending="1" sortBy="cellColor" ref="C27:C40" dxfId="42"/>
  </sortState>
  <mergeCells count="58">
    <mergeCell ref="AU9:AW9"/>
    <mergeCell ref="AY9:BA9"/>
    <mergeCell ref="BB9:BD9"/>
    <mergeCell ref="Y8:AA8"/>
    <mergeCell ref="AC8:AE8"/>
    <mergeCell ref="AF8:AH8"/>
    <mergeCell ref="AO9:AQ9"/>
    <mergeCell ref="AR9:AT9"/>
    <mergeCell ref="BE6:BE10"/>
    <mergeCell ref="BF6:BF10"/>
    <mergeCell ref="BG6:BG10"/>
    <mergeCell ref="BO10:BP10"/>
    <mergeCell ref="V9:X9"/>
    <mergeCell ref="Y9:AA9"/>
    <mergeCell ref="AC9:AE9"/>
    <mergeCell ref="AF9:AH9"/>
    <mergeCell ref="AI9:AK9"/>
    <mergeCell ref="AL9:AN9"/>
    <mergeCell ref="BJ6:BJ10"/>
    <mergeCell ref="BK6:BK10"/>
    <mergeCell ref="BL6:BL10"/>
    <mergeCell ref="BM6:BM10"/>
    <mergeCell ref="BN6:BN10"/>
    <mergeCell ref="V8:X8"/>
    <mergeCell ref="BH6:BH10"/>
    <mergeCell ref="BI6:BI10"/>
    <mergeCell ref="AY8:BA8"/>
    <mergeCell ref="BB8:BD8"/>
    <mergeCell ref="T6:T10"/>
    <mergeCell ref="U6:U10"/>
    <mergeCell ref="V6:AA7"/>
    <mergeCell ref="AB6:AB10"/>
    <mergeCell ref="AC6:AW7"/>
    <mergeCell ref="AX6:AX10"/>
    <mergeCell ref="AL8:AN8"/>
    <mergeCell ref="AO8:AQ8"/>
    <mergeCell ref="AR8:AT8"/>
    <mergeCell ref="AU8:AW8"/>
    <mergeCell ref="AI8:AK8"/>
    <mergeCell ref="AY6:BD7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C30:C35">
    <cfRule type="duplicateValues" dxfId="41" priority="45"/>
  </conditionalFormatting>
  <conditionalFormatting sqref="C27:C29">
    <cfRule type="duplicateValues" dxfId="40" priority="44"/>
  </conditionalFormatting>
  <conditionalFormatting sqref="C29">
    <cfRule type="duplicateValues" dxfId="39" priority="41"/>
  </conditionalFormatting>
  <conditionalFormatting sqref="C29">
    <cfRule type="duplicateValues" dxfId="38" priority="42"/>
    <cfRule type="duplicateValues" dxfId="37" priority="43"/>
  </conditionalFormatting>
  <conditionalFormatting sqref="C36:C37">
    <cfRule type="duplicateValues" dxfId="36" priority="40"/>
  </conditionalFormatting>
  <conditionalFormatting sqref="C41">
    <cfRule type="duplicateValues" dxfId="35" priority="39"/>
  </conditionalFormatting>
  <conditionalFormatting sqref="C36:C37 C41:C42">
    <cfRule type="duplicateValues" dxfId="34" priority="47"/>
  </conditionalFormatting>
  <conditionalFormatting sqref="C42">
    <cfRule type="duplicateValues" dxfId="33" priority="48"/>
  </conditionalFormatting>
  <conditionalFormatting sqref="C38">
    <cfRule type="duplicateValues" dxfId="32" priority="29"/>
  </conditionalFormatting>
  <conditionalFormatting sqref="C38 C40">
    <cfRule type="duplicateValues" dxfId="31" priority="30"/>
  </conditionalFormatting>
  <conditionalFormatting sqref="C40">
    <cfRule type="duplicateValues" dxfId="30" priority="31"/>
  </conditionalFormatting>
  <conditionalFormatting sqref="D40:D42">
    <cfRule type="duplicateValues" dxfId="29" priority="32"/>
  </conditionalFormatting>
  <conditionalFormatting sqref="C40:C1048576 C1:C20 C22:C38 A1:A10 A40:A1048576">
    <cfRule type="duplicateValues" dxfId="28" priority="28"/>
  </conditionalFormatting>
  <conditionalFormatting sqref="C21">
    <cfRule type="duplicateValues" dxfId="27" priority="27"/>
  </conditionalFormatting>
  <conditionalFormatting sqref="C21">
    <cfRule type="duplicateValues" dxfId="26" priority="26"/>
  </conditionalFormatting>
  <conditionalFormatting sqref="C39">
    <cfRule type="duplicateValues" dxfId="25" priority="25"/>
  </conditionalFormatting>
  <conditionalFormatting sqref="C39">
    <cfRule type="duplicateValues" dxfId="24" priority="24"/>
  </conditionalFormatting>
  <conditionalFormatting sqref="A40:A1048576 C1:C1048576 A1:A10">
    <cfRule type="duplicateValues" dxfId="23" priority="23"/>
  </conditionalFormatting>
  <conditionalFormatting sqref="C45:C52">
    <cfRule type="duplicateValues" dxfId="22" priority="21"/>
  </conditionalFormatting>
  <conditionalFormatting sqref="C67:C68 C45:C62">
    <cfRule type="duplicateValues" dxfId="21" priority="22"/>
  </conditionalFormatting>
  <conditionalFormatting sqref="C48">
    <cfRule type="duplicateValues" dxfId="20" priority="19"/>
    <cfRule type="duplicateValues" dxfId="19" priority="20"/>
  </conditionalFormatting>
  <conditionalFormatting sqref="C50">
    <cfRule type="duplicateValues" dxfId="18" priority="17"/>
    <cfRule type="duplicateValues" dxfId="17" priority="18"/>
  </conditionalFormatting>
  <conditionalFormatting sqref="C55">
    <cfRule type="duplicateValues" dxfId="16" priority="15"/>
    <cfRule type="duplicateValues" dxfId="15" priority="16"/>
  </conditionalFormatting>
  <conditionalFormatting sqref="C56">
    <cfRule type="duplicateValues" dxfId="14" priority="12"/>
  </conditionalFormatting>
  <conditionalFormatting sqref="C56">
    <cfRule type="duplicateValues" dxfId="13" priority="13"/>
    <cfRule type="duplicateValues" dxfId="12" priority="14"/>
  </conditionalFormatting>
  <conditionalFormatting sqref="C60">
    <cfRule type="duplicateValues" dxfId="11" priority="11"/>
  </conditionalFormatting>
  <conditionalFormatting sqref="C63">
    <cfRule type="duplicateValues" dxfId="10" priority="8"/>
  </conditionalFormatting>
  <conditionalFormatting sqref="C63">
    <cfRule type="duplicateValues" dxfId="9" priority="9" stopIfTrue="1"/>
  </conditionalFormatting>
  <conditionalFormatting sqref="C63">
    <cfRule type="duplicateValues" dxfId="8" priority="10" stopIfTrue="1"/>
  </conditionalFormatting>
  <conditionalFormatting sqref="C67">
    <cfRule type="duplicateValues" dxfId="7" priority="6"/>
    <cfRule type="duplicateValues" dxfId="6" priority="7"/>
  </conditionalFormatting>
  <conditionalFormatting sqref="C66">
    <cfRule type="duplicateValues" dxfId="5" priority="5"/>
  </conditionalFormatting>
  <conditionalFormatting sqref="C1:C1048576">
    <cfRule type="duplicateValues" dxfId="4" priority="4"/>
  </conditionalFormatting>
  <conditionalFormatting sqref="C43:C1048576 C1:C20">
    <cfRule type="duplicateValues" dxfId="3" priority="49"/>
  </conditionalFormatting>
  <conditionalFormatting sqref="C22:C26">
    <cfRule type="duplicateValues" dxfId="2" priority="51"/>
  </conditionalFormatting>
  <conditionalFormatting sqref="C11:C39">
    <cfRule type="duplicateValues" dxfId="1" priority="67"/>
  </conditionalFormatting>
  <conditionalFormatting sqref="A11:A39">
    <cfRule type="duplicateValues" dxfId="0" priority="69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Ichsan</cp:lastModifiedBy>
  <dcterms:created xsi:type="dcterms:W3CDTF">2022-01-11T02:39:55Z</dcterms:created>
  <dcterms:modified xsi:type="dcterms:W3CDTF">2022-06-10T08:21:21Z</dcterms:modified>
</cp:coreProperties>
</file>