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\SEMARANG\Report Bulanan\RPA\"/>
    </mc:Choice>
  </mc:AlternateContent>
  <bookViews>
    <workbookView xWindow="0" yWindow="0" windowWidth="20490" windowHeight="6765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\___C__D_2___L_" localSheetId="0">[1]A!#REF!</definedName>
    <definedName name="_\___L__END__D_3" localSheetId="0">[1]A!#REF!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'[2]Income Statement'!#REF!</definedName>
    <definedName name="_\D">#REF!</definedName>
    <definedName name="_\E" localSheetId="0">'[2]Income Statement'!#REF!</definedName>
    <definedName name="_\F" localSheetId="0">#REF!</definedName>
    <definedName name="_\G">#REF!</definedName>
    <definedName name="_\H">#REF!</definedName>
    <definedName name="_\I" localSheetId="0">#REF!</definedName>
    <definedName name="_\J">#REF!</definedName>
    <definedName name="_\K">#REF!</definedName>
    <definedName name="_\L">#REF!</definedName>
    <definedName name="_\M" localSheetId="0">#REF!</definedName>
    <definedName name="_\N" localSheetId="0">#REF!</definedName>
    <definedName name="_\O">#REF!</definedName>
    <definedName name="_\P" localSheetId="0">'[2]Income Statement'!#REF!</definedName>
    <definedName name="_\Q">#REF!</definedName>
    <definedName name="_\R">#REF!</definedName>
    <definedName name="_\S">#REF!</definedName>
    <definedName name="_\T" localSheetId="0">'[2]Income Statement'!#REF!</definedName>
    <definedName name="_\U">#REF!</definedName>
    <definedName name="_\V">#REF!</definedName>
    <definedName name="_\X">#REF!</definedName>
    <definedName name="__\___C__D_2___L_">[1]A!#REF!</definedName>
    <definedName name="__\___L__END__D_3">[1]A!#REF!</definedName>
    <definedName name="__\C">'[2]Income Statement'!#REF!</definedName>
    <definedName name="__\E">'[2]Income Statement'!#REF!</definedName>
    <definedName name="__\F">#REF!</definedName>
    <definedName name="__\I">#REF!</definedName>
    <definedName name="__\M">#REF!</definedName>
    <definedName name="__\N">#REF!</definedName>
    <definedName name="__\P">'[2]Income Statement'!#REF!</definedName>
    <definedName name="__\T">'[2]Income Statement'!#REF!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[1]A!#REF!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'[2]Income Statement'!#REF!</definedName>
    <definedName name="_CGR34">'[2]Income Statement'!#REF!</definedName>
    <definedName name="_CGR34_7">'[6]Income Statement'!#REF!</definedName>
    <definedName name="_CGR4" localSheetId="0">'[2]Income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[1]A!#REF!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xlnm._FilterDatabase" localSheetId="0" hidden="1">'STAFF IT'!$A$9:$GY$15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'[10]BODP-16KOLOM'!#REF!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[1]A!#REF!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'[10]BODP-16KOLOM'!#REF!</definedName>
    <definedName name="_Sort" hidden="1">'[10]BODP-16KOLOM'!#REF!</definedName>
    <definedName name="_SUM__U_2_._END" localSheetId="0">[1]A!#REF!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[1]A!#REF!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 localSheetId="0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'[16]Income Statement'!#REF!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'[2]Income Statement'!#REF!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 localSheetId="0">#REF!</definedName>
    <definedName name="_xlnm.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'[16]Income Statement'!#REF!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'[2]Income Statement'!#REF!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 localSheetId="0">'[2]Operating Cycle'!#REF!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'[2]Income Statement'!#REF!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'[2]Income Statement'!#REF!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 localSheetId="0">'[2]Sources &amp; Uses'!#REF!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 localSheetId="0">'[28]Altman Z Score'!#REF!</definedName>
    <definedName name="ZSCR34">'[28]Altman Z Score'!#REF!</definedName>
    <definedName name="ZSCR34_25">'[29]Altman Z Score'!#REF!</definedName>
    <definedName name="ZSCR34_7">'[30]Altman Z Score'!#REF!</definedName>
    <definedName name="ZSCR4" localSheetId="0">'[28]Altman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 localSheetId="0">'[31]Altman Z Score'!#REF!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62913"/>
</workbook>
</file>

<file path=xl/calcChain.xml><?xml version="1.0" encoding="utf-8"?>
<calcChain xmlns="http://schemas.openxmlformats.org/spreadsheetml/2006/main">
  <c r="AM14" i="1" l="1"/>
  <c r="AJ14" i="1"/>
  <c r="AH14" i="1"/>
  <c r="AF14" i="1"/>
  <c r="AD14" i="1"/>
  <c r="AB14" i="1"/>
  <c r="Y14" i="1"/>
  <c r="W14" i="1"/>
  <c r="Z14" i="1" s="1"/>
  <c r="U14" i="1"/>
  <c r="T14" i="1"/>
  <c r="AM13" i="1"/>
  <c r="AJ13" i="1"/>
  <c r="AH13" i="1"/>
  <c r="AF13" i="1"/>
  <c r="AD13" i="1"/>
  <c r="AB13" i="1"/>
  <c r="Y13" i="1"/>
  <c r="Z13" i="1" s="1"/>
  <c r="W13" i="1"/>
  <c r="U13" i="1"/>
  <c r="AM12" i="1"/>
  <c r="AJ12" i="1"/>
  <c r="AH12" i="1"/>
  <c r="AF12" i="1"/>
  <c r="AD12" i="1"/>
  <c r="AK12" i="1" s="1"/>
  <c r="AB12" i="1"/>
  <c r="Y12" i="1"/>
  <c r="W12" i="1"/>
  <c r="Z12" i="1" s="1"/>
  <c r="U12" i="1"/>
  <c r="T12" i="1"/>
  <c r="AM11" i="1"/>
  <c r="AJ11" i="1"/>
  <c r="AH11" i="1"/>
  <c r="AF11" i="1"/>
  <c r="AD11" i="1"/>
  <c r="AB11" i="1"/>
  <c r="Y11" i="1"/>
  <c r="W11" i="1"/>
  <c r="Z11" i="1" s="1"/>
  <c r="U11" i="1"/>
  <c r="T11" i="1"/>
  <c r="AM10" i="1"/>
  <c r="AJ10" i="1"/>
  <c r="AH10" i="1"/>
  <c r="AF10" i="1"/>
  <c r="AD10" i="1"/>
  <c r="AB10" i="1"/>
  <c r="Y10" i="1"/>
  <c r="W10" i="1"/>
  <c r="U10" i="1"/>
  <c r="T10" i="1"/>
  <c r="Z10" i="1" l="1"/>
  <c r="AL10" i="1" s="1"/>
  <c r="AO10" i="1" s="1"/>
  <c r="AP10" i="1" s="1"/>
  <c r="AQ10" i="1" s="1"/>
  <c r="AK13" i="1"/>
  <c r="AL13" i="1" s="1"/>
  <c r="AO13" i="1" s="1"/>
  <c r="AP13" i="1" s="1"/>
  <c r="AQ13" i="1" s="1"/>
  <c r="AK10" i="1"/>
  <c r="AK11" i="1"/>
  <c r="AL11" i="1" s="1"/>
  <c r="AO11" i="1" s="1"/>
  <c r="AP11" i="1" s="1"/>
  <c r="AQ11" i="1" s="1"/>
  <c r="AK14" i="1"/>
  <c r="AL14" i="1"/>
  <c r="AO14" i="1" s="1"/>
  <c r="AP14" i="1" s="1"/>
  <c r="AQ14" i="1" s="1"/>
  <c r="AL12" i="1"/>
  <c r="AO12" i="1" s="1"/>
  <c r="AP12" i="1" s="1"/>
  <c r="AQ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<sst xmlns="http://schemas.openxmlformats.org/spreadsheetml/2006/main" count="69" uniqueCount="54">
  <si>
    <t>FORM REKAPITULASI PENILAIAN KINERJA</t>
  </si>
  <si>
    <t>STAFF IT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</si>
  <si>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</si>
  <si>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</si>
  <si>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</si>
  <si>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</si>
  <si>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</si>
  <si>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</si>
  <si>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</si>
  <si>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</si>
  <si>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</si>
  <si>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</si>
  <si>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</si>
  <si>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</si>
  <si>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</si>
  <si>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</si>
  <si>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</si>
  <si>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</si>
  <si>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</si>
  <si>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</si>
  <si>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</si>
  <si>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</si>
  <si>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</si>
  <si>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</si>
  <si>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</si>
  <si>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</si>
  <si>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</si>
  <si>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</si>
  <si>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</si>
  <si>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</si>
  <si>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</si>
  <si>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</si>
  <si>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</si>
  <si>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</si>
  <si>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</si>
  <si>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</si>
  <si>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</si>
  <si>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</si>
  <si>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</si>
  <si>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</si>
  <si>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</si>
  <si>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</si>
  <si>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STAFF INFRATEL</t>
  </si>
  <si>
    <t>INSANI</t>
  </si>
  <si>
    <t>LAKI-LAKI</t>
  </si>
  <si>
    <t>LOKASI : CC TELKOMSEL SEMARANG</t>
  </si>
  <si>
    <t xml:space="preserve">PERIODE : MEI 2022 </t>
  </si>
  <si>
    <t>BRILLIANTONY</t>
  </si>
  <si>
    <t>SIGIT ASTIARSO NUGROHO</t>
  </si>
  <si>
    <t>PRIMADITYA SURYA MAHARDIKA</t>
  </si>
  <si>
    <t>M. HUSEIN</t>
  </si>
  <si>
    <t>NUR ISMY AFIAH</t>
  </si>
  <si>
    <t>YUDHA PRASETYO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</si>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</sst>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Rp-421]* #,##0.00_);_([$Rp-421]* \(#,##0.00\);_([$Rp-421]* &quot;-&quot;??_);_(@_)"/>
    <numFmt numFmtId="165" formatCode="[$-409]d\-mmm\-yy;@"/>
    <numFmt numFmtId="166" formatCode="0.0%"/>
  </numFmts>
  <fonts count="15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8"/>
      <color theme="1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2"/>
      <name val="Times New Roman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4" fillId="0" borderId="0"/>
    <xf numFmtId="0" fontId="11" fillId="0" borderId="0"/>
    <xf numFmtId="0" fontId="14" fillId="0" borderId="0"/>
    <xf numFmtId="9" fontId="10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</cellStyleXfs>
  <cellXfs count="69">
    <xf numFmtId="0" fontId="0" fillId="0" borderId="0" xfId="0"/>
    <xf numFmtId="0" fontId="14" fillId="0" borderId="0" xfId="5" applyFill="1"/>
    <xf numFmtId="0" fontId="14" fillId="0" borderId="0" xfId="5" applyAlignment="1">
      <alignment horizontal="center" vertical="center"/>
    </xf>
    <xf numFmtId="0" fontId="14" fillId="0" borderId="0" xfId="5"/>
    <xf numFmtId="0" fontId="14" fillId="0" borderId="0" xfId="5" applyAlignment="1">
      <alignment horizontal="left" vertical="center"/>
    </xf>
    <xf numFmtId="2" fontId="14" fillId="0" borderId="0" xfId="5" applyNumberFormat="1" applyAlignment="1">
      <alignment horizontal="center" vertical="center"/>
    </xf>
    <xf numFmtId="0" fontId="1" fillId="0" borderId="0" xfId="10" applyFont="1"/>
    <xf numFmtId="0" fontId="1" fillId="0" borderId="0" xfId="10" applyFont="1" applyAlignment="1">
      <alignment horizontal="left" vertical="center"/>
    </xf>
    <xf numFmtId="0" fontId="1" fillId="0" borderId="0" xfId="5" applyFont="1" applyAlignment="1">
      <alignment horizontal="center" vertical="center"/>
    </xf>
    <xf numFmtId="17" fontId="1" fillId="0" borderId="0" xfId="10" applyNumberFormat="1" applyFont="1" applyAlignment="1">
      <alignment horizontal="left" vertical="center"/>
    </xf>
    <xf numFmtId="0" fontId="3" fillId="0" borderId="3" xfId="10" applyFont="1" applyFill="1" applyBorder="1" applyAlignment="1">
      <alignment horizontal="center" vertical="center"/>
    </xf>
    <xf numFmtId="0" fontId="4" fillId="0" borderId="3" xfId="5" applyFont="1" applyFill="1" applyBorder="1" applyAlignment="1">
      <alignment vertical="center"/>
    </xf>
    <xf numFmtId="1" fontId="5" fillId="0" borderId="3" xfId="5" applyNumberFormat="1" applyFont="1" applyFill="1" applyBorder="1" applyAlignment="1">
      <alignment horizontal="center" vertical="center"/>
    </xf>
    <xf numFmtId="165" fontId="3" fillId="0" borderId="3" xfId="5" applyNumberFormat="1" applyFont="1" applyFill="1" applyBorder="1" applyAlignment="1">
      <alignment horizontal="center" vertical="center"/>
    </xf>
    <xf numFmtId="0" fontId="3" fillId="0" borderId="3" xfId="5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6" fillId="0" borderId="3" xfId="1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5" applyFont="1" applyFill="1" applyBorder="1" applyAlignment="1">
      <alignment horizontal="center" vertical="center"/>
    </xf>
    <xf numFmtId="0" fontId="1" fillId="0" borderId="0" xfId="10" applyFont="1" applyAlignment="1">
      <alignment horizontal="center" vertical="center"/>
    </xf>
    <xf numFmtId="2" fontId="1" fillId="0" borderId="0" xfId="10" applyNumberFormat="1" applyFont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1" fontId="1" fillId="0" borderId="3" xfId="10" applyNumberFormat="1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center" vertical="center" wrapText="1"/>
    </xf>
    <xf numFmtId="9" fontId="1" fillId="3" borderId="3" xfId="6" applyFont="1" applyFill="1" applyBorder="1" applyAlignment="1">
      <alignment horizontal="center" vertical="center"/>
    </xf>
    <xf numFmtId="1" fontId="8" fillId="0" borderId="3" xfId="2" applyNumberFormat="1" applyFont="1" applyFill="1" applyBorder="1" applyAlignment="1">
      <alignment horizontal="center" vertical="center" wrapText="1"/>
    </xf>
    <xf numFmtId="10" fontId="1" fillId="3" borderId="3" xfId="10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 wrapText="1"/>
    </xf>
    <xf numFmtId="164" fontId="3" fillId="0" borderId="3" xfId="6" applyNumberFormat="1" applyFont="1" applyFill="1" applyBorder="1" applyAlignment="1">
      <alignment horizontal="center" vertical="center"/>
    </xf>
    <xf numFmtId="0" fontId="14" fillId="0" borderId="3" xfId="5" applyFill="1" applyBorder="1"/>
    <xf numFmtId="164" fontId="14" fillId="0" borderId="0" xfId="5" applyNumberFormat="1" applyAlignment="1">
      <alignment horizontal="center" vertical="center"/>
    </xf>
    <xf numFmtId="164" fontId="2" fillId="0" borderId="1" xfId="9" applyNumberFormat="1" applyFont="1" applyFill="1" applyBorder="1" applyAlignment="1">
      <alignment horizontal="center" vertical="center" wrapText="1"/>
    </xf>
    <xf numFmtId="164" fontId="2" fillId="0" borderId="2" xfId="9" applyNumberFormat="1" applyFont="1" applyFill="1" applyBorder="1" applyAlignment="1">
      <alignment horizontal="center" vertical="center" wrapText="1"/>
    </xf>
    <xf numFmtId="0" fontId="2" fillId="0" borderId="3" xfId="9" applyFont="1" applyBorder="1" applyAlignment="1">
      <alignment horizontal="center" vertical="center" wrapText="1"/>
    </xf>
    <xf numFmtId="0" fontId="2" fillId="0" borderId="3" xfId="9" applyFont="1" applyFill="1" applyBorder="1" applyAlignment="1">
      <alignment horizontal="center" vertical="center" wrapText="1"/>
    </xf>
    <xf numFmtId="0" fontId="2" fillId="3" borderId="10" xfId="10" applyFont="1" applyFill="1" applyBorder="1" applyAlignment="1">
      <alignment horizontal="center" vertical="center" wrapText="1"/>
    </xf>
    <xf numFmtId="0" fontId="2" fillId="3" borderId="12" xfId="10" applyFont="1" applyFill="1" applyBorder="1" applyAlignment="1">
      <alignment horizontal="center" vertical="center" wrapText="1"/>
    </xf>
    <xf numFmtId="0" fontId="2" fillId="0" borderId="1" xfId="9" applyFont="1" applyFill="1" applyBorder="1" applyAlignment="1">
      <alignment horizontal="center" vertical="center" wrapText="1"/>
    </xf>
    <xf numFmtId="0" fontId="2" fillId="0" borderId="2" xfId="9" applyFont="1" applyFill="1" applyBorder="1" applyAlignment="1">
      <alignment horizontal="center" vertical="center" wrapText="1"/>
    </xf>
    <xf numFmtId="0" fontId="2" fillId="0" borderId="1" xfId="5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center" vertical="center" wrapText="1"/>
    </xf>
    <xf numFmtId="166" fontId="2" fillId="2" borderId="8" xfId="10" applyNumberFormat="1" applyFont="1" applyFill="1" applyBorder="1" applyAlignment="1">
      <alignment horizontal="center" vertical="center" wrapText="1"/>
    </xf>
    <xf numFmtId="166" fontId="2" fillId="2" borderId="9" xfId="10" applyNumberFormat="1" applyFont="1" applyFill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/>
    </xf>
    <xf numFmtId="0" fontId="2" fillId="0" borderId="2" xfId="10" applyFont="1" applyBorder="1" applyAlignment="1">
      <alignment horizontal="center" vertical="center"/>
    </xf>
    <xf numFmtId="0" fontId="2" fillId="0" borderId="1" xfId="5" applyFont="1" applyBorder="1" applyAlignment="1">
      <alignment horizontal="center" vertical="center" wrapText="1"/>
    </xf>
    <xf numFmtId="0" fontId="2" fillId="0" borderId="2" xfId="5" applyFont="1" applyBorder="1" applyAlignment="1">
      <alignment horizontal="center" vertical="center" wrapText="1"/>
    </xf>
    <xf numFmtId="0" fontId="2" fillId="0" borderId="1" xfId="9" applyFont="1" applyBorder="1" applyAlignment="1">
      <alignment horizontal="center" vertical="center" wrapText="1"/>
    </xf>
    <xf numFmtId="0" fontId="2" fillId="0" borderId="2" xfId="9" applyFont="1" applyBorder="1" applyAlignment="1">
      <alignment horizontal="center" vertical="center" wrapText="1"/>
    </xf>
    <xf numFmtId="0" fontId="2" fillId="2" borderId="8" xfId="10" applyFont="1" applyFill="1" applyBorder="1" applyAlignment="1">
      <alignment horizontal="center" vertical="center" wrapText="1"/>
    </xf>
    <xf numFmtId="0" fontId="2" fillId="2" borderId="9" xfId="10" applyFont="1" applyFill="1" applyBorder="1" applyAlignment="1">
      <alignment horizontal="center" vertical="center" wrapText="1"/>
    </xf>
    <xf numFmtId="0" fontId="2" fillId="2" borderId="3" xfId="1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" fillId="0" borderId="8" xfId="7" applyFont="1" applyFill="1" applyBorder="1" applyAlignment="1">
      <alignment horizontal="center" vertical="center" wrapText="1"/>
    </xf>
    <xf numFmtId="0" fontId="2" fillId="0" borderId="9" xfId="7" applyFont="1" applyFill="1" applyBorder="1" applyAlignment="1">
      <alignment horizontal="center" vertical="center" wrapText="1"/>
    </xf>
    <xf numFmtId="0" fontId="2" fillId="0" borderId="8" xfId="10" applyFont="1" applyFill="1" applyBorder="1" applyAlignment="1">
      <alignment horizontal="center" vertical="center" wrapText="1"/>
    </xf>
    <xf numFmtId="0" fontId="2" fillId="0" borderId="9" xfId="10" applyFont="1" applyFill="1" applyBorder="1" applyAlignment="1">
      <alignment horizontal="center" vertical="center" wrapText="1"/>
    </xf>
    <xf numFmtId="0" fontId="2" fillId="3" borderId="3" xfId="10" applyFont="1" applyFill="1" applyBorder="1" applyAlignment="1">
      <alignment horizontal="center" vertical="center" wrapText="1"/>
    </xf>
    <xf numFmtId="0" fontId="2" fillId="2" borderId="4" xfId="10" applyFont="1" applyFill="1" applyBorder="1" applyAlignment="1">
      <alignment horizontal="center" vertical="center"/>
    </xf>
    <xf numFmtId="0" fontId="2" fillId="2" borderId="5" xfId="10" applyFont="1" applyFill="1" applyBorder="1" applyAlignment="1">
      <alignment horizontal="center" vertical="center"/>
    </xf>
    <xf numFmtId="0" fontId="2" fillId="2" borderId="6" xfId="10" applyFont="1" applyFill="1" applyBorder="1" applyAlignment="1">
      <alignment horizontal="center" vertical="center"/>
    </xf>
    <xf numFmtId="0" fontId="2" fillId="2" borderId="7" xfId="10" applyFont="1" applyFill="1" applyBorder="1" applyAlignment="1">
      <alignment horizontal="center" vertical="center"/>
    </xf>
    <xf numFmtId="0" fontId="2" fillId="2" borderId="10" xfId="10" applyFont="1" applyFill="1" applyBorder="1" applyAlignment="1">
      <alignment horizontal="center" vertical="center"/>
    </xf>
    <xf numFmtId="0" fontId="2" fillId="2" borderId="11" xfId="10" applyFont="1" applyFill="1" applyBorder="1" applyAlignment="1">
      <alignment horizontal="center" vertical="center"/>
    </xf>
    <xf numFmtId="166" fontId="2" fillId="2" borderId="3" xfId="10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7"/>
    <cellStyle name="Normal 2 10 2" xfId="1"/>
    <cellStyle name="Normal 3 3" xfId="5"/>
    <cellStyle name="Normal 3 3 2" xfId="8"/>
    <cellStyle name="Normal 4" xfId="3"/>
    <cellStyle name="Normal 4 2" xfId="9"/>
    <cellStyle name="Normal_Kinerja Nov 08" xfId="4"/>
    <cellStyle name="Normal_Kinerja Siska Sept 2010" xfId="10"/>
    <cellStyle name="Percent 2" xfId="2"/>
    <cellStyle name="Percent 2 2" xfId="6"/>
  </cellStyles>
  <dxfs count="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%20Disk/mtw/Tatang/MTK/Tatang/Project%20PLN%20Jakarta/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media%2006/Data/Data%20D/Closing%202006/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%20PLANNING/Studi%20Kelayakan/Batam%20CC/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NASKAH/LATEX/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ve/Data%20D/SAP/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ve/Data%20D/SAP/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GY194"/>
  <sheetViews>
    <sheetView showGridLines="0" tabSelected="1" workbookViewId="0">
      <pane xSplit="3" ySplit="9" topLeftCell="AN10" activePane="bottomRight" state="frozen"/>
      <selection pane="topRight"/>
      <selection pane="bottomLeft"/>
      <selection pane="bottomRight" activeCell="D4" sqref="D4"/>
    </sheetView>
  </sheetViews>
  <sheetFormatPr defaultColWidth="9.140625" defaultRowHeight="15"/>
  <cols>
    <col min="1" max="1" width="9.140625" style="3" customWidth="1"/>
    <col min="2" max="2" width="7.140625" style="3" customWidth="1"/>
    <col min="3" max="3" width="27.28515625" style="4" customWidth="1"/>
    <col min="4" max="4" width="18.42578125" style="2" customWidth="1"/>
    <col min="5" max="5" width="16.28515625" style="2" customWidth="1"/>
    <col min="6" max="6" width="16.5703125" style="2" customWidth="1"/>
    <col min="7" max="7" width="17.28515625" style="2" customWidth="1"/>
    <col min="8" max="8" width="10.28515625" style="2" customWidth="1"/>
    <col min="9" max="9" width="18.7109375" style="2" bestFit="1" customWidth="1"/>
    <col min="10" max="10" width="8" style="2" customWidth="1"/>
    <col min="11" max="12" width="10.28515625" style="2" customWidth="1"/>
    <col min="13" max="13" width="9.140625" style="2" customWidth="1"/>
    <col min="14" max="14" width="11.5703125" style="2" customWidth="1"/>
    <col min="15" max="16" width="3.5703125" style="2" customWidth="1"/>
    <col min="17" max="17" width="5" style="2" customWidth="1"/>
    <col min="18" max="18" width="9.85546875" style="2" customWidth="1"/>
    <col min="19" max="19" width="8.140625" style="2" customWidth="1"/>
    <col min="20" max="20" width="10.7109375" style="2" customWidth="1"/>
    <col min="21" max="21" width="9.140625" style="2" customWidth="1"/>
    <col min="22" max="22" width="5.7109375" style="2" customWidth="1"/>
    <col min="23" max="23" width="7.42578125" style="2" customWidth="1"/>
    <col min="24" max="25" width="6.85546875" style="5" customWidth="1"/>
    <col min="26" max="26" width="8.7109375" style="2" customWidth="1"/>
    <col min="27" max="27" width="6.140625" style="2" customWidth="1"/>
    <col min="28" max="28" width="10.28515625" style="2" customWidth="1"/>
    <col min="29" max="29" width="6.42578125" style="2" customWidth="1"/>
    <col min="30" max="30" width="6.140625" style="2" customWidth="1"/>
    <col min="31" max="31" width="5.42578125" style="2" customWidth="1"/>
    <col min="32" max="32" width="6.140625" style="2" customWidth="1"/>
    <col min="33" max="33" width="5.42578125" style="2" customWidth="1"/>
    <col min="34" max="34" width="9.5703125" style="2" customWidth="1"/>
    <col min="35" max="35" width="7.5703125" style="2" customWidth="1"/>
    <col min="36" max="36" width="9.5703125" style="2" customWidth="1"/>
    <col min="37" max="38" width="8.5703125" style="2" customWidth="1"/>
    <col min="39" max="39" width="9.140625" style="2" customWidth="1"/>
    <col min="40" max="41" width="15.7109375" style="2" customWidth="1"/>
    <col min="42" max="42" width="21" style="2" customWidth="1"/>
    <col min="43" max="43" width="15.5703125" style="2" customWidth="1"/>
    <col min="44" max="44" width="8" style="3" customWidth="1"/>
    <col min="45" max="45" width="8.5703125" style="3" customWidth="1"/>
    <col min="46" max="46" width="5.7109375" style="3" customWidth="1"/>
    <col min="47" max="196" width="9.140625" style="3"/>
    <col min="197" max="197" width="7.140625" style="3" customWidth="1"/>
    <col min="198" max="198" width="27.28515625" style="3" customWidth="1"/>
    <col min="199" max="199" width="12" style="3" customWidth="1"/>
    <col min="200" max="206" width="9.140625" style="3" customWidth="1"/>
    <col min="207" max="207" width="9.140625" style="3" hidden="1" customWidth="1"/>
    <col min="208" max="16384" width="9.140625" style="3"/>
  </cols>
  <sheetData>
    <row r="1" spans="1:46">
      <c r="A1" s="6"/>
      <c r="B1" s="6" t="s">
        <v>0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0"/>
      <c r="W1" s="20"/>
      <c r="X1" s="21"/>
      <c r="Y1" s="21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</row>
    <row r="2" spans="1:46">
      <c r="A2" s="6"/>
      <c r="B2" s="6" t="s">
        <v>1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0"/>
      <c r="W2" s="20"/>
      <c r="X2" s="21"/>
      <c r="Y2" s="21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</row>
    <row r="3" spans="1:46">
      <c r="A3" s="6"/>
      <c r="B3" s="6" t="s">
        <v>45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20"/>
      <c r="W3" s="20"/>
      <c r="X3" s="21"/>
      <c r="Y3" s="21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</row>
    <row r="4" spans="1:46">
      <c r="A4" s="6"/>
      <c r="B4" s="9" t="s">
        <v>46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0"/>
      <c r="W4" s="20"/>
      <c r="X4" s="21"/>
      <c r="Y4" s="21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</row>
    <row r="5" spans="1:46">
      <c r="A5" s="6"/>
      <c r="B5" s="6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0"/>
      <c r="W5" s="20"/>
      <c r="X5" s="21"/>
      <c r="Y5" s="2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</row>
    <row r="6" spans="1:46" ht="15" customHeight="1">
      <c r="A6" s="6"/>
      <c r="B6" s="46" t="s">
        <v>2</v>
      </c>
      <c r="C6" s="46" t="s">
        <v>3</v>
      </c>
      <c r="D6" s="48" t="s">
        <v>4</v>
      </c>
      <c r="E6" s="48" t="s">
        <v>5</v>
      </c>
      <c r="F6" s="48" t="s">
        <v>6</v>
      </c>
      <c r="G6" s="48" t="s">
        <v>7</v>
      </c>
      <c r="H6" s="50" t="s">
        <v>8</v>
      </c>
      <c r="I6" s="50" t="s">
        <v>9</v>
      </c>
      <c r="J6" s="50" t="s">
        <v>10</v>
      </c>
      <c r="K6" s="50" t="s">
        <v>11</v>
      </c>
      <c r="L6" s="50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42" t="s">
        <v>20</v>
      </c>
      <c r="U6" s="42" t="s">
        <v>21</v>
      </c>
      <c r="V6" s="62" t="s">
        <v>22</v>
      </c>
      <c r="W6" s="63"/>
      <c r="X6" s="63"/>
      <c r="Y6" s="63"/>
      <c r="Z6" s="61" t="s">
        <v>23</v>
      </c>
      <c r="AA6" s="62" t="s">
        <v>24</v>
      </c>
      <c r="AB6" s="63"/>
      <c r="AC6" s="63"/>
      <c r="AD6" s="63"/>
      <c r="AE6" s="63"/>
      <c r="AF6" s="63"/>
      <c r="AG6" s="63"/>
      <c r="AH6" s="63"/>
      <c r="AI6" s="63"/>
      <c r="AJ6" s="66"/>
      <c r="AK6" s="36" t="s">
        <v>25</v>
      </c>
      <c r="AL6" s="36" t="s">
        <v>26</v>
      </c>
      <c r="AM6" s="38" t="s">
        <v>27</v>
      </c>
      <c r="AN6" s="38" t="s">
        <v>28</v>
      </c>
      <c r="AO6" s="32" t="s">
        <v>29</v>
      </c>
      <c r="AP6" s="32" t="s">
        <v>30</v>
      </c>
      <c r="AQ6" s="32" t="s">
        <v>31</v>
      </c>
      <c r="AR6" s="34" t="s">
        <v>32</v>
      </c>
      <c r="AS6" s="34" t="s">
        <v>33</v>
      </c>
      <c r="AT6" s="35" t="s">
        <v>34</v>
      </c>
    </row>
    <row r="7" spans="1:46" ht="15" customHeight="1">
      <c r="A7" s="6"/>
      <c r="B7" s="47"/>
      <c r="C7" s="47"/>
      <c r="D7" s="49"/>
      <c r="E7" s="49"/>
      <c r="F7" s="49"/>
      <c r="G7" s="49"/>
      <c r="H7" s="51"/>
      <c r="I7" s="51"/>
      <c r="J7" s="51"/>
      <c r="K7" s="51"/>
      <c r="L7" s="51"/>
      <c r="M7" s="41"/>
      <c r="N7" s="41"/>
      <c r="O7" s="41"/>
      <c r="P7" s="41"/>
      <c r="Q7" s="41"/>
      <c r="R7" s="41"/>
      <c r="S7" s="41"/>
      <c r="T7" s="43"/>
      <c r="U7" s="43"/>
      <c r="V7" s="64"/>
      <c r="W7" s="65"/>
      <c r="X7" s="65"/>
      <c r="Y7" s="65"/>
      <c r="Z7" s="61"/>
      <c r="AA7" s="64"/>
      <c r="AB7" s="65"/>
      <c r="AC7" s="65"/>
      <c r="AD7" s="65"/>
      <c r="AE7" s="65"/>
      <c r="AF7" s="65"/>
      <c r="AG7" s="65"/>
      <c r="AH7" s="65"/>
      <c r="AI7" s="65"/>
      <c r="AJ7" s="67"/>
      <c r="AK7" s="37"/>
      <c r="AL7" s="37"/>
      <c r="AM7" s="39"/>
      <c r="AN7" s="39"/>
      <c r="AO7" s="33"/>
      <c r="AP7" s="33"/>
      <c r="AQ7" s="33"/>
      <c r="AR7" s="34"/>
      <c r="AS7" s="34"/>
      <c r="AT7" s="35"/>
    </row>
    <row r="8" spans="1:46">
      <c r="A8" s="6"/>
      <c r="B8" s="47"/>
      <c r="C8" s="47"/>
      <c r="D8" s="49"/>
      <c r="E8" s="49"/>
      <c r="F8" s="49"/>
      <c r="G8" s="49"/>
      <c r="H8" s="51"/>
      <c r="I8" s="51"/>
      <c r="J8" s="51"/>
      <c r="K8" s="51"/>
      <c r="L8" s="51"/>
      <c r="M8" s="41"/>
      <c r="N8" s="41"/>
      <c r="O8" s="41"/>
      <c r="P8" s="41"/>
      <c r="Q8" s="41"/>
      <c r="R8" s="41"/>
      <c r="S8" s="41"/>
      <c r="T8" s="43"/>
      <c r="U8" s="43"/>
      <c r="V8" s="44">
        <v>0.15</v>
      </c>
      <c r="W8" s="45"/>
      <c r="X8" s="68">
        <v>0.15</v>
      </c>
      <c r="Y8" s="68"/>
      <c r="Z8" s="61"/>
      <c r="AA8" s="44">
        <v>0.2</v>
      </c>
      <c r="AB8" s="45"/>
      <c r="AC8" s="44">
        <v>0.2</v>
      </c>
      <c r="AD8" s="45"/>
      <c r="AE8" s="44">
        <v>0.1</v>
      </c>
      <c r="AF8" s="45"/>
      <c r="AG8" s="44">
        <v>0.1</v>
      </c>
      <c r="AH8" s="45"/>
      <c r="AI8" s="44">
        <v>0.1</v>
      </c>
      <c r="AJ8" s="45"/>
      <c r="AK8" s="37"/>
      <c r="AL8" s="37"/>
      <c r="AM8" s="39"/>
      <c r="AN8" s="39"/>
      <c r="AO8" s="33"/>
      <c r="AP8" s="33"/>
      <c r="AQ8" s="33"/>
      <c r="AR8" s="34"/>
      <c r="AS8" s="34"/>
      <c r="AT8" s="35"/>
    </row>
    <row r="9" spans="1:46" ht="50.25" customHeight="1">
      <c r="A9" s="6"/>
      <c r="B9" s="47"/>
      <c r="C9" s="47"/>
      <c r="D9" s="49"/>
      <c r="E9" s="49"/>
      <c r="F9" s="49"/>
      <c r="G9" s="49"/>
      <c r="H9" s="51"/>
      <c r="I9" s="51"/>
      <c r="J9" s="51"/>
      <c r="K9" s="51"/>
      <c r="L9" s="51"/>
      <c r="M9" s="41"/>
      <c r="N9" s="41"/>
      <c r="O9" s="41"/>
      <c r="P9" s="41"/>
      <c r="Q9" s="41"/>
      <c r="R9" s="41"/>
      <c r="S9" s="41"/>
      <c r="T9" s="43"/>
      <c r="U9" s="43"/>
      <c r="V9" s="52" t="s">
        <v>35</v>
      </c>
      <c r="W9" s="53"/>
      <c r="X9" s="54" t="s">
        <v>36</v>
      </c>
      <c r="Y9" s="54"/>
      <c r="Z9" s="61"/>
      <c r="AA9" s="55" t="s">
        <v>37</v>
      </c>
      <c r="AB9" s="56"/>
      <c r="AC9" s="55" t="s">
        <v>38</v>
      </c>
      <c r="AD9" s="56"/>
      <c r="AE9" s="57" t="s">
        <v>39</v>
      </c>
      <c r="AF9" s="58"/>
      <c r="AG9" s="59" t="s">
        <v>40</v>
      </c>
      <c r="AH9" s="60"/>
      <c r="AI9" s="59" t="s">
        <v>41</v>
      </c>
      <c r="AJ9" s="60"/>
      <c r="AK9" s="37"/>
      <c r="AL9" s="37"/>
      <c r="AM9" s="39"/>
      <c r="AN9" s="39"/>
      <c r="AO9" s="33"/>
      <c r="AP9" s="33"/>
      <c r="AQ9" s="33"/>
      <c r="AR9" s="34"/>
      <c r="AS9" s="34"/>
      <c r="AT9" s="35"/>
    </row>
    <row r="10" spans="1:46" s="1" customFormat="1">
      <c r="B10" s="10">
        <v>1</v>
      </c>
      <c r="C10" s="11" t="s">
        <v>47</v>
      </c>
      <c r="D10" s="12">
        <v>181003</v>
      </c>
      <c r="E10" s="13">
        <v>44197</v>
      </c>
      <c r="F10" s="13">
        <v>44712</v>
      </c>
      <c r="G10" s="14" t="s">
        <v>42</v>
      </c>
      <c r="H10" s="14" t="s">
        <v>44</v>
      </c>
      <c r="I10" s="11" t="s">
        <v>48</v>
      </c>
      <c r="J10" s="18" t="s">
        <v>43</v>
      </c>
      <c r="K10" s="14"/>
      <c r="L10" s="14"/>
      <c r="M10" s="19">
        <v>22</v>
      </c>
      <c r="N10" s="19">
        <v>20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22">
        <f>N10-O10-P10-S10</f>
        <v>20</v>
      </c>
      <c r="U10" s="19">
        <f t="shared" ref="U10:U14" si="0">N10-(R10+S10)</f>
        <v>20</v>
      </c>
      <c r="V10" s="23">
        <v>5</v>
      </c>
      <c r="W10" s="24">
        <f t="shared" ref="W10:W14" si="1">V10/5*$V$8</f>
        <v>0.15</v>
      </c>
      <c r="X10" s="23">
        <v>5</v>
      </c>
      <c r="Y10" s="24">
        <f t="shared" ref="Y10:Y14" si="2">X10/5*$X$8</f>
        <v>0.15</v>
      </c>
      <c r="Z10" s="25">
        <f t="shared" ref="Z10:Z14" si="3">W10+Y10</f>
        <v>0.3</v>
      </c>
      <c r="AA10" s="23">
        <v>5</v>
      </c>
      <c r="AB10" s="24">
        <f t="shared" ref="AB10:AB14" si="4">AA10/5*$AA$8</f>
        <v>0.2</v>
      </c>
      <c r="AC10" s="23">
        <v>5</v>
      </c>
      <c r="AD10" s="24">
        <f t="shared" ref="AD10:AD14" si="5">AC10/5*$AC$8</f>
        <v>0.2</v>
      </c>
      <c r="AE10" s="23">
        <v>5</v>
      </c>
      <c r="AF10" s="24">
        <f t="shared" ref="AF10:AF14" si="6">AE10/5*$AE$8</f>
        <v>0.1</v>
      </c>
      <c r="AG10" s="26">
        <v>5</v>
      </c>
      <c r="AH10" s="24">
        <f t="shared" ref="AH10:AH14" si="7">AG10/5*$AI$8</f>
        <v>0.1</v>
      </c>
      <c r="AI10" s="26">
        <v>5</v>
      </c>
      <c r="AJ10" s="24">
        <f t="shared" ref="AJ10:AJ14" si="8">AI10/5*$AI$8</f>
        <v>0.1</v>
      </c>
      <c r="AK10" s="27">
        <f t="shared" ref="AK10:AK14" si="9">AB10+AD10+AF10+AH10+AJ10</f>
        <v>0.7</v>
      </c>
      <c r="AL10" s="27">
        <f t="shared" ref="AL10:AL14" si="10">AK10+Z10</f>
        <v>1</v>
      </c>
      <c r="AM10" s="28" t="str">
        <f t="shared" ref="AM10:AM14" si="11">IF(AT10&gt;0,"GUGUR","TERIMA")</f>
        <v>TERIMA</v>
      </c>
      <c r="AN10" s="29">
        <v>1320000</v>
      </c>
      <c r="AO10" s="29">
        <f t="shared" ref="AO10:AO14" si="12">AN10*AL10</f>
        <v>1320000</v>
      </c>
      <c r="AP10" s="29">
        <f t="shared" ref="AP10:AP14" si="13">IF(S10&gt;0,(T10/M10)*AO10,AO10)</f>
        <v>1320000</v>
      </c>
      <c r="AQ10" s="29">
        <f t="shared" ref="AQ10:AQ14" si="14">IF(L10=1,(T10/M10)*AP10,IF(AR10&gt;0,AP10*85%,IF(AS10&gt;0,AP10*60%,IF(AT10&gt;0,AP10*0%,AP10))))</f>
        <v>1320000</v>
      </c>
      <c r="AR10" s="30"/>
      <c r="AS10" s="30"/>
      <c r="AT10" s="30"/>
    </row>
    <row r="11" spans="1:46" s="1" customFormat="1" ht="14.25" customHeight="1">
      <c r="B11" s="10">
        <v>2</v>
      </c>
      <c r="C11" s="11" t="s">
        <v>49</v>
      </c>
      <c r="D11" s="12">
        <v>181004</v>
      </c>
      <c r="E11" s="13">
        <v>44197</v>
      </c>
      <c r="F11" s="13">
        <v>44712</v>
      </c>
      <c r="G11" s="14" t="s">
        <v>42</v>
      </c>
      <c r="H11" s="14" t="s">
        <v>44</v>
      </c>
      <c r="I11" s="11" t="s">
        <v>48</v>
      </c>
      <c r="J11" s="18" t="s">
        <v>43</v>
      </c>
      <c r="K11" s="14"/>
      <c r="L11" s="14"/>
      <c r="M11" s="19">
        <v>22</v>
      </c>
      <c r="N11" s="19">
        <v>21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2">
        <f>N11-O11-P11-S11</f>
        <v>21</v>
      </c>
      <c r="U11" s="19">
        <f t="shared" si="0"/>
        <v>21</v>
      </c>
      <c r="V11" s="23">
        <v>5</v>
      </c>
      <c r="W11" s="24">
        <f t="shared" si="1"/>
        <v>0.15</v>
      </c>
      <c r="X11" s="23">
        <v>5</v>
      </c>
      <c r="Y11" s="24">
        <f t="shared" si="2"/>
        <v>0.15</v>
      </c>
      <c r="Z11" s="25">
        <f t="shared" si="3"/>
        <v>0.3</v>
      </c>
      <c r="AA11" s="23">
        <v>5</v>
      </c>
      <c r="AB11" s="24">
        <f t="shared" si="4"/>
        <v>0.2</v>
      </c>
      <c r="AC11" s="23">
        <v>5</v>
      </c>
      <c r="AD11" s="24">
        <f t="shared" si="5"/>
        <v>0.2</v>
      </c>
      <c r="AE11" s="23">
        <v>5</v>
      </c>
      <c r="AF11" s="24">
        <f t="shared" si="6"/>
        <v>0.1</v>
      </c>
      <c r="AG11" s="26">
        <v>5</v>
      </c>
      <c r="AH11" s="24">
        <f t="shared" si="7"/>
        <v>0.1</v>
      </c>
      <c r="AI11" s="26">
        <v>5</v>
      </c>
      <c r="AJ11" s="24">
        <f t="shared" si="8"/>
        <v>0.1</v>
      </c>
      <c r="AK11" s="27">
        <f t="shared" si="9"/>
        <v>0.7</v>
      </c>
      <c r="AL11" s="27">
        <f t="shared" si="10"/>
        <v>1</v>
      </c>
      <c r="AM11" s="28" t="str">
        <f t="shared" si="11"/>
        <v>TERIMA</v>
      </c>
      <c r="AN11" s="29">
        <v>1320000</v>
      </c>
      <c r="AO11" s="29">
        <f t="shared" si="12"/>
        <v>1320000</v>
      </c>
      <c r="AP11" s="29">
        <f t="shared" si="13"/>
        <v>1320000</v>
      </c>
      <c r="AQ11" s="29">
        <f t="shared" si="14"/>
        <v>1320000</v>
      </c>
      <c r="AR11" s="30"/>
      <c r="AS11" s="30"/>
      <c r="AT11" s="30"/>
    </row>
    <row r="12" spans="1:46" s="1" customFormat="1">
      <c r="B12" s="10">
        <v>3</v>
      </c>
      <c r="C12" s="15" t="s">
        <v>50</v>
      </c>
      <c r="D12" s="12">
        <v>184743</v>
      </c>
      <c r="E12" s="13">
        <v>44197</v>
      </c>
      <c r="F12" s="13">
        <v>44712</v>
      </c>
      <c r="G12" s="14" t="s">
        <v>42</v>
      </c>
      <c r="H12" s="14" t="s">
        <v>44</v>
      </c>
      <c r="I12" s="11" t="s">
        <v>48</v>
      </c>
      <c r="J12" s="18" t="s">
        <v>43</v>
      </c>
      <c r="K12" s="14"/>
      <c r="L12" s="14"/>
      <c r="M12" s="19">
        <v>22</v>
      </c>
      <c r="N12" s="19">
        <v>20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2">
        <f>N12-O12-P12-S12</f>
        <v>20</v>
      </c>
      <c r="U12" s="19">
        <f t="shared" si="0"/>
        <v>20</v>
      </c>
      <c r="V12" s="23">
        <v>5</v>
      </c>
      <c r="W12" s="24">
        <f t="shared" si="1"/>
        <v>0.15</v>
      </c>
      <c r="X12" s="23">
        <v>5</v>
      </c>
      <c r="Y12" s="24">
        <f t="shared" si="2"/>
        <v>0.15</v>
      </c>
      <c r="Z12" s="25">
        <f t="shared" si="3"/>
        <v>0.3</v>
      </c>
      <c r="AA12" s="23">
        <v>5</v>
      </c>
      <c r="AB12" s="24">
        <f t="shared" si="4"/>
        <v>0.2</v>
      </c>
      <c r="AC12" s="23">
        <v>5</v>
      </c>
      <c r="AD12" s="24">
        <f t="shared" si="5"/>
        <v>0.2</v>
      </c>
      <c r="AE12" s="23">
        <v>5</v>
      </c>
      <c r="AF12" s="24">
        <f t="shared" si="6"/>
        <v>0.1</v>
      </c>
      <c r="AG12" s="26">
        <v>5</v>
      </c>
      <c r="AH12" s="24">
        <f t="shared" si="7"/>
        <v>0.1</v>
      </c>
      <c r="AI12" s="26">
        <v>5</v>
      </c>
      <c r="AJ12" s="24">
        <f t="shared" si="8"/>
        <v>0.1</v>
      </c>
      <c r="AK12" s="27">
        <f t="shared" si="9"/>
        <v>0.7</v>
      </c>
      <c r="AL12" s="27">
        <f t="shared" si="10"/>
        <v>1</v>
      </c>
      <c r="AM12" s="28" t="str">
        <f t="shared" si="11"/>
        <v>TERIMA</v>
      </c>
      <c r="AN12" s="29">
        <v>1320000</v>
      </c>
      <c r="AO12" s="29">
        <f t="shared" si="12"/>
        <v>1320000</v>
      </c>
      <c r="AP12" s="29">
        <f t="shared" si="13"/>
        <v>1320000</v>
      </c>
      <c r="AQ12" s="29">
        <f t="shared" si="14"/>
        <v>1320000</v>
      </c>
      <c r="AR12" s="30"/>
      <c r="AS12" s="30"/>
      <c r="AT12" s="30"/>
    </row>
    <row r="13" spans="1:46" s="1" customFormat="1">
      <c r="B13" s="10">
        <v>4</v>
      </c>
      <c r="C13" s="16" t="s">
        <v>51</v>
      </c>
      <c r="D13" s="12">
        <v>184744</v>
      </c>
      <c r="E13" s="13">
        <v>44197</v>
      </c>
      <c r="F13" s="13">
        <v>44712</v>
      </c>
      <c r="G13" s="14" t="s">
        <v>42</v>
      </c>
      <c r="H13" s="14" t="s">
        <v>53</v>
      </c>
      <c r="I13" s="11" t="s">
        <v>48</v>
      </c>
      <c r="J13" s="18" t="s">
        <v>43</v>
      </c>
      <c r="K13" s="14"/>
      <c r="L13" s="14"/>
      <c r="M13" s="19">
        <v>22</v>
      </c>
      <c r="N13" s="19">
        <v>16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2">
        <v>16</v>
      </c>
      <c r="U13" s="19">
        <f t="shared" si="0"/>
        <v>16</v>
      </c>
      <c r="V13" s="23">
        <v>5</v>
      </c>
      <c r="W13" s="24">
        <f t="shared" si="1"/>
        <v>0.15</v>
      </c>
      <c r="X13" s="23">
        <v>5</v>
      </c>
      <c r="Y13" s="24">
        <f t="shared" si="2"/>
        <v>0.15</v>
      </c>
      <c r="Z13" s="25">
        <f t="shared" si="3"/>
        <v>0.3</v>
      </c>
      <c r="AA13" s="23">
        <v>5</v>
      </c>
      <c r="AB13" s="24">
        <f t="shared" si="4"/>
        <v>0.2</v>
      </c>
      <c r="AC13" s="23">
        <v>5</v>
      </c>
      <c r="AD13" s="24">
        <f t="shared" si="5"/>
        <v>0.2</v>
      </c>
      <c r="AE13" s="23">
        <v>5</v>
      </c>
      <c r="AF13" s="24">
        <f t="shared" si="6"/>
        <v>0.1</v>
      </c>
      <c r="AG13" s="26">
        <v>5</v>
      </c>
      <c r="AH13" s="24">
        <f t="shared" si="7"/>
        <v>0.1</v>
      </c>
      <c r="AI13" s="26">
        <v>5</v>
      </c>
      <c r="AJ13" s="24">
        <f t="shared" si="8"/>
        <v>0.1</v>
      </c>
      <c r="AK13" s="27">
        <f t="shared" si="9"/>
        <v>0.7</v>
      </c>
      <c r="AL13" s="27">
        <f t="shared" si="10"/>
        <v>1</v>
      </c>
      <c r="AM13" s="28" t="str">
        <f t="shared" si="11"/>
        <v>TERIMA</v>
      </c>
      <c r="AN13" s="29">
        <v>1320000</v>
      </c>
      <c r="AO13" s="29">
        <f t="shared" si="12"/>
        <v>1320000</v>
      </c>
      <c r="AP13" s="29">
        <f t="shared" si="13"/>
        <v>1320000</v>
      </c>
      <c r="AQ13" s="29">
        <f t="shared" si="14"/>
        <v>1320000</v>
      </c>
      <c r="AR13" s="30"/>
      <c r="AS13" s="30"/>
      <c r="AT13" s="30"/>
    </row>
    <row r="14" spans="1:46" s="1" customFormat="1">
      <c r="B14" s="10">
        <v>5</v>
      </c>
      <c r="C14" s="17" t="s">
        <v>52</v>
      </c>
      <c r="D14" s="12">
        <v>184746</v>
      </c>
      <c r="E14" s="13">
        <v>44197</v>
      </c>
      <c r="F14" s="13">
        <v>44712</v>
      </c>
      <c r="G14" s="14" t="s">
        <v>42</v>
      </c>
      <c r="H14" s="14" t="s">
        <v>44</v>
      </c>
      <c r="I14" s="11" t="s">
        <v>48</v>
      </c>
      <c r="J14" s="18" t="s">
        <v>43</v>
      </c>
      <c r="K14" s="14"/>
      <c r="L14" s="14"/>
      <c r="M14" s="19">
        <v>22</v>
      </c>
      <c r="N14" s="19">
        <v>21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2">
        <f>N14-O14-P14-S14</f>
        <v>21</v>
      </c>
      <c r="U14" s="19">
        <f t="shared" si="0"/>
        <v>21</v>
      </c>
      <c r="V14" s="23">
        <v>5</v>
      </c>
      <c r="W14" s="24">
        <f t="shared" si="1"/>
        <v>0.15</v>
      </c>
      <c r="X14" s="23">
        <v>5</v>
      </c>
      <c r="Y14" s="24">
        <f t="shared" si="2"/>
        <v>0.15</v>
      </c>
      <c r="Z14" s="25">
        <f t="shared" si="3"/>
        <v>0.3</v>
      </c>
      <c r="AA14" s="23">
        <v>5</v>
      </c>
      <c r="AB14" s="24">
        <f t="shared" si="4"/>
        <v>0.2</v>
      </c>
      <c r="AC14" s="23">
        <v>5</v>
      </c>
      <c r="AD14" s="24">
        <f t="shared" si="5"/>
        <v>0.2</v>
      </c>
      <c r="AE14" s="23">
        <v>5</v>
      </c>
      <c r="AF14" s="24">
        <f t="shared" si="6"/>
        <v>0.1</v>
      </c>
      <c r="AG14" s="26">
        <v>5</v>
      </c>
      <c r="AH14" s="24">
        <f t="shared" si="7"/>
        <v>0.1</v>
      </c>
      <c r="AI14" s="26">
        <v>5</v>
      </c>
      <c r="AJ14" s="24">
        <f t="shared" si="8"/>
        <v>0.1</v>
      </c>
      <c r="AK14" s="27">
        <f t="shared" si="9"/>
        <v>0.7</v>
      </c>
      <c r="AL14" s="27">
        <f t="shared" si="10"/>
        <v>1</v>
      </c>
      <c r="AM14" s="28" t="str">
        <f t="shared" si="11"/>
        <v>TERIMA</v>
      </c>
      <c r="AN14" s="29">
        <v>1320000</v>
      </c>
      <c r="AO14" s="29">
        <f t="shared" si="12"/>
        <v>1320000</v>
      </c>
      <c r="AP14" s="29">
        <f t="shared" si="13"/>
        <v>1320000</v>
      </c>
      <c r="AQ14" s="29">
        <f t="shared" si="14"/>
        <v>1320000</v>
      </c>
      <c r="AR14" s="30"/>
      <c r="AS14" s="30"/>
      <c r="AT14" s="30"/>
    </row>
    <row r="15" spans="1:46" s="1" customFormat="1">
      <c r="B15" s="10"/>
      <c r="C15" s="17"/>
      <c r="D15" s="12"/>
      <c r="E15" s="13"/>
      <c r="F15" s="13"/>
      <c r="G15" s="14"/>
      <c r="H15" s="14"/>
      <c r="I15" s="11"/>
      <c r="J15" s="18"/>
      <c r="K15" s="14"/>
      <c r="L15" s="14"/>
      <c r="M15" s="19"/>
      <c r="N15" s="19"/>
      <c r="O15" s="19"/>
      <c r="P15" s="19"/>
      <c r="Q15" s="19"/>
      <c r="R15" s="19"/>
      <c r="S15" s="19"/>
      <c r="T15" s="22"/>
      <c r="U15" s="19"/>
      <c r="V15" s="23"/>
      <c r="W15" s="24"/>
      <c r="X15" s="23"/>
      <c r="Y15" s="24"/>
      <c r="Z15" s="24"/>
      <c r="AA15" s="23"/>
      <c r="AB15" s="24"/>
      <c r="AC15" s="23"/>
      <c r="AD15" s="24"/>
      <c r="AE15" s="23"/>
      <c r="AF15" s="24"/>
      <c r="AG15" s="23"/>
      <c r="AH15" s="24"/>
      <c r="AI15" s="23"/>
      <c r="AJ15" s="24"/>
      <c r="AK15" s="24"/>
      <c r="AL15" s="24"/>
      <c r="AM15" s="28"/>
      <c r="AN15" s="29"/>
      <c r="AO15" s="29"/>
      <c r="AP15" s="29"/>
      <c r="AQ15" s="29"/>
      <c r="AR15" s="30"/>
      <c r="AS15" s="30"/>
      <c r="AT15" s="30"/>
    </row>
    <row r="16" spans="1:46">
      <c r="AQ16" s="31"/>
    </row>
    <row r="17" spans="1:46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46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46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46">
      <c r="C20" s="3"/>
      <c r="D20" s="3"/>
      <c r="E20" s="3"/>
      <c r="F20" s="3"/>
      <c r="O20" s="3"/>
      <c r="P20" s="3"/>
      <c r="Q20" s="3"/>
    </row>
    <row r="21" spans="1:46">
      <c r="C21" s="3"/>
      <c r="D21" s="3"/>
      <c r="E21" s="3"/>
      <c r="F21" s="3"/>
      <c r="O21" s="3"/>
      <c r="P21" s="3"/>
      <c r="Q21" s="3"/>
    </row>
    <row r="22" spans="1:46">
      <c r="C22" s="3"/>
      <c r="D22" s="3"/>
      <c r="E22" s="3"/>
      <c r="F22" s="3"/>
      <c r="O22" s="3"/>
      <c r="P22" s="3"/>
      <c r="Q22" s="3"/>
    </row>
    <row r="23" spans="1:46">
      <c r="C23" s="3"/>
      <c r="D23" s="3"/>
      <c r="E23" s="3"/>
      <c r="F23" s="3"/>
      <c r="O23" s="3"/>
      <c r="P23" s="3"/>
      <c r="Q23" s="3"/>
    </row>
    <row r="24" spans="1:46">
      <c r="C24" s="3"/>
      <c r="D24" s="3"/>
      <c r="E24" s="3"/>
      <c r="F24" s="3"/>
      <c r="O24" s="3"/>
      <c r="P24" s="3"/>
      <c r="Q24" s="3"/>
    </row>
    <row r="25" spans="1:46">
      <c r="C25" s="3"/>
      <c r="D25" s="3"/>
      <c r="E25" s="3"/>
      <c r="F25" s="3"/>
      <c r="O25" s="3"/>
      <c r="P25" s="3"/>
      <c r="Q25" s="3"/>
    </row>
    <row r="26" spans="1:46">
      <c r="C26" s="3"/>
      <c r="D26" s="3"/>
      <c r="E26" s="3"/>
      <c r="F26" s="3"/>
      <c r="O26" s="3"/>
      <c r="P26" s="3"/>
      <c r="Q26" s="3"/>
    </row>
    <row r="27" spans="1:46" s="2" customFormat="1">
      <c r="A27" s="3"/>
      <c r="B27" s="3"/>
      <c r="C27" s="3"/>
      <c r="D27" s="3"/>
      <c r="E27" s="3"/>
      <c r="F27" s="3"/>
      <c r="O27" s="3"/>
      <c r="P27" s="3"/>
      <c r="Q27" s="3"/>
      <c r="X27" s="5"/>
      <c r="Y27" s="5"/>
      <c r="AR27" s="3"/>
      <c r="AS27" s="3"/>
      <c r="AT27" s="3"/>
    </row>
    <row r="28" spans="1:46" s="2" customFormat="1">
      <c r="A28" s="3"/>
      <c r="B28" s="3"/>
      <c r="C28" s="4"/>
      <c r="D28" s="3"/>
      <c r="E28" s="3"/>
      <c r="F28" s="3"/>
      <c r="O28" s="3"/>
      <c r="P28" s="3"/>
      <c r="Q28" s="3"/>
      <c r="X28" s="5"/>
      <c r="Y28" s="5"/>
      <c r="AR28" s="3"/>
      <c r="AS28" s="3"/>
      <c r="AT28" s="3"/>
    </row>
    <row r="29" spans="1:46" s="2" customFormat="1">
      <c r="A29" s="3"/>
      <c r="B29" s="3"/>
      <c r="C29" s="4"/>
      <c r="D29" s="3"/>
      <c r="E29" s="3"/>
      <c r="F29" s="3"/>
      <c r="O29" s="3"/>
      <c r="P29" s="3"/>
      <c r="Q29" s="3"/>
      <c r="X29" s="5"/>
      <c r="Y29" s="5"/>
      <c r="AR29" s="3"/>
      <c r="AS29" s="3"/>
      <c r="AT29" s="3"/>
    </row>
    <row r="30" spans="1:46" s="2" customFormat="1">
      <c r="A30" s="3"/>
      <c r="B30" s="3"/>
      <c r="C30" s="4"/>
      <c r="O30" s="3"/>
      <c r="P30" s="3"/>
      <c r="Q30" s="3"/>
      <c r="X30" s="5"/>
      <c r="Y30" s="5"/>
      <c r="AR30" s="3"/>
      <c r="AS30" s="3"/>
      <c r="AT30" s="3"/>
    </row>
    <row r="31" spans="1:46" s="2" customFormat="1">
      <c r="A31" s="3"/>
      <c r="B31" s="3"/>
      <c r="C31" s="4"/>
      <c r="O31" s="3"/>
      <c r="P31" s="3"/>
      <c r="Q31" s="3"/>
      <c r="X31" s="5"/>
      <c r="Y31" s="5"/>
      <c r="AR31" s="3"/>
      <c r="AS31" s="3"/>
      <c r="AT31" s="3"/>
    </row>
    <row r="32" spans="1:46" s="2" customFormat="1">
      <c r="A32" s="3"/>
      <c r="B32" s="3"/>
      <c r="C32" s="4"/>
      <c r="O32" s="3"/>
      <c r="P32" s="3"/>
      <c r="Q32" s="3"/>
      <c r="X32" s="5"/>
      <c r="Y32" s="5"/>
      <c r="AR32" s="3"/>
      <c r="AS32" s="3"/>
      <c r="AT32" s="3"/>
    </row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</sheetData>
  <mergeCells count="47">
    <mergeCell ref="AE8:AF8"/>
    <mergeCell ref="AG8:AH8"/>
    <mergeCell ref="AI8:AJ8"/>
    <mergeCell ref="V9:W9"/>
    <mergeCell ref="X9:Y9"/>
    <mergeCell ref="AA9:AB9"/>
    <mergeCell ref="AC9:AD9"/>
    <mergeCell ref="AE9:AF9"/>
    <mergeCell ref="AG9:AH9"/>
    <mergeCell ref="AI9:AJ9"/>
    <mergeCell ref="Z6:Z9"/>
    <mergeCell ref="V6:Y7"/>
    <mergeCell ref="AA6:AJ7"/>
    <mergeCell ref="V8:W8"/>
    <mergeCell ref="X8:Y8"/>
    <mergeCell ref="AA8:AB8"/>
    <mergeCell ref="AC8:AD8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AK6:AK9"/>
    <mergeCell ref="AL6:AL9"/>
    <mergeCell ref="AM6:AM9"/>
    <mergeCell ref="AN6:AN9"/>
    <mergeCell ref="AO6:AO9"/>
    <mergeCell ref="AP6:AP9"/>
    <mergeCell ref="AQ6:AQ9"/>
    <mergeCell ref="AR6:AR9"/>
    <mergeCell ref="AS6:AS9"/>
    <mergeCell ref="AT6:AT9"/>
  </mergeCells>
  <conditionalFormatting sqref="AM14">
    <cfRule type="cellIs" dxfId="4" priority="8" stopIfTrue="1" operator="equal">
      <formula>"gugur"</formula>
    </cfRule>
  </conditionalFormatting>
  <conditionalFormatting sqref="AM15">
    <cfRule type="cellIs" dxfId="3" priority="5" stopIfTrue="1" operator="equal">
      <formula>"gugur"</formula>
    </cfRule>
  </conditionalFormatting>
  <conditionalFormatting sqref="C1:C1048576">
    <cfRule type="duplicateValues" dxfId="2" priority="1"/>
  </conditionalFormatting>
  <conditionalFormatting sqref="AM10:AM11">
    <cfRule type="cellIs" dxfId="1" priority="10" stopIfTrue="1" operator="equal">
      <formula>"gugur"</formula>
    </cfRule>
  </conditionalFormatting>
  <conditionalFormatting sqref="AM12:AM13">
    <cfRule type="cellIs" dxfId="0" priority="9" stopIfTrue="1" operator="equal">
      <formula>"gugur"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sigit</cp:lastModifiedBy>
  <dcterms:created xsi:type="dcterms:W3CDTF">2022-01-11T02:30:00Z</dcterms:created>
  <dcterms:modified xsi:type="dcterms:W3CDTF">2022-06-03T07:11:14Z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AE8628941BC14705966A96B57B1D856A</vt:lpwstr>
  </property>
  <property fmtid="{D5CDD505-2E9C-101B-9397-08002B2CF9AE}" pid="3" name="KSOProductBuildVer">
    <vt:lpwstr>1057-11.2.0.11074</vt:lpwstr>
  </property>
</Properties>
</file>