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1. Januari 2022\"/>
    </mc:Choice>
  </mc:AlternateContent>
  <bookViews>
    <workbookView xWindow="0" yWindow="0" windowWidth="17280" windowHeight="8292"/>
  </bookViews>
  <sheets>
    <sheet name="GA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1" i="1" l="1"/>
  <c r="AW11" i="1"/>
  <c r="AU11" i="1" s="1"/>
  <c r="AT11" i="1"/>
  <c r="AR11" i="1"/>
  <c r="AQ11" i="1"/>
  <c r="AO11" i="1" s="1"/>
  <c r="AN11" i="1"/>
  <c r="AL11" i="1"/>
  <c r="AK11" i="1"/>
  <c r="AI11" i="1" s="1"/>
  <c r="AH11" i="1"/>
  <c r="AF11" i="1"/>
  <c r="AE11" i="1"/>
  <c r="AC11" i="1" s="1"/>
  <c r="AA11" i="1"/>
  <c r="AB11" i="1" s="1"/>
  <c r="Y11" i="1"/>
  <c r="X11" i="1"/>
  <c r="V11" i="1"/>
  <c r="U11" i="1"/>
  <c r="T11" i="1"/>
  <c r="B4" i="1"/>
  <c r="B3" i="1"/>
  <c r="B1" i="1"/>
  <c r="AX11" i="1" l="1"/>
  <c r="AY11" i="1" s="1"/>
  <c r="BB11" i="1" s="1"/>
  <c r="BC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<sst xmlns="http://schemas.openxmlformats.org/spreadsheetml/2006/main" count="74" uniqueCount="50">
  <si>
    <t>GENERAL AFFAIRS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</si>
  <si>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</si>
  <si>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</si>
  <si>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</si>
  <si>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</si>
  <si>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</si>
  <si>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</si>
  <si>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</si>
  <si>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</si>
  <si>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</si>
  <si>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</si>
  <si>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</si>
  <si>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</si>
  <si>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</si>
  <si>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</si>
  <si>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</si>
  <si>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</si>
  <si>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</si>
  <si>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</si>
  <si>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</si>
  <si>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</si>
  <si>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</si>
  <si>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</si>
  <si>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</si>
  <si>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</si>
  <si>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 (Produktivitas + Kualitas)</t>
  </si>
  <si>
    <t>GUGUR / TERIMA</t>
  </si>
  <si>
    <t>NOMINAL BERDASARKAN JABATAN</t>
  </si>
  <si>
    <t>NOMINAL KINERJA YANG DIBAYARKAN</t>
  </si>
  <si>
    <t>TOTAL NOMINAL KUALITAS YANG DIBAYARKAN</t>
  </si>
  <si>
    <t>KONSELING</t>
  </si>
  <si>
    <t xml:space="preserve">BATL </t>
  </si>
  <si>
    <t>SP</t>
  </si>
  <si>
    <t>KEDISIPLINAN</t>
  </si>
  <si>
    <t>KEHADIRAN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</si>
  <si>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</si>
  <si>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</si>
  <si>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</si>
  <si>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</si>
  <si>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</si>
  <si>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</si>
  <si>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</si>
  <si>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REALISASI</t>
  </si>
  <si>
    <t>NILAI</t>
  </si>
  <si>
    <t>%NILAI</t>
  </si>
  <si>
    <t>AGUNG WIBOWO</t>
  </si>
  <si>
    <t>GA</t>
  </si>
  <si>
    <t>LAKI-LAKI</t>
  </si>
  <si>
    <t>PT. INFOMEDIA SOLUSI HUMANIKA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</si>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</sst>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</font>
    <font>
      <b/>
      <sz val="9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  <scheme val="minor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9" fillId="0" borderId="0"/>
  </cellStyleXfs>
  <cellXfs count="80">
    <xf numFmtId="0" fontId="0" fillId="0" borderId="0" xfId="0"/>
    <xf numFmtId="0" fontId="3" fillId="0" borderId="0" xfId="2" applyFont="1"/>
    <xf numFmtId="17" fontId="3" fillId="0" borderId="0" xfId="2" applyNumberFormat="1" applyFont="1"/>
    <xf numFmtId="0" fontId="3" fillId="0" borderId="0" xfId="2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2" fontId="4" fillId="0" borderId="0" xfId="3" applyNumberFormat="1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0" fontId="4" fillId="0" borderId="0" xfId="3" applyFont="1"/>
    <xf numFmtId="17" fontId="3" fillId="0" borderId="0" xfId="2" applyNumberFormat="1" applyFont="1" applyAlignment="1">
      <alignment horizontal="left" vertical="center"/>
    </xf>
    <xf numFmtId="0" fontId="5" fillId="0" borderId="1" xfId="2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164" fontId="5" fillId="0" borderId="1" xfId="4" applyNumberFormat="1" applyFont="1" applyFill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/>
    </xf>
    <xf numFmtId="0" fontId="6" fillId="0" borderId="6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/>
    </xf>
    <xf numFmtId="0" fontId="5" fillId="0" borderId="8" xfId="2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164" fontId="5" fillId="0" borderId="6" xfId="4" applyNumberFormat="1" applyFont="1" applyFill="1" applyBorder="1" applyAlignment="1">
      <alignment horizontal="center" vertical="center" wrapText="1"/>
    </xf>
    <xf numFmtId="165" fontId="5" fillId="2" borderId="4" xfId="2" applyNumberFormat="1" applyFont="1" applyFill="1" applyBorder="1" applyAlignment="1">
      <alignment horizontal="center" vertical="center" wrapText="1"/>
    </xf>
    <xf numFmtId="165" fontId="5" fillId="2" borderId="9" xfId="2" applyNumberFormat="1" applyFont="1" applyFill="1" applyBorder="1" applyAlignment="1">
      <alignment horizontal="center" vertical="center" wrapText="1"/>
    </xf>
    <xf numFmtId="165" fontId="5" fillId="2" borderId="10" xfId="2" applyNumberFormat="1" applyFont="1" applyFill="1" applyBorder="1" applyAlignment="1">
      <alignment horizontal="center" vertical="center" wrapText="1"/>
    </xf>
    <xf numFmtId="165" fontId="5" fillId="2" borderId="11" xfId="2" applyNumberFormat="1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3" fillId="0" borderId="0" xfId="2" applyFont="1" applyBorder="1"/>
    <xf numFmtId="0" fontId="5" fillId="0" borderId="12" xfId="2" applyFont="1" applyBorder="1" applyAlignment="1">
      <alignment horizontal="center" vertical="center"/>
    </xf>
    <xf numFmtId="0" fontId="6" fillId="0" borderId="12" xfId="3" applyFont="1" applyBorder="1" applyAlignment="1">
      <alignment horizontal="center" vertical="center" wrapText="1"/>
    </xf>
    <xf numFmtId="0" fontId="5" fillId="0" borderId="12" xfId="3" applyFont="1" applyBorder="1" applyAlignment="1">
      <alignment horizontal="center" vertical="center" wrapText="1"/>
    </xf>
    <xf numFmtId="0" fontId="5" fillId="0" borderId="12" xfId="4" applyFont="1" applyBorder="1" applyAlignment="1">
      <alignment horizontal="center" vertical="center" wrapText="1"/>
    </xf>
    <xf numFmtId="0" fontId="5" fillId="0" borderId="12" xfId="3" applyFont="1" applyFill="1" applyBorder="1" applyAlignment="1">
      <alignment horizontal="center" vertical="center" wrapText="1"/>
    </xf>
    <xf numFmtId="0" fontId="5" fillId="2" borderId="12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0" borderId="13" xfId="2" applyFont="1" applyFill="1" applyBorder="1" applyAlignment="1">
      <alignment horizontal="center" vertical="center" wrapText="1"/>
    </xf>
    <xf numFmtId="0" fontId="5" fillId="0" borderId="12" xfId="4" applyFont="1" applyFill="1" applyBorder="1" applyAlignment="1">
      <alignment horizontal="center" vertical="center" wrapText="1"/>
    </xf>
    <xf numFmtId="164" fontId="5" fillId="0" borderId="12" xfId="4" applyNumberFormat="1" applyFont="1" applyFill="1" applyBorder="1" applyAlignment="1">
      <alignment horizontal="center" vertical="center" wrapText="1"/>
    </xf>
    <xf numFmtId="0" fontId="3" fillId="0" borderId="0" xfId="2" applyFont="1" applyFill="1" applyBorder="1"/>
    <xf numFmtId="0" fontId="3" fillId="0" borderId="4" xfId="2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" fontId="3" fillId="0" borderId="4" xfId="3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8" fillId="0" borderId="4" xfId="3" applyFont="1" applyFill="1" applyBorder="1" applyAlignment="1">
      <alignment horizontal="center" vertical="center"/>
    </xf>
    <xf numFmtId="0" fontId="3" fillId="0" borderId="4" xfId="5" applyFont="1" applyFill="1" applyBorder="1" applyAlignment="1">
      <alignment horizontal="center" vertical="center"/>
    </xf>
    <xf numFmtId="9" fontId="3" fillId="2" borderId="4" xfId="1" applyFont="1" applyFill="1" applyBorder="1" applyAlignment="1">
      <alignment horizontal="center" vertical="center"/>
    </xf>
    <xf numFmtId="1" fontId="3" fillId="3" borderId="4" xfId="2" applyNumberFormat="1" applyFont="1" applyFill="1" applyBorder="1" applyAlignment="1">
      <alignment horizontal="center" vertical="center"/>
    </xf>
    <xf numFmtId="9" fontId="7" fillId="0" borderId="4" xfId="6" applyFont="1" applyFill="1" applyBorder="1" applyAlignment="1">
      <alignment horizontal="center" vertical="center" wrapText="1"/>
    </xf>
    <xf numFmtId="9" fontId="3" fillId="0" borderId="4" xfId="6" applyFont="1" applyFill="1" applyBorder="1" applyAlignment="1">
      <alignment horizontal="center" vertical="center"/>
    </xf>
    <xf numFmtId="9" fontId="3" fillId="0" borderId="4" xfId="1" applyFont="1" applyFill="1" applyBorder="1" applyAlignment="1">
      <alignment horizontal="center" vertical="center"/>
    </xf>
    <xf numFmtId="10" fontId="3" fillId="0" borderId="11" xfId="2" applyNumberFormat="1" applyFont="1" applyFill="1" applyBorder="1" applyAlignment="1">
      <alignment horizontal="center" vertical="center"/>
    </xf>
    <xf numFmtId="10" fontId="3" fillId="0" borderId="4" xfId="7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/>
    </xf>
    <xf numFmtId="164" fontId="3" fillId="0" borderId="4" xfId="6" applyNumberFormat="1" applyFont="1" applyFill="1" applyBorder="1" applyAlignment="1">
      <alignment horizontal="center" vertical="center"/>
    </xf>
    <xf numFmtId="0" fontId="4" fillId="3" borderId="4" xfId="3" applyFont="1" applyFill="1" applyBorder="1"/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</cellXfs>
  <cellStyles count="8">
    <cellStyle name="Normal" xfId="0" builtinId="0"/>
    <cellStyle name="Normal 3 3 2" xfId="3"/>
    <cellStyle name="Normal 4 10 7" xfId="5"/>
    <cellStyle name="Normal 4 2" xfId="4"/>
    <cellStyle name="Normal_Kinerja Nov 08" xfId="7"/>
    <cellStyle name="Normal_Kinerja Siska Sept 2010" xfId="2"/>
    <cellStyle name="Percent" xfId="1" builtinId="5"/>
    <cellStyle name="Percent 2 2" xfId="6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20/6.%20Juni%202020/KINERJA%20STAFF%20JUNI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2/1.%20Januari/KINERJA%20STAFF%20JANUARI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ADM LO"/>
      <sheetName val="HR SUPPORT"/>
      <sheetName val="GA"/>
      <sheetName val="SPV QIA IMPROVEMENT"/>
      <sheetName val="Nilai CES CHO"/>
      <sheetName val="Sheet1"/>
    </sheetNames>
    <sheetDataSet>
      <sheetData sheetId="0"/>
      <sheetData sheetId="1"/>
      <sheetData sheetId="2">
        <row r="108">
          <cell r="C108" t="str">
            <v>DANI KARDANI</v>
          </cell>
        </row>
      </sheetData>
      <sheetData sheetId="3"/>
      <sheetData sheetId="4"/>
      <sheetData sheetId="5"/>
      <sheetData sheetId="6"/>
      <sheetData sheetId="7"/>
      <sheetData sheetId="8">
        <row r="21">
          <cell r="D21" t="str">
            <v>ANGGIAT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1">
          <cell r="B1" t="str">
            <v>FORM REKAPITULASI PENILAIAN KINERJA</v>
          </cell>
        </row>
        <row r="3">
          <cell r="B3" t="str">
            <v>LOKASI      : CC TELKOMSEL BANDUNG</v>
          </cell>
        </row>
      </sheetData>
      <sheetData sheetId="16"/>
      <sheetData sheetId="17"/>
      <sheetData sheetId="18">
        <row r="2">
          <cell r="B2" t="str">
            <v>ADI ARDIANSYAH</v>
          </cell>
        </row>
      </sheetData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OPERATION PLAN"/>
      <sheetName val="TRAINER HARDSKILL"/>
      <sheetName val="DOCUMENT CONTROL"/>
      <sheetName val="ADM OFFICE"/>
      <sheetName val="ADM LAYANAN"/>
      <sheetName val="SPV QIA"/>
      <sheetName val="ADM LO"/>
      <sheetName val="HR SUPPORT"/>
      <sheetName val="GA"/>
      <sheetName val="Nilai CES CH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4">
            <v>44562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F211"/>
  <sheetViews>
    <sheetView showGridLines="0" tabSelected="1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L20" sqref="L20"/>
    </sheetView>
  </sheetViews>
  <sheetFormatPr defaultColWidth="9.109375" defaultRowHeight="12" x14ac:dyDescent="0.25"/>
  <cols>
    <col min="1" max="1" width="2.109375" style="8" customWidth="1"/>
    <col min="2" max="2" width="8.6640625" style="8" customWidth="1"/>
    <col min="3" max="3" width="14.88671875" style="78" bestFit="1" customWidth="1"/>
    <col min="4" max="4" width="7.44140625" style="79" customWidth="1"/>
    <col min="5" max="5" width="9.6640625" style="79" customWidth="1"/>
    <col min="6" max="6" width="8" style="79" customWidth="1"/>
    <col min="7" max="7" width="6.6640625" style="79" customWidth="1"/>
    <col min="8" max="8" width="9.33203125" style="79" customWidth="1"/>
    <col min="9" max="9" width="8.88671875" style="79" customWidth="1"/>
    <col min="10" max="10" width="16.5546875" style="79" customWidth="1"/>
    <col min="11" max="11" width="9.88671875" style="79" customWidth="1"/>
    <col min="12" max="12" width="8.44140625" style="79" customWidth="1"/>
    <col min="13" max="13" width="9.44140625" style="79" customWidth="1"/>
    <col min="14" max="14" width="7" style="79" customWidth="1"/>
    <col min="15" max="15" width="2" style="79" bestFit="1" customWidth="1"/>
    <col min="16" max="16" width="2.109375" style="79" bestFit="1" customWidth="1"/>
    <col min="17" max="17" width="4.5546875" style="79" bestFit="1" customWidth="1"/>
    <col min="18" max="18" width="3.109375" style="79" bestFit="1" customWidth="1"/>
    <col min="19" max="19" width="3.44140625" style="79" bestFit="1" customWidth="1"/>
    <col min="20" max="20" width="8.5546875" style="79" customWidth="1"/>
    <col min="21" max="21" width="7.88671875" style="79" customWidth="1"/>
    <col min="22" max="22" width="8.44140625" style="79" customWidth="1"/>
    <col min="23" max="23" width="5.88671875" style="79" bestFit="1" customWidth="1"/>
    <col min="24" max="24" width="7.6640625" style="79" bestFit="1" customWidth="1"/>
    <col min="25" max="25" width="10.109375" style="79" bestFit="1" customWidth="1"/>
    <col min="26" max="26" width="5.88671875" style="79" bestFit="1" customWidth="1"/>
    <col min="27" max="27" width="7.6640625" style="79" bestFit="1" customWidth="1"/>
    <col min="28" max="28" width="12.33203125" style="79" customWidth="1"/>
    <col min="29" max="29" width="8.5546875" style="79" bestFit="1" customWidth="1"/>
    <col min="30" max="30" width="5.109375" style="6" bestFit="1" customWidth="1"/>
    <col min="31" max="31" width="6.44140625" style="6" bestFit="1" customWidth="1"/>
    <col min="32" max="32" width="8.5546875" style="6" bestFit="1" customWidth="1"/>
    <col min="33" max="33" width="5.109375" style="6" bestFit="1" customWidth="1"/>
    <col min="34" max="34" width="6.44140625" style="6" bestFit="1" customWidth="1"/>
    <col min="35" max="35" width="8.5546875" style="6" bestFit="1" customWidth="1"/>
    <col min="36" max="36" width="5.109375" style="6" bestFit="1" customWidth="1"/>
    <col min="37" max="37" width="6.44140625" style="6" bestFit="1" customWidth="1"/>
    <col min="38" max="38" width="8.5546875" style="6" bestFit="1" customWidth="1"/>
    <col min="39" max="39" width="5.109375" style="6" bestFit="1" customWidth="1"/>
    <col min="40" max="40" width="6.44140625" style="6" bestFit="1" customWidth="1"/>
    <col min="41" max="41" width="8.5546875" style="6" bestFit="1" customWidth="1"/>
    <col min="42" max="42" width="5.109375" style="6" bestFit="1" customWidth="1"/>
    <col min="43" max="43" width="6.44140625" style="6" bestFit="1" customWidth="1"/>
    <col min="44" max="44" width="8.5546875" style="6" bestFit="1" customWidth="1"/>
    <col min="45" max="45" width="5.109375" style="6" bestFit="1" customWidth="1"/>
    <col min="46" max="46" width="6.44140625" style="6" bestFit="1" customWidth="1"/>
    <col min="47" max="47" width="8.5546875" style="6" bestFit="1" customWidth="1"/>
    <col min="48" max="48" width="5.109375" style="6" bestFit="1" customWidth="1"/>
    <col min="49" max="49" width="6.44140625" style="6" bestFit="1" customWidth="1"/>
    <col min="50" max="50" width="9.6640625" style="79" bestFit="1" customWidth="1"/>
    <col min="51" max="51" width="12" style="79" customWidth="1"/>
    <col min="52" max="52" width="8.44140625" style="79" customWidth="1"/>
    <col min="53" max="53" width="14.5546875" style="79" customWidth="1"/>
    <col min="54" max="54" width="13.88671875" style="79" customWidth="1"/>
    <col min="55" max="55" width="13.44140625" style="79" customWidth="1"/>
    <col min="56" max="56" width="11.109375" style="8" bestFit="1" customWidth="1"/>
    <col min="57" max="57" width="5.44140625" style="8" bestFit="1" customWidth="1"/>
    <col min="58" max="58" width="3.109375" style="8" bestFit="1" customWidth="1"/>
    <col min="59" max="208" width="9.109375" style="8"/>
    <col min="209" max="209" width="7.109375" style="8" customWidth="1"/>
    <col min="210" max="210" width="27.33203125" style="8" customWidth="1"/>
    <col min="211" max="211" width="12" style="8" bestFit="1" customWidth="1"/>
    <col min="212" max="218" width="9.109375" style="8" customWidth="1"/>
    <col min="219" max="219" width="0" style="8" hidden="1" customWidth="1"/>
    <col min="220" max="16384" width="9.109375" style="8"/>
  </cols>
  <sheetData>
    <row r="1" spans="1:58" x14ac:dyDescent="0.25">
      <c r="A1" s="1"/>
      <c r="B1" s="2" t="str">
        <f>'[1]HR SUPPORT'!B1</f>
        <v>FORM REKAPITULASI PENILAIAN KINERJA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5"/>
      <c r="AB1" s="5"/>
      <c r="AC1" s="5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5"/>
      <c r="AY1" s="5"/>
      <c r="AZ1" s="5"/>
      <c r="BA1" s="5"/>
      <c r="BB1" s="5"/>
      <c r="BC1" s="5"/>
    </row>
    <row r="2" spans="1:58" ht="14.4" x14ac:dyDescent="0.3">
      <c r="A2" s="1"/>
      <c r="B2" s="2" t="s">
        <v>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  <c r="AA2" s="5"/>
      <c r="AB2" s="5"/>
      <c r="AC2" s="5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5"/>
      <c r="AY2" s="5"/>
      <c r="AZ2" s="5"/>
      <c r="BA2" s="5"/>
      <c r="BB2" s="5"/>
      <c r="BC2" s="5"/>
    </row>
    <row r="3" spans="1:58" x14ac:dyDescent="0.25">
      <c r="A3" s="1"/>
      <c r="B3" s="2" t="str">
        <f>'[1]HR SUPPORT'!B3</f>
        <v>LOKASI      : CC TELKOMSEL BANDUNG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  <c r="AA3" s="5"/>
      <c r="AB3" s="5"/>
      <c r="AC3" s="5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5"/>
      <c r="AY3" s="5"/>
      <c r="AZ3" s="5"/>
      <c r="BA3" s="5"/>
      <c r="BB3" s="5"/>
      <c r="BC3" s="5"/>
    </row>
    <row r="4" spans="1:58" x14ac:dyDescent="0.25">
      <c r="A4" s="1"/>
      <c r="B4" s="2">
        <f>'[2]HR SUPPORT'!B4</f>
        <v>44562</v>
      </c>
      <c r="C4" s="9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5"/>
      <c r="AY4" s="5"/>
      <c r="AZ4" s="5"/>
      <c r="BA4" s="5"/>
      <c r="BB4" s="5"/>
      <c r="BC4" s="5"/>
    </row>
    <row r="5" spans="1:58" x14ac:dyDescent="0.25">
      <c r="A5" s="1"/>
      <c r="B5" s="1"/>
      <c r="C5" s="9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5"/>
      <c r="AY5" s="5"/>
      <c r="AZ5" s="5"/>
      <c r="BA5" s="5"/>
      <c r="BB5" s="5"/>
      <c r="BC5" s="5"/>
    </row>
    <row r="6" spans="1:58" ht="14.25" customHeight="1" x14ac:dyDescent="0.25">
      <c r="A6" s="1"/>
      <c r="B6" s="10" t="s">
        <v>1</v>
      </c>
      <c r="C6" s="10" t="s">
        <v>2</v>
      </c>
      <c r="D6" s="11" t="s">
        <v>3</v>
      </c>
      <c r="E6" s="12" t="s">
        <v>4</v>
      </c>
      <c r="F6" s="12" t="s">
        <v>5</v>
      </c>
      <c r="G6" s="12" t="s">
        <v>6</v>
      </c>
      <c r="H6" s="13" t="s">
        <v>7</v>
      </c>
      <c r="I6" s="13" t="s">
        <v>8</v>
      </c>
      <c r="J6" s="13" t="s">
        <v>9</v>
      </c>
      <c r="K6" s="13" t="s">
        <v>10</v>
      </c>
      <c r="L6" s="13" t="s">
        <v>11</v>
      </c>
      <c r="M6" s="14" t="s">
        <v>12</v>
      </c>
      <c r="N6" s="14" t="s">
        <v>13</v>
      </c>
      <c r="O6" s="14" t="s">
        <v>14</v>
      </c>
      <c r="P6" s="14" t="s">
        <v>15</v>
      </c>
      <c r="Q6" s="14" t="s">
        <v>16</v>
      </c>
      <c r="R6" s="14" t="s">
        <v>17</v>
      </c>
      <c r="S6" s="14" t="s">
        <v>18</v>
      </c>
      <c r="T6" s="15" t="s">
        <v>19</v>
      </c>
      <c r="U6" s="15" t="s">
        <v>20</v>
      </c>
      <c r="V6" s="16" t="s">
        <v>21</v>
      </c>
      <c r="W6" s="17"/>
      <c r="X6" s="17"/>
      <c r="Y6" s="17"/>
      <c r="Z6" s="17"/>
      <c r="AA6" s="17"/>
      <c r="AB6" s="18" t="s">
        <v>22</v>
      </c>
      <c r="AC6" s="16" t="s">
        <v>23</v>
      </c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8" t="s">
        <v>24</v>
      </c>
      <c r="AY6" s="19" t="s">
        <v>25</v>
      </c>
      <c r="AZ6" s="20" t="s">
        <v>26</v>
      </c>
      <c r="BA6" s="20" t="s">
        <v>27</v>
      </c>
      <c r="BB6" s="21" t="s">
        <v>28</v>
      </c>
      <c r="BC6" s="21" t="s">
        <v>29</v>
      </c>
      <c r="BD6" s="22" t="s">
        <v>30</v>
      </c>
      <c r="BE6" s="22" t="s">
        <v>31</v>
      </c>
      <c r="BF6" s="23" t="s">
        <v>32</v>
      </c>
    </row>
    <row r="7" spans="1:58" ht="19.5" customHeight="1" x14ac:dyDescent="0.25">
      <c r="A7" s="1"/>
      <c r="B7" s="24"/>
      <c r="C7" s="24"/>
      <c r="D7" s="25"/>
      <c r="E7" s="26"/>
      <c r="F7" s="26"/>
      <c r="G7" s="26"/>
      <c r="H7" s="27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9"/>
      <c r="U7" s="29"/>
      <c r="V7" s="30"/>
      <c r="W7" s="31"/>
      <c r="X7" s="31"/>
      <c r="Y7" s="31"/>
      <c r="Z7" s="31"/>
      <c r="AA7" s="31"/>
      <c r="AB7" s="18"/>
      <c r="AC7" s="30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18"/>
      <c r="AY7" s="32"/>
      <c r="AZ7" s="33"/>
      <c r="BA7" s="33"/>
      <c r="BB7" s="34"/>
      <c r="BC7" s="34"/>
      <c r="BD7" s="22"/>
      <c r="BE7" s="22"/>
      <c r="BF7" s="23"/>
    </row>
    <row r="8" spans="1:58" ht="13.5" customHeight="1" x14ac:dyDescent="0.25">
      <c r="A8" s="1"/>
      <c r="B8" s="24"/>
      <c r="C8" s="24"/>
      <c r="D8" s="25"/>
      <c r="E8" s="26"/>
      <c r="F8" s="26"/>
      <c r="G8" s="26"/>
      <c r="H8" s="27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9"/>
      <c r="U8" s="29"/>
      <c r="V8" s="35">
        <v>0.1</v>
      </c>
      <c r="W8" s="35"/>
      <c r="X8" s="35"/>
      <c r="Y8" s="36">
        <v>0.15</v>
      </c>
      <c r="Z8" s="37"/>
      <c r="AA8" s="38"/>
      <c r="AB8" s="18"/>
      <c r="AC8" s="35">
        <v>0.1</v>
      </c>
      <c r="AD8" s="35"/>
      <c r="AE8" s="35"/>
      <c r="AF8" s="36">
        <v>0.2</v>
      </c>
      <c r="AG8" s="37"/>
      <c r="AH8" s="38"/>
      <c r="AI8" s="36">
        <v>0.1</v>
      </c>
      <c r="AJ8" s="37"/>
      <c r="AK8" s="38"/>
      <c r="AL8" s="36">
        <v>0.15</v>
      </c>
      <c r="AM8" s="37"/>
      <c r="AN8" s="38"/>
      <c r="AO8" s="36">
        <v>0.05</v>
      </c>
      <c r="AP8" s="37"/>
      <c r="AQ8" s="38"/>
      <c r="AR8" s="36">
        <v>0.1</v>
      </c>
      <c r="AS8" s="37"/>
      <c r="AT8" s="38"/>
      <c r="AU8" s="36">
        <v>0.05</v>
      </c>
      <c r="AV8" s="37"/>
      <c r="AW8" s="37"/>
      <c r="AX8" s="18"/>
      <c r="AY8" s="32"/>
      <c r="AZ8" s="33"/>
      <c r="BA8" s="33"/>
      <c r="BB8" s="34"/>
      <c r="BC8" s="34"/>
      <c r="BD8" s="22"/>
      <c r="BE8" s="22"/>
      <c r="BF8" s="23"/>
    </row>
    <row r="9" spans="1:58" ht="49.5" customHeight="1" x14ac:dyDescent="0.3">
      <c r="A9" s="1"/>
      <c r="B9" s="24"/>
      <c r="C9" s="24"/>
      <c r="D9" s="25"/>
      <c r="E9" s="26"/>
      <c r="F9" s="26"/>
      <c r="G9" s="26"/>
      <c r="H9" s="27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9"/>
      <c r="U9" s="29"/>
      <c r="V9" s="39" t="s">
        <v>33</v>
      </c>
      <c r="W9" s="40"/>
      <c r="X9" s="41"/>
      <c r="Y9" s="42" t="s">
        <v>34</v>
      </c>
      <c r="Z9" s="43"/>
      <c r="AA9" s="44"/>
      <c r="AB9" s="18"/>
      <c r="AC9" s="39" t="s">
        <v>35</v>
      </c>
      <c r="AD9" s="40"/>
      <c r="AE9" s="41"/>
      <c r="AF9" s="42" t="s">
        <v>36</v>
      </c>
      <c r="AG9" s="43"/>
      <c r="AH9" s="44"/>
      <c r="AI9" s="42" t="s">
        <v>37</v>
      </c>
      <c r="AJ9" s="43"/>
      <c r="AK9" s="44"/>
      <c r="AL9" s="42" t="s">
        <v>38</v>
      </c>
      <c r="AM9" s="43"/>
      <c r="AN9" s="44"/>
      <c r="AO9" s="42" t="s">
        <v>39</v>
      </c>
      <c r="AP9" s="43"/>
      <c r="AQ9" s="44"/>
      <c r="AR9" s="42" t="s">
        <v>40</v>
      </c>
      <c r="AS9" s="43"/>
      <c r="AT9" s="44"/>
      <c r="AU9" s="42" t="s">
        <v>41</v>
      </c>
      <c r="AV9" s="43"/>
      <c r="AW9" s="43"/>
      <c r="AX9" s="18"/>
      <c r="AY9" s="32"/>
      <c r="AZ9" s="33"/>
      <c r="BA9" s="33"/>
      <c r="BB9" s="34"/>
      <c r="BC9" s="34"/>
      <c r="BD9" s="22"/>
      <c r="BE9" s="22"/>
      <c r="BF9" s="23"/>
    </row>
    <row r="10" spans="1:58" ht="26.25" customHeight="1" x14ac:dyDescent="0.3">
      <c r="A10" s="45"/>
      <c r="B10" s="46"/>
      <c r="C10" s="46"/>
      <c r="D10" s="47"/>
      <c r="E10" s="48"/>
      <c r="F10" s="48"/>
      <c r="G10" s="48"/>
      <c r="H10" s="49"/>
      <c r="I10" s="49"/>
      <c r="J10" s="49"/>
      <c r="K10" s="49"/>
      <c r="L10" s="49"/>
      <c r="M10" s="50"/>
      <c r="N10" s="50"/>
      <c r="O10" s="50"/>
      <c r="P10" s="50"/>
      <c r="Q10" s="50"/>
      <c r="R10" s="50"/>
      <c r="S10" s="50"/>
      <c r="T10" s="51"/>
      <c r="U10" s="51"/>
      <c r="V10" s="52" t="s">
        <v>42</v>
      </c>
      <c r="W10" s="53" t="s">
        <v>43</v>
      </c>
      <c r="X10" s="53" t="s">
        <v>44</v>
      </c>
      <c r="Y10" s="52" t="s">
        <v>42</v>
      </c>
      <c r="Z10" s="53" t="s">
        <v>43</v>
      </c>
      <c r="AA10" s="53" t="s">
        <v>44</v>
      </c>
      <c r="AB10" s="18"/>
      <c r="AC10" s="52" t="s">
        <v>42</v>
      </c>
      <c r="AD10" s="53" t="s">
        <v>43</v>
      </c>
      <c r="AE10" s="53" t="s">
        <v>44</v>
      </c>
      <c r="AF10" s="52" t="s">
        <v>42</v>
      </c>
      <c r="AG10" s="53" t="s">
        <v>43</v>
      </c>
      <c r="AH10" s="53" t="s">
        <v>44</v>
      </c>
      <c r="AI10" s="52" t="s">
        <v>42</v>
      </c>
      <c r="AJ10" s="53" t="s">
        <v>43</v>
      </c>
      <c r="AK10" s="53" t="s">
        <v>44</v>
      </c>
      <c r="AL10" s="52" t="s">
        <v>42</v>
      </c>
      <c r="AM10" s="53" t="s">
        <v>43</v>
      </c>
      <c r="AN10" s="53" t="s">
        <v>44</v>
      </c>
      <c r="AO10" s="52" t="s">
        <v>42</v>
      </c>
      <c r="AP10" s="53" t="s">
        <v>43</v>
      </c>
      <c r="AQ10" s="53" t="s">
        <v>44</v>
      </c>
      <c r="AR10" s="52" t="s">
        <v>42</v>
      </c>
      <c r="AS10" s="53" t="s">
        <v>43</v>
      </c>
      <c r="AT10" s="53" t="s">
        <v>44</v>
      </c>
      <c r="AU10" s="52" t="s">
        <v>42</v>
      </c>
      <c r="AV10" s="53" t="s">
        <v>43</v>
      </c>
      <c r="AW10" s="54" t="s">
        <v>44</v>
      </c>
      <c r="AX10" s="18"/>
      <c r="AY10" s="55"/>
      <c r="AZ10" s="56"/>
      <c r="BA10" s="56"/>
      <c r="BB10" s="57"/>
      <c r="BC10" s="57"/>
      <c r="BD10" s="22"/>
      <c r="BE10" s="22"/>
      <c r="BF10" s="23"/>
    </row>
    <row r="11" spans="1:58" ht="26.25" customHeight="1" x14ac:dyDescent="0.3">
      <c r="A11" s="58"/>
      <c r="B11" s="59">
        <v>1</v>
      </c>
      <c r="C11" s="60" t="s">
        <v>45</v>
      </c>
      <c r="D11" s="61">
        <v>32408</v>
      </c>
      <c r="E11" s="62">
        <v>44497</v>
      </c>
      <c r="F11" s="62">
        <v>44800</v>
      </c>
      <c r="G11" s="63" t="s">
        <v>46</v>
      </c>
      <c r="H11" s="64" t="s">
        <v>47</v>
      </c>
      <c r="I11" s="63"/>
      <c r="J11" s="65" t="s">
        <v>48</v>
      </c>
      <c r="K11" s="63"/>
      <c r="L11" s="63"/>
      <c r="M11" s="66">
        <v>22</v>
      </c>
      <c r="N11" s="63">
        <v>21</v>
      </c>
      <c r="O11" s="63">
        <v>0</v>
      </c>
      <c r="P11" s="63">
        <v>0</v>
      </c>
      <c r="Q11" s="63">
        <v>0</v>
      </c>
      <c r="R11" s="63">
        <v>0</v>
      </c>
      <c r="S11" s="63">
        <v>0</v>
      </c>
      <c r="T11" s="67">
        <f>N11-O11-P11-S11</f>
        <v>21</v>
      </c>
      <c r="U11" s="63">
        <f>N11-(R11+S11)</f>
        <v>21</v>
      </c>
      <c r="V11" s="68">
        <f>X11/V8*100%</f>
        <v>1</v>
      </c>
      <c r="W11" s="69">
        <v>5</v>
      </c>
      <c r="X11" s="70">
        <f>W11/5*$V$8</f>
        <v>0.1</v>
      </c>
      <c r="Y11" s="68">
        <f>AA11/Y8*100%</f>
        <v>1</v>
      </c>
      <c r="Z11" s="69">
        <v>5</v>
      </c>
      <c r="AA11" s="70">
        <f>Z11/5*$Y$8</f>
        <v>0.15</v>
      </c>
      <c r="AB11" s="71">
        <f>X11+AA11</f>
        <v>0.25</v>
      </c>
      <c r="AC11" s="72">
        <f>AE11/AC8*100%</f>
        <v>1</v>
      </c>
      <c r="AD11" s="69">
        <v>5</v>
      </c>
      <c r="AE11" s="70">
        <f>AD11/5*$AC$8</f>
        <v>0.1</v>
      </c>
      <c r="AF11" s="72">
        <f>AH11/AF8*100%</f>
        <v>1</v>
      </c>
      <c r="AG11" s="69">
        <v>5</v>
      </c>
      <c r="AH11" s="70">
        <f>AG11/5*$AF$8</f>
        <v>0.2</v>
      </c>
      <c r="AI11" s="72">
        <f>AK11/AI8*100%</f>
        <v>1</v>
      </c>
      <c r="AJ11" s="69">
        <v>5</v>
      </c>
      <c r="AK11" s="70">
        <f>AJ11/5*$AI$8</f>
        <v>0.1</v>
      </c>
      <c r="AL11" s="72">
        <f>AN11/AL8*100%</f>
        <v>1</v>
      </c>
      <c r="AM11" s="69">
        <v>5</v>
      </c>
      <c r="AN11" s="70">
        <f>AM11/5*$AL$8</f>
        <v>0.15</v>
      </c>
      <c r="AO11" s="72">
        <f>AQ11/AO8*100%</f>
        <v>1</v>
      </c>
      <c r="AP11" s="69">
        <v>5</v>
      </c>
      <c r="AQ11" s="70">
        <f>AP11/5*$AO$8</f>
        <v>0.05</v>
      </c>
      <c r="AR11" s="72">
        <f>AT11/AR8*100%</f>
        <v>1</v>
      </c>
      <c r="AS11" s="69">
        <v>5</v>
      </c>
      <c r="AT11" s="70">
        <f>AS11/5*$AR$8</f>
        <v>0.1</v>
      </c>
      <c r="AU11" s="72">
        <f>AW11/AU8*100%</f>
        <v>1</v>
      </c>
      <c r="AV11" s="69">
        <v>5</v>
      </c>
      <c r="AW11" s="70">
        <f>AV11/5*$AU$8</f>
        <v>0.05</v>
      </c>
      <c r="AX11" s="73">
        <f>AE11+AH11+AK11+AN11+AW11+AQ11+AT11</f>
        <v>0.75000000000000011</v>
      </c>
      <c r="AY11" s="74">
        <f>AX11+AB11</f>
        <v>1</v>
      </c>
      <c r="AZ11" s="74" t="str">
        <f>IF(BF11&gt;0,"GUGUR","TERIMA")</f>
        <v>TERIMA</v>
      </c>
      <c r="BA11" s="75">
        <v>670000</v>
      </c>
      <c r="BB11" s="76">
        <f>AY11*BA11</f>
        <v>670000</v>
      </c>
      <c r="BC11" s="76">
        <f>IF(L11=1,(T11/M11)*BB11,IF(BD11&gt;0,BB11*85%,IF(BE11&gt;0,BB11*60%,IF(BF11&gt;0,BB11*0%,BB11))))</f>
        <v>670000</v>
      </c>
      <c r="BD11" s="77"/>
      <c r="BE11" s="77"/>
      <c r="BF11" s="77"/>
    </row>
    <row r="13" spans="1:58" ht="14.4" x14ac:dyDescent="0.3">
      <c r="AD13" s="79"/>
      <c r="AE13" s="79"/>
    </row>
    <row r="15" spans="1:58" ht="14.4" x14ac:dyDescent="0.3"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</row>
    <row r="23" spans="3:55" ht="14.4" x14ac:dyDescent="0.3">
      <c r="C23" s="78" t="s">
        <v>49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</row>
    <row r="163" spans="3:55" ht="14.4" x14ac:dyDescent="0.3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</row>
    <row r="164" spans="3:55" ht="14.4" x14ac:dyDescent="0.3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</row>
    <row r="165" spans="3:55" ht="14.4" x14ac:dyDescent="0.3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</row>
    <row r="166" spans="3:55" ht="14.4" x14ac:dyDescent="0.3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</row>
    <row r="167" spans="3:55" ht="14.4" x14ac:dyDescent="0.3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</row>
    <row r="168" spans="3:55" ht="14.4" x14ac:dyDescent="0.3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</row>
    <row r="169" spans="3:55" ht="14.4" x14ac:dyDescent="0.3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</row>
    <row r="170" spans="3:55" ht="14.4" x14ac:dyDescent="0.3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</row>
    <row r="171" spans="3:55" ht="14.4" x14ac:dyDescent="0.3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</row>
    <row r="172" spans="3:55" ht="14.4" x14ac:dyDescent="0.3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</row>
    <row r="173" spans="3:55" ht="14.4" x14ac:dyDescent="0.3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</row>
    <row r="174" spans="3:55" ht="14.4" x14ac:dyDescent="0.3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</row>
    <row r="175" spans="3:55" ht="14.4" x14ac:dyDescent="0.3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</row>
    <row r="176" spans="3:55" ht="14.4" x14ac:dyDescent="0.3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</row>
    <row r="177" spans="3:55" ht="14.4" x14ac:dyDescent="0.3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</row>
    <row r="178" spans="3:55" ht="14.4" x14ac:dyDescent="0.3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</row>
    <row r="179" spans="3:55" ht="14.4" x14ac:dyDescent="0.3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</row>
    <row r="180" spans="3:55" ht="14.4" x14ac:dyDescent="0.3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</row>
    <row r="181" spans="3:55" ht="14.4" x14ac:dyDescent="0.3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</row>
    <row r="182" spans="3:55" ht="14.4" x14ac:dyDescent="0.3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</row>
    <row r="183" spans="3:55" ht="14.4" x14ac:dyDescent="0.3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</row>
    <row r="184" spans="3:55" ht="14.4" x14ac:dyDescent="0.3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</row>
    <row r="185" spans="3:55" ht="14.4" x14ac:dyDescent="0.3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</row>
    <row r="186" spans="3:55" ht="14.4" x14ac:dyDescent="0.3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</row>
    <row r="187" spans="3:55" ht="14.4" x14ac:dyDescent="0.3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</row>
    <row r="188" spans="3:55" ht="14.4" x14ac:dyDescent="0.3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</row>
    <row r="189" spans="3:55" ht="14.4" x14ac:dyDescent="0.3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</row>
    <row r="190" spans="3:55" ht="14.4" x14ac:dyDescent="0.3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</row>
    <row r="191" spans="3:55" ht="14.4" x14ac:dyDescent="0.3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</row>
    <row r="192" spans="3:55" ht="14.4" x14ac:dyDescent="0.3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</row>
    <row r="193" spans="3:55" ht="14.4" x14ac:dyDescent="0.3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</row>
    <row r="194" spans="3:55" ht="14.4" x14ac:dyDescent="0.3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</row>
    <row r="195" spans="3:55" ht="14.4" x14ac:dyDescent="0.3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</row>
    <row r="196" spans="3:55" ht="14.4" x14ac:dyDescent="0.3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</row>
    <row r="197" spans="3:55" ht="14.4" x14ac:dyDescent="0.3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</row>
    <row r="198" spans="3:55" ht="14.4" x14ac:dyDescent="0.3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</row>
    <row r="199" spans="3:55" ht="14.4" x14ac:dyDescent="0.3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</row>
    <row r="200" spans="3:55" ht="14.4" x14ac:dyDescent="0.3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</row>
    <row r="201" spans="3:55" ht="14.4" x14ac:dyDescent="0.3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</row>
    <row r="202" spans="3:55" ht="14.4" x14ac:dyDescent="0.3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</row>
    <row r="203" spans="3:55" ht="14.4" x14ac:dyDescent="0.3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</row>
    <row r="204" spans="3:55" ht="14.4" x14ac:dyDescent="0.3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</row>
    <row r="205" spans="3:55" ht="14.4" x14ac:dyDescent="0.3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</row>
    <row r="206" spans="3:55" ht="14.4" x14ac:dyDescent="0.3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</row>
    <row r="207" spans="3:55" ht="14.4" x14ac:dyDescent="0.3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</row>
    <row r="208" spans="3:55" ht="14.4" x14ac:dyDescent="0.3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</row>
    <row r="209" spans="3:55" ht="14.4" x14ac:dyDescent="0.3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</row>
    <row r="210" spans="3:55" ht="14.4" x14ac:dyDescent="0.3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</row>
    <row r="211" spans="3:55" ht="14.4" x14ac:dyDescent="0.3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</row>
  </sheetData>
  <mergeCells count="50">
    <mergeCell ref="AF9:AH9"/>
    <mergeCell ref="AI9:AK9"/>
    <mergeCell ref="AL9:AN9"/>
    <mergeCell ref="AO9:AQ9"/>
    <mergeCell ref="AR9:AT9"/>
    <mergeCell ref="AU9:AW9"/>
    <mergeCell ref="BE6:BE10"/>
    <mergeCell ref="BF6:BF10"/>
    <mergeCell ref="V8:X8"/>
    <mergeCell ref="Y8:AA8"/>
    <mergeCell ref="AC8:AE8"/>
    <mergeCell ref="AF8:AH8"/>
    <mergeCell ref="AI8:AK8"/>
    <mergeCell ref="AL8:AN8"/>
    <mergeCell ref="AO8:AQ8"/>
    <mergeCell ref="AR8:AT8"/>
    <mergeCell ref="AY6:AY10"/>
    <mergeCell ref="AZ6:AZ10"/>
    <mergeCell ref="BA6:BA10"/>
    <mergeCell ref="BB6:BB10"/>
    <mergeCell ref="BC6:BC10"/>
    <mergeCell ref="BD6:BD10"/>
    <mergeCell ref="T6:T10"/>
    <mergeCell ref="U6:U10"/>
    <mergeCell ref="V6:AA7"/>
    <mergeCell ref="AB6:AB10"/>
    <mergeCell ref="AC6:AW7"/>
    <mergeCell ref="AX6:AX10"/>
    <mergeCell ref="AU8:AW8"/>
    <mergeCell ref="V9:X9"/>
    <mergeCell ref="Y9:AA9"/>
    <mergeCell ref="AC9:AE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AZ11">
    <cfRule type="cellIs" dxfId="1" priority="2" stopIfTrue="1" operator="equal">
      <formula>"gugur"</formula>
    </cfRule>
  </conditionalFormatting>
  <conditionalFormatting sqref="AY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2022-02-09T08:00:25Z</dcterms:created>
  <dcterms:modified xsi:type="dcterms:W3CDTF">2022-02-09T08:00:49Z</dcterms:modified>
</cp:coreProperties>
</file>