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OPERATION PLAN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S12" i="1"/>
  <c r="AT12" i="1" s="1"/>
  <c r="AP12" i="1"/>
  <c r="AQ12" i="1" s="1"/>
  <c r="AM12" i="1"/>
  <c r="AN12" i="1" s="1"/>
  <c r="AJ12" i="1"/>
  <c r="AK12" i="1" s="1"/>
  <c r="AG12" i="1"/>
  <c r="AH12" i="1" s="1"/>
  <c r="AE12" i="1"/>
  <c r="AD12" i="1"/>
  <c r="Z12" i="1"/>
  <c r="AA12" i="1" s="1"/>
  <c r="W12" i="1"/>
  <c r="X12" i="1" s="1"/>
  <c r="U12" i="1"/>
  <c r="T12" i="1"/>
  <c r="AW11" i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W11" i="1"/>
  <c r="X11" i="1" s="1"/>
  <c r="U11" i="1"/>
  <c r="T11" i="1"/>
  <c r="B4" i="1"/>
  <c r="B3" i="1"/>
  <c r="AU12" i="1" l="1"/>
  <c r="AV12" i="1"/>
  <c r="AY12" i="1" s="1"/>
  <c r="AZ12" i="1" s="1"/>
  <c r="BA12" i="1" s="1"/>
  <c r="AB11" i="1"/>
  <c r="AU11" i="1"/>
  <c r="AB12" i="1"/>
  <c r="AV11" i="1" l="1"/>
  <c r="AY11" i="1" s="1"/>
  <c r="AZ11" i="1" s="1"/>
  <c r="BA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<sst xmlns="http://schemas.openxmlformats.org/spreadsheetml/2006/main" count="77" uniqueCount="52">
  <si>
    <t>FORM REKAPITULASI PENILAIAN KINERJA</t>
  </si>
  <si>
    <t>OPERATION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</si>
  <si>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</si>
  <si>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</si>
  <si>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</si>
  <si>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</si>
  <si>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</si>
  <si>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</si>
  <si>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</si>
  <si>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</si>
  <si>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</si>
  <si>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</si>
  <si>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</si>
  <si>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</si>
  <si>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</si>
  <si>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</si>
  <si>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</si>
  <si>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</si>
  <si>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</si>
  <si>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</si>
  <si>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</si>
  <si>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</si>
  <si>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</si>
  <si>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</si>
  <si>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</si>
  <si>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</si>
  <si>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</si>
  <si>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</si>
  <si>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</si>
  <si>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</si>
  <si>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</si>
  <si>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</si>
  <si>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</si>
  <si>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</si>
  <si>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</si>
  <si>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</si>
  <si>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</si>
  <si>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</si>
  <si>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</si>
  <si>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</si>
  <si>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</si>
  <si>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</si>
  <si>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</si>
  <si>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NILAI</t>
  </si>
  <si>
    <t>%NILAI</t>
  </si>
  <si>
    <t>REALISASI</t>
  </si>
  <si>
    <t>AJI KRISTIADI</t>
  </si>
  <si>
    <t>OPERATION PLAN</t>
  </si>
  <si>
    <t>LAKI-LAKI</t>
  </si>
  <si>
    <t>ANGGIAT</t>
  </si>
  <si>
    <t>PT. INFOMEDIA SOLUSI HUMANIKA</t>
  </si>
  <si>
    <t>JIBRIL ABDUR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</si>
</sst>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78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4" borderId="14" xfId="3" applyNumberFormat="1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3" fillId="5" borderId="4" xfId="4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</cellXfs>
  <cellStyles count="7">
    <cellStyle name="Normal" xfId="0" builtinId="0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LOKASI      : CC TELKOMSEL BANDUNG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44531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D207"/>
  <sheetViews>
    <sheetView tabSelected="1" workbookViewId="0">
      <pane xSplit="4" ySplit="11" topLeftCell="AI12" activePane="bottomRight" state="frozen"/>
      <selection pane="topRight" activeCell="E1" sqref="E1"/>
      <selection pane="bottomLeft" activeCell="A12" sqref="A12"/>
      <selection pane="bottomRight" activeCell="AJ26" sqref="AJ26"/>
    </sheetView>
  </sheetViews>
  <sheetFormatPr defaultRowHeight="12" x14ac:dyDescent="0.25"/>
  <cols>
    <col min="1" max="1" width="9.140625" style="6" customWidth="1"/>
    <col min="2" max="2" width="10.85546875" style="6" customWidth="1"/>
    <col min="3" max="3" width="23.5703125" style="77" customWidth="1"/>
    <col min="4" max="4" width="12" style="76" customWidth="1"/>
    <col min="5" max="6" width="9.140625" style="76" customWidth="1"/>
    <col min="7" max="7" width="14.28515625" style="76" customWidth="1"/>
    <col min="8" max="11" width="10.28515625" style="76" customWidth="1"/>
    <col min="12" max="12" width="7.7109375" style="76" customWidth="1"/>
    <col min="13" max="14" width="9.140625" style="76" customWidth="1"/>
    <col min="15" max="16" width="6.28515625" style="76" customWidth="1"/>
    <col min="17" max="19" width="5.42578125" style="76" customWidth="1"/>
    <col min="20" max="20" width="8.7109375" style="76" customWidth="1"/>
    <col min="21" max="21" width="6.5703125" style="76" customWidth="1"/>
    <col min="22" max="22" width="4.7109375" style="76" bestFit="1" customWidth="1"/>
    <col min="23" max="23" width="6" style="76" bestFit="1" customWidth="1"/>
    <col min="24" max="24" width="8.140625" style="76" bestFit="1" customWidth="1"/>
    <col min="25" max="25" width="4.7109375" style="76" bestFit="1" customWidth="1"/>
    <col min="26" max="26" width="6" style="76" bestFit="1" customWidth="1"/>
    <col min="27" max="27" width="8.140625" style="76" bestFit="1" customWidth="1"/>
    <col min="28" max="28" width="13" style="76" customWidth="1"/>
    <col min="29" max="29" width="4.7109375" style="75" customWidth="1"/>
    <col min="30" max="31" width="9.140625" style="75" customWidth="1"/>
    <col min="32" max="32" width="4.7109375" style="75" bestFit="1" customWidth="1"/>
    <col min="33" max="33" width="6" style="75" bestFit="1" customWidth="1"/>
    <col min="34" max="34" width="8.140625" style="75" bestFit="1" customWidth="1"/>
    <col min="35" max="35" width="4.7109375" style="75" bestFit="1" customWidth="1"/>
    <col min="36" max="36" width="6" style="75" bestFit="1" customWidth="1"/>
    <col min="37" max="37" width="6" style="75" customWidth="1"/>
    <col min="38" max="38" width="4.7109375" style="75" bestFit="1" customWidth="1"/>
    <col min="39" max="39" width="6" style="75" bestFit="1" customWidth="1"/>
    <col min="40" max="40" width="8.140625" style="75" bestFit="1" customWidth="1"/>
    <col min="41" max="41" width="4.7109375" style="75" bestFit="1" customWidth="1"/>
    <col min="42" max="42" width="6" style="75" bestFit="1" customWidth="1"/>
    <col min="43" max="43" width="8.140625" style="75" bestFit="1" customWidth="1"/>
    <col min="44" max="44" width="4.7109375" style="75" bestFit="1" customWidth="1"/>
    <col min="45" max="45" width="6" style="75" bestFit="1" customWidth="1"/>
    <col min="46" max="46" width="8.140625" style="75" bestFit="1" customWidth="1"/>
    <col min="47" max="48" width="11.5703125" style="76" customWidth="1"/>
    <col min="49" max="49" width="9.140625" style="76" customWidth="1"/>
    <col min="50" max="50" width="12.42578125" style="76" customWidth="1"/>
    <col min="51" max="53" width="10.5703125" style="76" customWidth="1"/>
    <col min="54" max="54" width="13.140625" style="6" customWidth="1"/>
    <col min="55" max="55" width="12.140625" style="6" customWidth="1"/>
    <col min="56" max="56" width="11.85546875" style="6" customWidth="1"/>
    <col min="57" max="206" width="9.140625" style="6"/>
    <col min="207" max="207" width="7.140625" style="6" customWidth="1"/>
    <col min="208" max="208" width="27.28515625" style="6" customWidth="1"/>
    <col min="209" max="209" width="12" style="6" bestFit="1" customWidth="1"/>
    <col min="210" max="216" width="9.140625" style="6" customWidth="1"/>
    <col min="217" max="217" width="0" style="6" hidden="1" customWidth="1"/>
    <col min="218" max="16384" width="9.140625" style="6"/>
  </cols>
  <sheetData>
    <row r="1" spans="1:56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  <c r="BA1" s="4"/>
    </row>
    <row r="2" spans="1:56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  <c r="BA2" s="4"/>
    </row>
    <row r="3" spans="1:56" x14ac:dyDescent="0.25">
      <c r="A3" s="1"/>
      <c r="B3" s="1" t="str">
        <f>'[1]SPV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  <c r="BA3" s="4"/>
    </row>
    <row r="4" spans="1:56" x14ac:dyDescent="0.25">
      <c r="A4" s="1"/>
      <c r="B4" s="7">
        <f>'[2]SPV QC'!B4</f>
        <v>44531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  <c r="BA4" s="4"/>
    </row>
    <row r="5" spans="1:56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  <c r="BA5" s="4"/>
    </row>
    <row r="6" spans="1:56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5" t="s">
        <v>23</v>
      </c>
      <c r="AC6" s="13" t="s">
        <v>24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  <c r="AU6" s="17" t="s">
        <v>25</v>
      </c>
      <c r="AV6" s="17" t="s">
        <v>26</v>
      </c>
      <c r="AW6" s="18" t="s">
        <v>27</v>
      </c>
      <c r="AX6" s="18" t="s">
        <v>28</v>
      </c>
      <c r="AY6" s="19" t="s">
        <v>29</v>
      </c>
      <c r="AZ6" s="19" t="s">
        <v>30</v>
      </c>
      <c r="BA6" s="20" t="s">
        <v>31</v>
      </c>
      <c r="BB6" s="21" t="s">
        <v>32</v>
      </c>
      <c r="BC6" s="21" t="s">
        <v>33</v>
      </c>
      <c r="BD6" s="22" t="s">
        <v>34</v>
      </c>
    </row>
    <row r="7" spans="1:56" x14ac:dyDescent="0.25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15"/>
      <c r="AC7" s="2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30"/>
      <c r="AU7" s="31"/>
      <c r="AV7" s="31"/>
      <c r="AW7" s="32"/>
      <c r="AX7" s="32"/>
      <c r="AY7" s="33"/>
      <c r="AZ7" s="33"/>
      <c r="BA7" s="34"/>
      <c r="BB7" s="21"/>
      <c r="BC7" s="21"/>
      <c r="BD7" s="22"/>
    </row>
    <row r="8" spans="1:56" x14ac:dyDescent="0.25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5">
        <v>0.1</v>
      </c>
      <c r="W8" s="36"/>
      <c r="X8" s="37"/>
      <c r="Y8" s="35">
        <v>0.15</v>
      </c>
      <c r="Z8" s="36"/>
      <c r="AA8" s="37"/>
      <c r="AB8" s="15"/>
      <c r="AC8" s="35">
        <v>0.15</v>
      </c>
      <c r="AD8" s="36"/>
      <c r="AE8" s="37"/>
      <c r="AF8" s="35">
        <v>0.15</v>
      </c>
      <c r="AG8" s="36"/>
      <c r="AH8" s="37"/>
      <c r="AI8" s="35">
        <v>0.15</v>
      </c>
      <c r="AJ8" s="36"/>
      <c r="AK8" s="37"/>
      <c r="AL8" s="35">
        <v>0.15</v>
      </c>
      <c r="AM8" s="36"/>
      <c r="AN8" s="37"/>
      <c r="AO8" s="38">
        <v>0.1</v>
      </c>
      <c r="AP8" s="38"/>
      <c r="AQ8" s="38"/>
      <c r="AR8" s="38">
        <v>0.05</v>
      </c>
      <c r="AS8" s="38"/>
      <c r="AT8" s="38"/>
      <c r="AU8" s="31"/>
      <c r="AV8" s="31"/>
      <c r="AW8" s="32"/>
      <c r="AX8" s="32"/>
      <c r="AY8" s="33"/>
      <c r="AZ8" s="33"/>
      <c r="BA8" s="34"/>
      <c r="BB8" s="21"/>
      <c r="BC8" s="21"/>
      <c r="BD8" s="22"/>
    </row>
    <row r="9" spans="1:56" ht="44.25" customHeight="1" x14ac:dyDescent="0.25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39" t="s">
        <v>35</v>
      </c>
      <c r="W9" s="40"/>
      <c r="X9" s="41"/>
      <c r="Y9" s="39" t="s">
        <v>36</v>
      </c>
      <c r="Z9" s="40"/>
      <c r="AA9" s="41"/>
      <c r="AB9" s="15"/>
      <c r="AC9" s="39" t="s">
        <v>37</v>
      </c>
      <c r="AD9" s="40"/>
      <c r="AE9" s="41"/>
      <c r="AF9" s="39" t="s">
        <v>38</v>
      </c>
      <c r="AG9" s="40"/>
      <c r="AH9" s="41"/>
      <c r="AI9" s="39" t="s">
        <v>39</v>
      </c>
      <c r="AJ9" s="40"/>
      <c r="AK9" s="41"/>
      <c r="AL9" s="39" t="s">
        <v>40</v>
      </c>
      <c r="AM9" s="40"/>
      <c r="AN9" s="41"/>
      <c r="AO9" s="42" t="s">
        <v>41</v>
      </c>
      <c r="AP9" s="42"/>
      <c r="AQ9" s="42"/>
      <c r="AR9" s="42" t="s">
        <v>42</v>
      </c>
      <c r="AS9" s="42"/>
      <c r="AT9" s="42"/>
      <c r="AU9" s="31"/>
      <c r="AV9" s="31"/>
      <c r="AW9" s="32"/>
      <c r="AX9" s="32"/>
      <c r="AY9" s="33"/>
      <c r="AZ9" s="33"/>
      <c r="BA9" s="34"/>
      <c r="BB9" s="21"/>
      <c r="BC9" s="21"/>
      <c r="BD9" s="22"/>
    </row>
    <row r="10" spans="1:56" ht="24" x14ac:dyDescent="0.25">
      <c r="A10" s="43"/>
      <c r="B10" s="44"/>
      <c r="C10" s="44"/>
      <c r="D10" s="45"/>
      <c r="E10" s="45"/>
      <c r="F10" s="45"/>
      <c r="G10" s="45"/>
      <c r="H10" s="46"/>
      <c r="I10" s="46"/>
      <c r="J10" s="46"/>
      <c r="K10" s="46"/>
      <c r="L10" s="46"/>
      <c r="M10" s="47"/>
      <c r="N10" s="47"/>
      <c r="O10" s="47"/>
      <c r="P10" s="47"/>
      <c r="Q10" s="47"/>
      <c r="R10" s="47"/>
      <c r="S10" s="47"/>
      <c r="T10" s="48"/>
      <c r="U10" s="48"/>
      <c r="V10" s="49" t="s">
        <v>43</v>
      </c>
      <c r="W10" s="49" t="s">
        <v>44</v>
      </c>
      <c r="X10" s="49" t="s">
        <v>45</v>
      </c>
      <c r="Y10" s="49" t="s">
        <v>43</v>
      </c>
      <c r="Z10" s="49" t="s">
        <v>44</v>
      </c>
      <c r="AA10" s="49" t="s">
        <v>45</v>
      </c>
      <c r="AB10" s="15"/>
      <c r="AC10" s="49" t="s">
        <v>43</v>
      </c>
      <c r="AD10" s="49" t="s">
        <v>44</v>
      </c>
      <c r="AE10" s="49" t="s">
        <v>45</v>
      </c>
      <c r="AF10" s="49" t="s">
        <v>43</v>
      </c>
      <c r="AG10" s="49" t="s">
        <v>44</v>
      </c>
      <c r="AH10" s="49" t="s">
        <v>45</v>
      </c>
      <c r="AI10" s="49" t="s">
        <v>43</v>
      </c>
      <c r="AJ10" s="49" t="s">
        <v>44</v>
      </c>
      <c r="AK10" s="49" t="s">
        <v>45</v>
      </c>
      <c r="AL10" s="49" t="s">
        <v>43</v>
      </c>
      <c r="AM10" s="49" t="s">
        <v>44</v>
      </c>
      <c r="AN10" s="49" t="s">
        <v>45</v>
      </c>
      <c r="AO10" s="50" t="s">
        <v>43</v>
      </c>
      <c r="AP10" s="50" t="s">
        <v>44</v>
      </c>
      <c r="AQ10" s="49" t="s">
        <v>45</v>
      </c>
      <c r="AR10" s="50" t="s">
        <v>43</v>
      </c>
      <c r="AS10" s="50" t="s">
        <v>44</v>
      </c>
      <c r="AT10" s="49" t="s">
        <v>45</v>
      </c>
      <c r="AU10" s="51"/>
      <c r="AV10" s="51"/>
      <c r="AW10" s="52"/>
      <c r="AX10" s="52"/>
      <c r="AY10" s="53"/>
      <c r="AZ10" s="53"/>
      <c r="BA10" s="54"/>
      <c r="BB10" s="21"/>
      <c r="BC10" s="21"/>
      <c r="BD10" s="22"/>
    </row>
    <row r="11" spans="1:56" ht="12.75" customHeight="1" x14ac:dyDescent="0.25">
      <c r="B11" s="55">
        <v>2</v>
      </c>
      <c r="C11" s="56" t="s">
        <v>46</v>
      </c>
      <c r="D11" s="57">
        <v>32412</v>
      </c>
      <c r="E11" s="58">
        <v>43950</v>
      </c>
      <c r="F11" s="59">
        <v>44314</v>
      </c>
      <c r="G11" s="60" t="s">
        <v>47</v>
      </c>
      <c r="H11" s="61" t="s">
        <v>48</v>
      </c>
      <c r="I11" s="60" t="s">
        <v>49</v>
      </c>
      <c r="J11" s="61" t="s">
        <v>50</v>
      </c>
      <c r="K11" s="60"/>
      <c r="L11" s="60"/>
      <c r="M11" s="60">
        <v>22</v>
      </c>
      <c r="N11" s="62">
        <v>23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3">
        <f>N11-O11-P11-S11</f>
        <v>23</v>
      </c>
      <c r="U11" s="64">
        <f>N11-(R11+S11)</f>
        <v>23</v>
      </c>
      <c r="V11" s="65">
        <v>5</v>
      </c>
      <c r="W11" s="66">
        <f>V11/5*$V$8</f>
        <v>0.1</v>
      </c>
      <c r="X11" s="67">
        <f>W11/V$8*100%</f>
        <v>1</v>
      </c>
      <c r="Y11" s="65">
        <v>5</v>
      </c>
      <c r="Z11" s="66">
        <f>Y11/5*$Y$8</f>
        <v>0.15</v>
      </c>
      <c r="AA11" s="67">
        <f>Z11/Y$8*100%</f>
        <v>1</v>
      </c>
      <c r="AB11" s="68">
        <f>W11+Z11</f>
        <v>0.25</v>
      </c>
      <c r="AC11" s="65">
        <v>5</v>
      </c>
      <c r="AD11" s="66">
        <f>AC11/5*$AC$8</f>
        <v>0.15</v>
      </c>
      <c r="AE11" s="67">
        <f>AD11/AC$8*100%</f>
        <v>1</v>
      </c>
      <c r="AF11" s="65">
        <v>5</v>
      </c>
      <c r="AG11" s="66">
        <f>AF11/5*$AF$8</f>
        <v>0.15</v>
      </c>
      <c r="AH11" s="67">
        <f>AG11/AF$8*100%</f>
        <v>1</v>
      </c>
      <c r="AI11" s="65">
        <v>5</v>
      </c>
      <c r="AJ11" s="66">
        <f>AI11/5*$AI$8</f>
        <v>0.15</v>
      </c>
      <c r="AK11" s="67">
        <f>AJ11/AI$8*100%</f>
        <v>1</v>
      </c>
      <c r="AL11" s="65">
        <v>5</v>
      </c>
      <c r="AM11" s="66">
        <f>AL11/5*$AL$8</f>
        <v>0.15</v>
      </c>
      <c r="AN11" s="67">
        <f>AM11/AL$8*100%</f>
        <v>1</v>
      </c>
      <c r="AO11" s="65">
        <v>5</v>
      </c>
      <c r="AP11" s="66">
        <f>AO11/5*$AO$8</f>
        <v>0.1</v>
      </c>
      <c r="AQ11" s="67">
        <f>AP11/AO$8*100%</f>
        <v>1</v>
      </c>
      <c r="AR11" s="65">
        <v>5</v>
      </c>
      <c r="AS11" s="66">
        <f>AR11/5*$AR$8</f>
        <v>0.05</v>
      </c>
      <c r="AT11" s="67">
        <f>AS11/AR$8*100%</f>
        <v>1</v>
      </c>
      <c r="AU11" s="69">
        <f>AD11+AG11+AJ11+AM11+AP11+AS11</f>
        <v>0.75</v>
      </c>
      <c r="AV11" s="69">
        <f>AU11+AB11</f>
        <v>1</v>
      </c>
      <c r="AW11" s="70" t="str">
        <f>IF(BD11&gt;0,"GUGUR","TERIMA")</f>
        <v>TERIMA</v>
      </c>
      <c r="AX11" s="71">
        <v>950000</v>
      </c>
      <c r="AY11" s="72">
        <f>AX11*AV11</f>
        <v>950000</v>
      </c>
      <c r="AZ11" s="72">
        <f>IF(S11&gt;0,(T11/M11)*AY11,AY11)</f>
        <v>950000</v>
      </c>
      <c r="BA11" s="73">
        <f>IF(L11=1,(T11/M11)*AZ11,IF(BB11&gt;0,AZ11*85%,IF(BC11&gt;0,AZ11*60%,IF(BD11&gt;0,AZ11*0%,AZ11))))</f>
        <v>950000</v>
      </c>
      <c r="BB11" s="74"/>
      <c r="BC11" s="74"/>
      <c r="BD11" s="74"/>
    </row>
    <row r="12" spans="1:56" ht="13.5" customHeight="1" x14ac:dyDescent="0.25">
      <c r="B12" s="55">
        <v>1</v>
      </c>
      <c r="C12" s="56" t="s">
        <v>51</v>
      </c>
      <c r="D12" s="57">
        <v>15042</v>
      </c>
      <c r="E12" s="58">
        <v>44104</v>
      </c>
      <c r="F12" s="59">
        <v>44468</v>
      </c>
      <c r="G12" s="60" t="s">
        <v>47</v>
      </c>
      <c r="H12" s="61" t="s">
        <v>48</v>
      </c>
      <c r="I12" s="60" t="s">
        <v>49</v>
      </c>
      <c r="J12" s="61" t="s">
        <v>50</v>
      </c>
      <c r="K12" s="60"/>
      <c r="L12" s="60"/>
      <c r="M12" s="60">
        <v>22</v>
      </c>
      <c r="N12" s="62">
        <v>23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3">
        <f>N12-O12-P12-S12</f>
        <v>23</v>
      </c>
      <c r="U12" s="64">
        <f>N12-(R12+S12)</f>
        <v>23</v>
      </c>
      <c r="V12" s="65">
        <v>5</v>
      </c>
      <c r="W12" s="66">
        <f>V12/5*$V$8</f>
        <v>0.1</v>
      </c>
      <c r="X12" s="67">
        <f>W12/V$8*100%</f>
        <v>1</v>
      </c>
      <c r="Y12" s="65">
        <v>5</v>
      </c>
      <c r="Z12" s="66">
        <f>Y12/5*$Y$8</f>
        <v>0.15</v>
      </c>
      <c r="AA12" s="67">
        <f>Z12/Y$8*100%</f>
        <v>1</v>
      </c>
      <c r="AB12" s="68">
        <f>W12+Z12</f>
        <v>0.25</v>
      </c>
      <c r="AC12" s="65">
        <v>5</v>
      </c>
      <c r="AD12" s="66">
        <f>AC12/5*$AC$8</f>
        <v>0.15</v>
      </c>
      <c r="AE12" s="67">
        <f>AD12/AC$8*100%</f>
        <v>1</v>
      </c>
      <c r="AF12" s="65">
        <v>5</v>
      </c>
      <c r="AG12" s="66">
        <f>AF12/5*$AF$8</f>
        <v>0.15</v>
      </c>
      <c r="AH12" s="67">
        <f>AG12/AF$8*100%</f>
        <v>1</v>
      </c>
      <c r="AI12" s="65">
        <v>5</v>
      </c>
      <c r="AJ12" s="66">
        <f>AI12/5*$AI$8</f>
        <v>0.15</v>
      </c>
      <c r="AK12" s="67">
        <f>AJ12/AI$8*100%</f>
        <v>1</v>
      </c>
      <c r="AL12" s="65">
        <v>5</v>
      </c>
      <c r="AM12" s="66">
        <f>AL12/5*$AL$8</f>
        <v>0.15</v>
      </c>
      <c r="AN12" s="67">
        <f>AM12/AL$8*100%</f>
        <v>1</v>
      </c>
      <c r="AO12" s="65">
        <v>5</v>
      </c>
      <c r="AP12" s="66">
        <f>AO12/5*$AO$8</f>
        <v>0.1</v>
      </c>
      <c r="AQ12" s="67">
        <f>AP12/AO$8*100%</f>
        <v>1</v>
      </c>
      <c r="AR12" s="65">
        <v>5</v>
      </c>
      <c r="AS12" s="66">
        <f>AR12/5*$AR$8</f>
        <v>0.05</v>
      </c>
      <c r="AT12" s="67">
        <f>AS12/AR$8*100%</f>
        <v>1</v>
      </c>
      <c r="AU12" s="69">
        <f>AD12+AG12+AJ12+AM12+AP12+AS12</f>
        <v>0.75</v>
      </c>
      <c r="AV12" s="69">
        <f>AU12+AB12</f>
        <v>1</v>
      </c>
      <c r="AW12" s="70" t="str">
        <f>IF(BD12&gt;0,"GUGUR","TERIMA")</f>
        <v>TERIMA</v>
      </c>
      <c r="AX12" s="71">
        <v>950000</v>
      </c>
      <c r="AY12" s="72">
        <f>AX12*AV12</f>
        <v>950000</v>
      </c>
      <c r="AZ12" s="72">
        <f>IF(S12&gt;0,(T12/M12)*AY12,AY12)</f>
        <v>950000</v>
      </c>
      <c r="BA12" s="73">
        <f>IF(L12=1,(T12/M12)*AZ12,IF(BB12&gt;0,AZ12*85%,IF(BC12&gt;0,AZ12*60%,IF(BD12&gt;0,AZ12*0%,AZ12))))</f>
        <v>950000</v>
      </c>
      <c r="BB12" s="74"/>
      <c r="BC12" s="74"/>
      <c r="BD12" s="74"/>
    </row>
    <row r="159" spans="3:53" ht="1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3:53" ht="1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3:53" ht="1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3:53" ht="1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3:53" ht="1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3:53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3:53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3:53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3:53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3:53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3:53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3:53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3:53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3:53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3:53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3:53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3:53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3:53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3:53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3:53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3:53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3:53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3:53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3:53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3:53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3:53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3:53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3:53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3:53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3:53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3:53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3:53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3:53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3:53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3:53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3:53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3:53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3:53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3:53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3:53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3:53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3:53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3:53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3:53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3:53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3:53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3:53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3:53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3:53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</sheetData>
  <mergeCells count="49">
    <mergeCell ref="AF9:AH9"/>
    <mergeCell ref="AI9:AK9"/>
    <mergeCell ref="AL9:AN9"/>
    <mergeCell ref="AO9:AQ9"/>
    <mergeCell ref="AR9:AT9"/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U6:AU10"/>
    <mergeCell ref="AR8:AT8"/>
    <mergeCell ref="V9:X9"/>
    <mergeCell ref="Y9:AA9"/>
    <mergeCell ref="AC9:AE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W11:AX11 AX12">
    <cfRule type="cellIs" dxfId="1" priority="5" stopIfTrue="1" operator="equal">
      <formula>"gugur"</formula>
    </cfRule>
  </conditionalFormatting>
  <conditionalFormatting sqref="AW12">
    <cfRule type="cellIs" dxfId="0" priority="4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2022-01-11T02:43:37Z</dcterms:created>
  <dcterms:modified xsi:type="dcterms:W3CDTF">2022-01-11T02:45:35Z</dcterms:modified>
</cp:coreProperties>
</file>