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2. ADMIN\Data Admin\RINA\ADMIN QIA\RPA\"/>
    </mc:Choice>
  </mc:AlternateContent>
  <bookViews>
    <workbookView xWindow="0" yWindow="0" windowWidth="21600" windowHeight="9600"/>
  </bookViews>
  <sheets>
    <sheet name="SPV CH" sheetId="1" r:id="rId1"/>
  </sheets>
  <externalReferences>
    <externalReference r:id="rId2"/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I11" i="1" l="1"/>
  <c r="BE11" i="1"/>
  <c r="BF11" i="1" s="1"/>
  <c r="BB11" i="1"/>
  <c r="BC11" i="1" s="1"/>
  <c r="AY11" i="1"/>
  <c r="AZ11" i="1" s="1"/>
  <c r="AW11" i="1"/>
  <c r="AU11" i="1" s="1"/>
  <c r="AV11" i="1" s="1"/>
  <c r="AT11" i="1"/>
  <c r="AR11" i="1" s="1"/>
  <c r="AS11" i="1" s="1"/>
  <c r="AP11" i="1"/>
  <c r="AQ11" i="1" s="1"/>
  <c r="AN11" i="1"/>
  <c r="AM11" i="1"/>
  <c r="AJ11" i="1"/>
  <c r="AK11" i="1" s="1"/>
  <c r="AH11" i="1"/>
  <c r="AG11" i="1"/>
  <c r="AC11" i="1"/>
  <c r="AD11" i="1" s="1"/>
  <c r="AA11" i="1"/>
  <c r="Y11" i="1" s="1"/>
  <c r="Z11" i="1" s="1"/>
  <c r="X11" i="1"/>
  <c r="V11" i="1" s="1"/>
  <c r="W11" i="1" s="1"/>
  <c r="U11" i="1"/>
  <c r="T11" i="1"/>
  <c r="B4" i="1"/>
  <c r="B3" i="1"/>
  <c r="BG11" i="1" l="1"/>
  <c r="AE11" i="1"/>
  <c r="BH11" i="1" l="1"/>
  <c r="BK11" i="1" s="1"/>
  <c r="BL11" i="1" s="1"/>
  <c r="BM11" i="1" s="1"/>
</calcChain>
</file>

<file path=xl/comments1.xml><?xml version="1.0" encoding="utf-8"?>
<comments xmlns="http://schemas.openxmlformats.org/spreadsheetml/2006/main">
  <authors>
    <author>HR1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JIKA STATUSNYA SEDANG CUMIL MAKA DITULIS CUMIL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<sst xmlns="http://schemas.openxmlformats.org/spreadsheetml/2006/main" count="87" uniqueCount="54">
  <si>
    <t>FORM REKAPITULASI PENILAIAN KINERJA</t>
  </si>
  <si>
    <t>SPV CH LAYANAN TELKOMSEL</t>
  </si>
  <si>
    <t>NO</t>
  </si>
  <si>
    <t>NAMA LENGKAP</t>
  </si>
  <si>
    <t>ID HRIS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</si>
  <si>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</si>
  <si>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</si>
  <si>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</si>
  <si>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</si>
  <si>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</si>
  <si>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</si>
  <si>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</si>
  <si>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</si>
  <si>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</si>
  <si>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</si>
  <si>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</si>
  <si>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</si>
  <si>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</si>
  <si>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</si>
  <si>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</si>
  <si>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</si>
  <si>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</si>
  <si>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</si>
  <si>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 (30%)</t>
  </si>
  <si>
    <t>KUALITAS</t>
  </si>
  <si>
    <t>TOTAL KUALITAS (70%)</t>
  </si>
  <si>
    <t>TOTAL KINERJA (100%)</t>
  </si>
  <si>
    <t>GUGUR / TERIMA</t>
  </si>
  <si>
    <t>NOMINAL BERDASARKAN JABATAN</t>
  </si>
  <si>
    <t>NOMINAL KINERJA</t>
  </si>
  <si>
    <t>NOMINAL KINERJA YANG DIBAYARKAN</t>
  </si>
  <si>
    <t>TOTAL NOMINAL KINERJA YANG DIBAYARKAN</t>
  </si>
  <si>
    <t>KONSELING</t>
  </si>
  <si>
    <t xml:space="preserve">BATL </t>
  </si>
  <si>
    <t>SP</t>
  </si>
  <si>
    <t>Populasi Kedisiplinan Team (tidak datang terlambat)</t>
  </si>
  <si>
    <t>Populasi Kehadiran Team (Pencapaian 100%)</t>
  </si>
  <si>
    <t>KEHADIRAN INDIVIDU</t>
  </si>
  <si>
    <t>Closing tiket seluruh Layanan</t>
  </si>
  <si>
    <t>Ratio Closing Tiket</t>
  </si>
  <si>
    <t>Populasi QA SCORE konfirmasi ke pelanggan</t>
  </si>
  <si>
    <t>Populasi QA Score Closing Tiket</t>
  </si>
  <si>
    <t>Populasi Propper</t>
  </si>
  <si>
    <t>Pencapaian CES SCORE</t>
  </si>
  <si>
    <t>Service Level Closing Tiket</t>
  </si>
  <si>
    <t>Kualitas repeat tiket, exclude (NETWORK &amp; BILLING)</t>
  </si>
  <si>
    <t xml:space="preserve">Sharing Knowledge </t>
  </si>
  <si>
    <t>NILAI</t>
  </si>
  <si>
    <t>%NILAI</t>
  </si>
  <si>
    <t>REALISASI</t>
  </si>
  <si>
    <t>ANJAR KESUMARAHARJO</t>
  </si>
  <si>
    <t>SPV CH</t>
  </si>
  <si>
    <t>LAKI-LAKI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</si>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</sst>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[$Rp-421]* #,##0.00_);_([$Rp-421]* \(#,##0.00\);_([$Rp-421]* &quot;-&quot;??_);_(@_)"/>
    <numFmt numFmtId="165" formatCode="0.0%"/>
    <numFmt numFmtId="166" formatCode="[$-409]d\-mmm\-yy;@"/>
    <numFmt numFmtId="167" formatCode="_(* #,##0_);_(* \(#,##0\);_(* &quot;-&quot;??_);_(@_)"/>
    <numFmt numFmtId="168" formatCode="_([$Rp-421]* #,##0_);_([$Rp-421]* \(#,##0\);_([$Rp-421]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name val="Calibri"/>
      <family val="2"/>
    </font>
    <font>
      <sz val="12"/>
      <name val="Times New Roman"/>
      <family val="1"/>
    </font>
    <font>
      <b/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1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0" fontId="8" fillId="0" borderId="0"/>
    <xf numFmtId="43" fontId="1" fillId="0" borderId="0" applyFont="0" applyFill="0" applyBorder="0" applyAlignment="0" applyProtection="0"/>
  </cellStyleXfs>
  <cellXfs count="86">
    <xf numFmtId="0" fontId="0" fillId="0" borderId="0" xfId="0"/>
    <xf numFmtId="0" fontId="3" fillId="0" borderId="0" xfId="1" applyFont="1" applyAlignment="1">
      <alignment vertical="center"/>
    </xf>
    <xf numFmtId="0" fontId="3" fillId="0" borderId="0" xfId="1" applyFont="1" applyAlignment="1">
      <alignment horizontal="left" vertical="center"/>
    </xf>
    <xf numFmtId="0" fontId="3" fillId="0" borderId="0" xfId="2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0" fontId="4" fillId="0" borderId="0" xfId="2" applyFont="1" applyAlignment="1">
      <alignment vertical="center"/>
    </xf>
    <xf numFmtId="17" fontId="3" fillId="0" borderId="0" xfId="1" applyNumberFormat="1" applyFont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/>
    </xf>
    <xf numFmtId="0" fontId="5" fillId="3" borderId="5" xfId="1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 wrapText="1"/>
    </xf>
    <xf numFmtId="164" fontId="5" fillId="0" borderId="1" xfId="3" applyNumberFormat="1" applyFont="1" applyFill="1" applyBorder="1" applyAlignment="1">
      <alignment horizontal="center" vertical="center" wrapText="1"/>
    </xf>
    <xf numFmtId="164" fontId="5" fillId="3" borderId="1" xfId="3" applyNumberFormat="1" applyFont="1" applyFill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5" fillId="0" borderId="4" xfId="3" applyFont="1" applyFill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 wrapText="1"/>
    </xf>
    <xf numFmtId="0" fontId="5" fillId="0" borderId="6" xfId="3" applyFont="1" applyBorder="1" applyAlignment="1">
      <alignment horizontal="center" vertical="center" wrapText="1"/>
    </xf>
    <xf numFmtId="0" fontId="5" fillId="0" borderId="6" xfId="2" applyFont="1" applyFill="1" applyBorder="1" applyAlignment="1">
      <alignment horizontal="center" vertical="center" wrapText="1"/>
    </xf>
    <xf numFmtId="0" fontId="5" fillId="2" borderId="6" xfId="2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5" fillId="2" borderId="9" xfId="1" applyFont="1" applyFill="1" applyBorder="1" applyAlignment="1">
      <alignment horizontal="center" vertical="center"/>
    </xf>
    <xf numFmtId="0" fontId="5" fillId="2" borderId="0" xfId="1" applyFont="1" applyFill="1" applyBorder="1" applyAlignment="1">
      <alignment horizontal="center" vertical="center"/>
    </xf>
    <xf numFmtId="0" fontId="5" fillId="2" borderId="10" xfId="1" applyFont="1" applyFill="1" applyBorder="1" applyAlignment="1">
      <alignment horizontal="center" vertical="center"/>
    </xf>
    <xf numFmtId="0" fontId="5" fillId="3" borderId="10" xfId="1" applyFont="1" applyFill="1" applyBorder="1" applyAlignment="1">
      <alignment horizontal="center" vertical="center" wrapText="1"/>
    </xf>
    <xf numFmtId="0" fontId="5" fillId="0" borderId="6" xfId="3" applyFont="1" applyFill="1" applyBorder="1" applyAlignment="1">
      <alignment horizontal="center" vertical="center" wrapText="1"/>
    </xf>
    <xf numFmtId="164" fontId="5" fillId="0" borderId="6" xfId="3" applyNumberFormat="1" applyFont="1" applyFill="1" applyBorder="1" applyAlignment="1">
      <alignment horizontal="center" vertical="center" wrapText="1"/>
    </xf>
    <xf numFmtId="164" fontId="5" fillId="3" borderId="6" xfId="3" applyNumberFormat="1" applyFont="1" applyFill="1" applyBorder="1" applyAlignment="1">
      <alignment horizontal="center" vertical="center" wrapText="1"/>
    </xf>
    <xf numFmtId="165" fontId="5" fillId="2" borderId="11" xfId="1" applyNumberFormat="1" applyFont="1" applyFill="1" applyBorder="1" applyAlignment="1">
      <alignment horizontal="center" vertical="center" wrapText="1"/>
    </xf>
    <xf numFmtId="165" fontId="5" fillId="2" borderId="12" xfId="1" applyNumberFormat="1" applyFont="1" applyFill="1" applyBorder="1" applyAlignment="1">
      <alignment horizontal="center" vertical="center" wrapText="1"/>
    </xf>
    <xf numFmtId="165" fontId="5" fillId="2" borderId="13" xfId="1" applyNumberFormat="1" applyFont="1" applyFill="1" applyBorder="1" applyAlignment="1">
      <alignment horizontal="center" vertical="center" wrapText="1"/>
    </xf>
    <xf numFmtId="165" fontId="5" fillId="2" borderId="4" xfId="1" applyNumberFormat="1" applyFont="1" applyFill="1" applyBorder="1" applyAlignment="1">
      <alignment horizontal="center" vertical="center" wrapText="1"/>
    </xf>
    <xf numFmtId="0" fontId="5" fillId="2" borderId="11" xfId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 wrapText="1"/>
    </xf>
    <xf numFmtId="0" fontId="5" fillId="2" borderId="13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 wrapText="1"/>
    </xf>
    <xf numFmtId="0" fontId="3" fillId="0" borderId="0" xfId="1" applyFont="1" applyBorder="1" applyAlignment="1">
      <alignment vertical="center"/>
    </xf>
    <xf numFmtId="0" fontId="5" fillId="0" borderId="14" xfId="1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 wrapText="1"/>
    </xf>
    <xf numFmtId="0" fontId="5" fillId="0" borderId="14" xfId="3" applyFont="1" applyBorder="1" applyAlignment="1">
      <alignment horizontal="center" vertical="center" wrapText="1"/>
    </xf>
    <xf numFmtId="0" fontId="5" fillId="0" borderId="14" xfId="2" applyFont="1" applyFill="1" applyBorder="1" applyAlignment="1">
      <alignment horizontal="center" vertical="center" wrapText="1"/>
    </xf>
    <xf numFmtId="0" fontId="5" fillId="2" borderId="14" xfId="2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5" fillId="3" borderId="15" xfId="1" applyFont="1" applyFill="1" applyBorder="1" applyAlignment="1">
      <alignment horizontal="center" vertical="center" wrapText="1"/>
    </xf>
    <xf numFmtId="0" fontId="5" fillId="0" borderId="14" xfId="3" applyFont="1" applyFill="1" applyBorder="1" applyAlignment="1">
      <alignment horizontal="center" vertical="center" wrapText="1"/>
    </xf>
    <xf numFmtId="164" fontId="5" fillId="0" borderId="14" xfId="3" applyNumberFormat="1" applyFont="1" applyFill="1" applyBorder="1" applyAlignment="1">
      <alignment horizontal="center" vertical="center" wrapText="1"/>
    </xf>
    <xf numFmtId="164" fontId="5" fillId="3" borderId="14" xfId="3" applyNumberFormat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vertical="center"/>
    </xf>
    <xf numFmtId="0" fontId="3" fillId="0" borderId="4" xfId="1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" fontId="3" fillId="0" borderId="4" xfId="2" applyNumberFormat="1" applyFont="1" applyBorder="1" applyAlignment="1">
      <alignment horizontal="center" vertical="center"/>
    </xf>
    <xf numFmtId="166" fontId="3" fillId="0" borderId="4" xfId="0" applyNumberFormat="1" applyFont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0" fontId="4" fillId="0" borderId="4" xfId="2" applyFont="1" applyBorder="1" applyAlignment="1">
      <alignment horizontal="center" vertical="center"/>
    </xf>
    <xf numFmtId="0" fontId="3" fillId="4" borderId="4" xfId="2" applyFont="1" applyFill="1" applyBorder="1" applyAlignment="1">
      <alignment horizontal="center" vertical="center"/>
    </xf>
    <xf numFmtId="0" fontId="7" fillId="0" borderId="4" xfId="2" applyFont="1" applyFill="1" applyBorder="1" applyAlignment="1">
      <alignment horizontal="center" vertical="center"/>
    </xf>
    <xf numFmtId="0" fontId="7" fillId="0" borderId="4" xfId="4" applyFont="1" applyFill="1" applyBorder="1" applyAlignment="1">
      <alignment horizontal="center" vertical="center"/>
    </xf>
    <xf numFmtId="1" fontId="3" fillId="5" borderId="4" xfId="1" applyNumberFormat="1" applyFont="1" applyFill="1" applyBorder="1" applyAlignment="1">
      <alignment horizontal="center" vertical="center"/>
    </xf>
    <xf numFmtId="9" fontId="6" fillId="0" borderId="4" xfId="5" applyFont="1" applyFill="1" applyBorder="1" applyAlignment="1">
      <alignment horizontal="center" vertical="center" wrapText="1"/>
    </xf>
    <xf numFmtId="1" fontId="3" fillId="6" borderId="4" xfId="1" applyNumberFormat="1" applyFont="1" applyFill="1" applyBorder="1" applyAlignment="1">
      <alignment horizontal="center" vertical="center"/>
    </xf>
    <xf numFmtId="9" fontId="3" fillId="3" borderId="4" xfId="5" applyFont="1" applyFill="1" applyBorder="1" applyAlignment="1">
      <alignment horizontal="center" vertical="center"/>
    </xf>
    <xf numFmtId="9" fontId="3" fillId="3" borderId="13" xfId="1" applyNumberFormat="1" applyFont="1" applyFill="1" applyBorder="1" applyAlignment="1">
      <alignment horizontal="center" vertical="center"/>
    </xf>
    <xf numFmtId="10" fontId="3" fillId="0" borderId="4" xfId="6" applyNumberFormat="1" applyFont="1" applyFill="1" applyBorder="1" applyAlignment="1">
      <alignment horizontal="center" vertical="center" wrapText="1"/>
    </xf>
    <xf numFmtId="167" fontId="4" fillId="0" borderId="4" xfId="7" applyNumberFormat="1" applyFont="1" applyFill="1" applyBorder="1" applyAlignment="1">
      <alignment vertical="center"/>
    </xf>
    <xf numFmtId="168" fontId="3" fillId="0" borderId="4" xfId="5" applyNumberFormat="1" applyFont="1" applyFill="1" applyBorder="1" applyAlignment="1">
      <alignment horizontal="center" vertical="center"/>
    </xf>
    <xf numFmtId="168" fontId="3" fillId="3" borderId="4" xfId="5" applyNumberFormat="1" applyFont="1" applyFill="1" applyBorder="1" applyAlignment="1">
      <alignment horizontal="center" vertical="center"/>
    </xf>
    <xf numFmtId="0" fontId="4" fillId="5" borderId="4" xfId="2" applyFont="1" applyFill="1" applyBorder="1" applyAlignment="1">
      <alignment vertical="center"/>
    </xf>
    <xf numFmtId="0" fontId="4" fillId="0" borderId="0" xfId="2" applyFont="1" applyAlignment="1">
      <alignment horizontal="center" vertical="center"/>
    </xf>
    <xf numFmtId="2" fontId="4" fillId="0" borderId="0" xfId="2" applyNumberFormat="1" applyFont="1" applyAlignment="1">
      <alignment horizontal="center" vertical="center"/>
    </xf>
    <xf numFmtId="167" fontId="3" fillId="0" borderId="0" xfId="7" applyNumberFormat="1" applyFont="1" applyAlignment="1">
      <alignment horizontal="center"/>
    </xf>
    <xf numFmtId="0" fontId="4" fillId="0" borderId="0" xfId="2" applyFont="1" applyAlignment="1">
      <alignment horizontal="left" vertical="center"/>
    </xf>
    <xf numFmtId="9" fontId="9" fillId="0" borderId="0" xfId="0" applyNumberFormat="1" applyFont="1" applyFill="1" applyBorder="1" applyAlignment="1">
      <alignment horizontal="left" vertical="center" wrapText="1" indent="2"/>
    </xf>
    <xf numFmtId="9" fontId="1" fillId="0" borderId="0" xfId="0" applyNumberFormat="1" applyFont="1" applyFill="1" applyBorder="1" applyAlignment="1">
      <alignment horizontal="center" vertical="center" wrapText="1"/>
    </xf>
    <xf numFmtId="0" fontId="4" fillId="0" borderId="0" xfId="2" applyFont="1" applyFill="1" applyBorder="1" applyAlignment="1">
      <alignment horizontal="center" vertical="center"/>
    </xf>
    <xf numFmtId="9" fontId="9" fillId="0" borderId="0" xfId="0" applyNumberFormat="1" applyFont="1" applyFill="1" applyBorder="1" applyAlignment="1">
      <alignment horizontal="center" vertical="center" wrapText="1"/>
    </xf>
  </cellXfs>
  <cellStyles count="8">
    <cellStyle name="Comma 5 3 2 2" xfId="7"/>
    <cellStyle name="Normal" xfId="0" builtinId="0"/>
    <cellStyle name="Normal 3 3 2" xfId="2"/>
    <cellStyle name="Normal 4 10 7" xfId="4"/>
    <cellStyle name="Normal 4 2" xfId="3"/>
    <cellStyle name="Normal_Kinerja Nov 08" xfId="6"/>
    <cellStyle name="Normal_Kinerja Siska Sept 2010" xfId="1"/>
    <cellStyle name="Percent 2 2" xfId="5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MIN%20QIA/REKAP%20KINERJA/2019/8.%20Agustus%202019/KINERJA%20STAFF%20AGT%20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2.%20ADMIN/Data%20Admin/RINA/ADMIN%20QIA/REKAP%20KINERJA/2021/11.%20November%202021/KINERJA%20STAFF%20NOVEMBER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CHO"/>
      <sheetName val="TL CH"/>
      <sheetName val="SPV CH"/>
      <sheetName val="QCO"/>
      <sheetName val="QC OBC"/>
      <sheetName val="TL QC"/>
      <sheetName val="SPV QC"/>
      <sheetName val="OPERATION PLAN"/>
      <sheetName val="TRAINER HARD SKILL"/>
      <sheetName val="DOCUMENT CONTROL"/>
      <sheetName val="QIA"/>
      <sheetName val="ADM OFFICE"/>
      <sheetName val="ADM LAYANAN"/>
      <sheetName val="HR SUPPORT"/>
      <sheetName val="SPV TDP"/>
      <sheetName val="GA"/>
      <sheetName val="Sheet1"/>
    </sheetNames>
    <sheetDataSet>
      <sheetData sheetId="0" refreshError="1"/>
      <sheetData sheetId="1" refreshError="1"/>
      <sheetData sheetId="2" refreshError="1"/>
      <sheetData sheetId="3" refreshError="1">
        <row r="3">
          <cell r="B3" t="str">
            <v>LOKASI      : CC TELKOMSEL BANDUNG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CHO"/>
      <sheetName val="Nilai CES CHO"/>
      <sheetName val="TL CH"/>
      <sheetName val="SPV CH"/>
      <sheetName val="QCO"/>
      <sheetName val="TL QC"/>
      <sheetName val="SPV QC"/>
      <sheetName val="OPERATION PLAN"/>
      <sheetName val="TRAINER HARDSKILL"/>
      <sheetName val="DOCUMENT CONTROL"/>
      <sheetName val="SPV QIA"/>
      <sheetName val="ADM OFFICE"/>
      <sheetName val="ADM LAYANAN"/>
      <sheetName val="ADM LO"/>
      <sheetName val="HR SUPPORT"/>
      <sheetName val="GA"/>
    </sheetNames>
    <sheetDataSet>
      <sheetData sheetId="0"/>
      <sheetData sheetId="1"/>
      <sheetData sheetId="2">
        <row r="109">
          <cell r="C109" t="str">
            <v>DANI KARDANI</v>
          </cell>
          <cell r="W109">
            <v>0</v>
          </cell>
          <cell r="X109">
            <v>0</v>
          </cell>
          <cell r="Y109">
            <v>1</v>
          </cell>
          <cell r="Z109">
            <v>0</v>
          </cell>
          <cell r="AA109">
            <v>0</v>
          </cell>
          <cell r="AB109">
            <v>1</v>
          </cell>
          <cell r="AE109">
            <v>0</v>
          </cell>
          <cell r="AF109">
            <v>0</v>
          </cell>
          <cell r="AG109">
            <v>1</v>
          </cell>
          <cell r="AH109">
            <v>0</v>
          </cell>
          <cell r="AI109">
            <v>0</v>
          </cell>
          <cell r="AJ109">
            <v>1</v>
          </cell>
          <cell r="AK109">
            <v>0</v>
          </cell>
          <cell r="AL109">
            <v>0</v>
          </cell>
          <cell r="AM109">
            <v>1</v>
          </cell>
          <cell r="AN109">
            <v>0</v>
          </cell>
          <cell r="AO109">
            <v>0</v>
          </cell>
          <cell r="AP109">
            <v>1</v>
          </cell>
          <cell r="AQ109">
            <v>0</v>
          </cell>
          <cell r="AR109">
            <v>0</v>
          </cell>
          <cell r="AS109">
            <v>1</v>
          </cell>
          <cell r="AT109">
            <v>0</v>
          </cell>
          <cell r="AU109">
            <v>0</v>
          </cell>
          <cell r="AV109">
            <v>0</v>
          </cell>
          <cell r="AW109">
            <v>1</v>
          </cell>
        </row>
        <row r="110">
          <cell r="C110" t="str">
            <v>ADE EKA TAMARA</v>
          </cell>
          <cell r="W110">
            <v>0</v>
          </cell>
          <cell r="X110">
            <v>0</v>
          </cell>
          <cell r="Y110">
            <v>1</v>
          </cell>
          <cell r="Z110">
            <v>0</v>
          </cell>
          <cell r="AA110">
            <v>0</v>
          </cell>
          <cell r="AB110">
            <v>1</v>
          </cell>
          <cell r="AE110">
            <v>0</v>
          </cell>
          <cell r="AF110">
            <v>0</v>
          </cell>
          <cell r="AG110">
            <v>1</v>
          </cell>
          <cell r="AH110">
            <v>0</v>
          </cell>
          <cell r="AI110">
            <v>0</v>
          </cell>
          <cell r="AJ110">
            <v>1</v>
          </cell>
          <cell r="AK110">
            <v>0</v>
          </cell>
          <cell r="AL110">
            <v>0</v>
          </cell>
          <cell r="AM110">
            <v>1</v>
          </cell>
          <cell r="AN110">
            <v>0</v>
          </cell>
          <cell r="AO110">
            <v>0</v>
          </cell>
          <cell r="AP110">
            <v>1</v>
          </cell>
          <cell r="AQ110">
            <v>0</v>
          </cell>
          <cell r="AR110">
            <v>0</v>
          </cell>
          <cell r="AS110">
            <v>1</v>
          </cell>
          <cell r="AT110">
            <v>0</v>
          </cell>
          <cell r="AU110">
            <v>0</v>
          </cell>
          <cell r="AV110">
            <v>0</v>
          </cell>
          <cell r="AW110">
            <v>1</v>
          </cell>
        </row>
        <row r="111">
          <cell r="C111" t="str">
            <v>INDRA NUGROHO</v>
          </cell>
          <cell r="W111">
            <v>0</v>
          </cell>
          <cell r="X111">
            <v>0</v>
          </cell>
          <cell r="Y111">
            <v>1</v>
          </cell>
          <cell r="Z111">
            <v>0</v>
          </cell>
          <cell r="AA111">
            <v>0</v>
          </cell>
          <cell r="AB111">
            <v>1</v>
          </cell>
          <cell r="AE111">
            <v>0</v>
          </cell>
          <cell r="AF111">
            <v>0</v>
          </cell>
          <cell r="AG111">
            <v>1</v>
          </cell>
          <cell r="AH111">
            <v>0</v>
          </cell>
          <cell r="AI111">
            <v>0</v>
          </cell>
          <cell r="AJ111">
            <v>1</v>
          </cell>
          <cell r="AK111">
            <v>0</v>
          </cell>
          <cell r="AL111">
            <v>0</v>
          </cell>
          <cell r="AM111">
            <v>1</v>
          </cell>
          <cell r="AN111">
            <v>0</v>
          </cell>
          <cell r="AO111">
            <v>0</v>
          </cell>
          <cell r="AP111">
            <v>1</v>
          </cell>
          <cell r="AQ111">
            <v>0</v>
          </cell>
          <cell r="AR111">
            <v>0</v>
          </cell>
          <cell r="AS111">
            <v>1</v>
          </cell>
          <cell r="AT111">
            <v>0</v>
          </cell>
          <cell r="AU111">
            <v>0</v>
          </cell>
          <cell r="AV111">
            <v>0</v>
          </cell>
          <cell r="AW111">
            <v>1</v>
          </cell>
        </row>
        <row r="112">
          <cell r="C112" t="str">
            <v>YULI SETIAWATI</v>
          </cell>
          <cell r="W112">
            <v>0</v>
          </cell>
          <cell r="X112">
            <v>0</v>
          </cell>
          <cell r="Y112">
            <v>1</v>
          </cell>
          <cell r="Z112">
            <v>0</v>
          </cell>
          <cell r="AA112">
            <v>0</v>
          </cell>
          <cell r="AB112">
            <v>1</v>
          </cell>
          <cell r="AE112">
            <v>0</v>
          </cell>
          <cell r="AF112">
            <v>0</v>
          </cell>
          <cell r="AG112">
            <v>1</v>
          </cell>
          <cell r="AH112">
            <v>0</v>
          </cell>
          <cell r="AI112">
            <v>0</v>
          </cell>
          <cell r="AJ112">
            <v>1</v>
          </cell>
          <cell r="AK112">
            <v>0</v>
          </cell>
          <cell r="AL112">
            <v>0</v>
          </cell>
          <cell r="AM112">
            <v>1</v>
          </cell>
          <cell r="AN112">
            <v>0</v>
          </cell>
          <cell r="AO112">
            <v>0</v>
          </cell>
          <cell r="AP112">
            <v>1</v>
          </cell>
          <cell r="AQ112">
            <v>0</v>
          </cell>
          <cell r="AR112">
            <v>0</v>
          </cell>
          <cell r="AS112">
            <v>1</v>
          </cell>
          <cell r="AT112">
            <v>0</v>
          </cell>
          <cell r="AU112">
            <v>0</v>
          </cell>
          <cell r="AV112">
            <v>0</v>
          </cell>
          <cell r="AW112">
            <v>1</v>
          </cell>
        </row>
        <row r="113">
          <cell r="C113" t="str">
            <v>RUDDY CORDIANDI</v>
          </cell>
          <cell r="W113">
            <v>0</v>
          </cell>
          <cell r="X113">
            <v>0</v>
          </cell>
          <cell r="Y113">
            <v>1</v>
          </cell>
          <cell r="Z113">
            <v>0</v>
          </cell>
          <cell r="AA113">
            <v>0</v>
          </cell>
          <cell r="AB113">
            <v>1</v>
          </cell>
          <cell r="AE113">
            <v>0</v>
          </cell>
          <cell r="AF113">
            <v>0</v>
          </cell>
          <cell r="AG113">
            <v>1</v>
          </cell>
          <cell r="AH113">
            <v>0</v>
          </cell>
          <cell r="AI113">
            <v>0</v>
          </cell>
          <cell r="AJ113">
            <v>1</v>
          </cell>
          <cell r="AK113">
            <v>0</v>
          </cell>
          <cell r="AL113">
            <v>0</v>
          </cell>
          <cell r="AM113">
            <v>1</v>
          </cell>
          <cell r="AN113">
            <v>0</v>
          </cell>
          <cell r="AO113">
            <v>0</v>
          </cell>
          <cell r="AP113">
            <v>1</v>
          </cell>
          <cell r="AQ113">
            <v>0</v>
          </cell>
          <cell r="AR113">
            <v>0</v>
          </cell>
          <cell r="AS113">
            <v>1</v>
          </cell>
          <cell r="AT113">
            <v>0</v>
          </cell>
          <cell r="AU113">
            <v>0</v>
          </cell>
          <cell r="AV113">
            <v>0</v>
          </cell>
          <cell r="AW113">
            <v>1</v>
          </cell>
        </row>
        <row r="115">
          <cell r="C115" t="str">
            <v>ANJAR KESUMARAHARJO</v>
          </cell>
          <cell r="W115">
            <v>0</v>
          </cell>
          <cell r="X115">
            <v>0</v>
          </cell>
          <cell r="Y115">
            <v>1</v>
          </cell>
          <cell r="Z115">
            <v>0</v>
          </cell>
          <cell r="AA115">
            <v>0</v>
          </cell>
          <cell r="AB115">
            <v>1</v>
          </cell>
          <cell r="AE115">
            <v>0</v>
          </cell>
          <cell r="AF115">
            <v>0</v>
          </cell>
          <cell r="AG115">
            <v>1</v>
          </cell>
          <cell r="AH115">
            <v>0</v>
          </cell>
          <cell r="AI115">
            <v>0</v>
          </cell>
          <cell r="AJ115">
            <v>1</v>
          </cell>
          <cell r="AK115">
            <v>0</v>
          </cell>
          <cell r="AL115">
            <v>0</v>
          </cell>
          <cell r="AM115">
            <v>1</v>
          </cell>
          <cell r="AN115">
            <v>0</v>
          </cell>
          <cell r="AO115">
            <v>0</v>
          </cell>
          <cell r="AP115">
            <v>1</v>
          </cell>
          <cell r="AQ115">
            <v>0</v>
          </cell>
          <cell r="AR115">
            <v>0</v>
          </cell>
          <cell r="AS115">
            <v>1</v>
          </cell>
          <cell r="AT115">
            <v>0</v>
          </cell>
          <cell r="AU115">
            <v>0</v>
          </cell>
          <cell r="AV115">
            <v>0</v>
          </cell>
          <cell r="AW115">
            <v>1</v>
          </cell>
        </row>
      </sheetData>
      <sheetData sheetId="3"/>
      <sheetData sheetId="4">
        <row r="4">
          <cell r="B4">
            <v>44501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BP213"/>
  <sheetViews>
    <sheetView showGridLines="0" tabSelected="1" topLeftCell="A4" workbookViewId="0">
      <pane xSplit="4" ySplit="7" topLeftCell="AS11" activePane="bottomRight" state="frozen"/>
      <selection activeCell="A4" sqref="A4"/>
      <selection pane="topRight" activeCell="E4" sqref="E4"/>
      <selection pane="bottomLeft" activeCell="A11" sqref="A11"/>
      <selection pane="bottomRight" activeCell="AY29" sqref="AY29"/>
    </sheetView>
  </sheetViews>
  <sheetFormatPr defaultRowHeight="12" x14ac:dyDescent="0.25"/>
  <cols>
    <col min="1" max="1" width="9.140625" style="6" customWidth="1"/>
    <col min="2" max="2" width="6.85546875" style="6" customWidth="1"/>
    <col min="3" max="3" width="19.42578125" style="81" customWidth="1"/>
    <col min="4" max="4" width="6.7109375" style="78" customWidth="1"/>
    <col min="5" max="5" width="10" style="78" customWidth="1"/>
    <col min="6" max="6" width="8.42578125" style="78" customWidth="1"/>
    <col min="7" max="7" width="9.140625" style="78" customWidth="1"/>
    <col min="8" max="12" width="10.28515625" style="78" customWidth="1"/>
    <col min="13" max="14" width="9.140625" style="78" customWidth="1"/>
    <col min="15" max="17" width="4.42578125" style="78" customWidth="1"/>
    <col min="18" max="18" width="5" style="78" customWidth="1"/>
    <col min="19" max="19" width="4.5703125" style="78" customWidth="1"/>
    <col min="20" max="20" width="7" style="78" customWidth="1"/>
    <col min="21" max="21" width="5.42578125" style="78" customWidth="1"/>
    <col min="22" max="22" width="4.7109375" style="78" bestFit="1" customWidth="1"/>
    <col min="23" max="23" width="6" style="78" bestFit="1" customWidth="1"/>
    <col min="24" max="24" width="8.140625" style="78" bestFit="1" customWidth="1"/>
    <col min="25" max="25" width="4.7109375" style="78" bestFit="1" customWidth="1"/>
    <col min="26" max="26" width="6" style="78" bestFit="1" customWidth="1"/>
    <col min="27" max="27" width="8.140625" style="78" bestFit="1" customWidth="1"/>
    <col min="28" max="28" width="4.7109375" style="78" bestFit="1" customWidth="1"/>
    <col min="29" max="29" width="6" style="78" bestFit="1" customWidth="1"/>
    <col min="30" max="30" width="8.140625" style="78" bestFit="1" customWidth="1"/>
    <col min="31" max="31" width="6.85546875" style="78" customWidth="1"/>
    <col min="32" max="32" width="4.7109375" style="79" bestFit="1" customWidth="1"/>
    <col min="33" max="33" width="6" style="79" bestFit="1" customWidth="1"/>
    <col min="34" max="34" width="8.140625" style="79" bestFit="1" customWidth="1"/>
    <col min="35" max="35" width="4.7109375" style="79" bestFit="1" customWidth="1"/>
    <col min="36" max="36" width="6" style="79" bestFit="1" customWidth="1"/>
    <col min="37" max="37" width="8.140625" style="79" bestFit="1" customWidth="1"/>
    <col min="38" max="38" width="4.7109375" style="79" bestFit="1" customWidth="1"/>
    <col min="39" max="39" width="6" style="79" bestFit="1" customWidth="1"/>
    <col min="40" max="40" width="8.140625" style="79" bestFit="1" customWidth="1"/>
    <col min="41" max="41" width="4.7109375" style="79" bestFit="1" customWidth="1"/>
    <col min="42" max="42" width="6" style="79" bestFit="1" customWidth="1"/>
    <col min="43" max="43" width="8.140625" style="79" bestFit="1" customWidth="1"/>
    <col min="44" max="44" width="4.7109375" style="79" bestFit="1" customWidth="1"/>
    <col min="45" max="45" width="6" style="79" bestFit="1" customWidth="1"/>
    <col min="46" max="46" width="8.140625" style="79" bestFit="1" customWidth="1"/>
    <col min="47" max="47" width="4.7109375" style="79" bestFit="1" customWidth="1"/>
    <col min="48" max="48" width="6" style="79" bestFit="1" customWidth="1"/>
    <col min="49" max="49" width="8.140625" style="79" bestFit="1" customWidth="1"/>
    <col min="50" max="50" width="4.7109375" style="79" bestFit="1" customWidth="1"/>
    <col min="51" max="51" width="6" style="79" bestFit="1" customWidth="1"/>
    <col min="52" max="52" width="8.140625" style="79" bestFit="1" customWidth="1"/>
    <col min="53" max="53" width="4.7109375" style="79" bestFit="1" customWidth="1"/>
    <col min="54" max="54" width="6" style="79" bestFit="1" customWidth="1"/>
    <col min="55" max="55" width="8.140625" style="79" bestFit="1" customWidth="1"/>
    <col min="56" max="56" width="4.7109375" style="79" bestFit="1" customWidth="1"/>
    <col min="57" max="57" width="6" style="79" bestFit="1" customWidth="1"/>
    <col min="58" max="58" width="8.140625" style="79" bestFit="1" customWidth="1"/>
    <col min="59" max="60" width="9.140625" style="78" customWidth="1"/>
    <col min="61" max="61" width="6.85546875" style="78" customWidth="1"/>
    <col min="62" max="62" width="10.5703125" style="78" customWidth="1"/>
    <col min="63" max="63" width="11.42578125" style="78" customWidth="1"/>
    <col min="64" max="64" width="13" style="78" customWidth="1"/>
    <col min="65" max="65" width="14" style="78" customWidth="1"/>
    <col min="66" max="66" width="13.140625" style="6" hidden="1" customWidth="1"/>
    <col min="67" max="67" width="12.140625" style="6" hidden="1" customWidth="1"/>
    <col min="68" max="68" width="11.85546875" style="6" hidden="1" customWidth="1"/>
    <col min="69" max="218" width="9.140625" style="6"/>
    <col min="219" max="219" width="7.140625" style="6" customWidth="1"/>
    <col min="220" max="220" width="27.28515625" style="6" customWidth="1"/>
    <col min="221" max="221" width="12" style="6" bestFit="1" customWidth="1"/>
    <col min="222" max="228" width="9.140625" style="6" customWidth="1"/>
    <col min="229" max="229" width="0" style="6" hidden="1" customWidth="1"/>
    <col min="230" max="16384" width="9.140625" style="6"/>
  </cols>
  <sheetData>
    <row r="1" spans="1:68" x14ac:dyDescent="0.25">
      <c r="A1" s="1"/>
      <c r="B1" s="1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4"/>
      <c r="Y1" s="4"/>
      <c r="Z1" s="4"/>
      <c r="AA1" s="4"/>
      <c r="AB1" s="4"/>
      <c r="AC1" s="4"/>
      <c r="AD1" s="4"/>
      <c r="AE1" s="4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4"/>
      <c r="BH1" s="4"/>
      <c r="BI1" s="4"/>
      <c r="BJ1" s="4"/>
      <c r="BK1" s="4"/>
      <c r="BL1" s="4"/>
      <c r="BM1" s="4"/>
    </row>
    <row r="2" spans="1:68" x14ac:dyDescent="0.25">
      <c r="A2" s="1"/>
      <c r="B2" s="1" t="s">
        <v>1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4"/>
      <c r="W2" s="4"/>
      <c r="X2" s="4"/>
      <c r="Y2" s="4"/>
      <c r="Z2" s="4"/>
      <c r="AA2" s="4"/>
      <c r="AB2" s="4"/>
      <c r="AC2" s="4"/>
      <c r="AD2" s="4"/>
      <c r="AE2" s="4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4"/>
      <c r="BH2" s="4"/>
      <c r="BI2" s="4"/>
      <c r="BJ2" s="4"/>
      <c r="BK2" s="4"/>
      <c r="BL2" s="4"/>
      <c r="BM2" s="4"/>
    </row>
    <row r="3" spans="1:68" x14ac:dyDescent="0.25">
      <c r="A3" s="1"/>
      <c r="B3" s="1" t="str">
        <f>'[1]TL CH'!B3</f>
        <v>LOKASI      : CC TELKOMSEL BANDUNG</v>
      </c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4"/>
      <c r="W3" s="4"/>
      <c r="X3" s="4"/>
      <c r="Y3" s="4"/>
      <c r="Z3" s="4"/>
      <c r="AA3" s="4"/>
      <c r="AB3" s="4"/>
      <c r="AC3" s="4"/>
      <c r="AD3" s="4"/>
      <c r="AE3" s="4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4"/>
      <c r="BH3" s="4"/>
      <c r="BI3" s="4"/>
      <c r="BJ3" s="4"/>
      <c r="BK3" s="4"/>
      <c r="BL3" s="4"/>
      <c r="BM3" s="4"/>
    </row>
    <row r="4" spans="1:68" x14ac:dyDescent="0.25">
      <c r="A4" s="1"/>
      <c r="B4" s="7">
        <f>'[2]TL CH'!B4</f>
        <v>44501</v>
      </c>
      <c r="C4" s="7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4"/>
      <c r="W4" s="4"/>
      <c r="X4" s="4"/>
      <c r="Y4" s="4"/>
      <c r="Z4" s="4"/>
      <c r="AA4" s="4"/>
      <c r="AB4" s="4"/>
      <c r="AC4" s="4"/>
      <c r="AD4" s="4"/>
      <c r="AE4" s="4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4"/>
      <c r="BH4" s="4"/>
      <c r="BI4" s="4"/>
      <c r="BJ4" s="4"/>
      <c r="BK4" s="4"/>
      <c r="BL4" s="4"/>
      <c r="BM4" s="4"/>
    </row>
    <row r="5" spans="1:68" ht="15" x14ac:dyDescent="0.25">
      <c r="A5" s="1"/>
      <c r="B5" s="1"/>
      <c r="C5" s="7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4"/>
      <c r="W5" s="4"/>
      <c r="X5" s="4"/>
      <c r="Y5" s="4"/>
      <c r="Z5" s="4"/>
      <c r="AA5" s="4"/>
      <c r="AB5" s="4"/>
      <c r="AC5" s="4"/>
      <c r="AD5" s="4"/>
      <c r="AE5" s="4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4"/>
      <c r="BH5" s="4"/>
      <c r="BI5" s="4"/>
      <c r="BJ5" s="4"/>
      <c r="BK5" s="4"/>
      <c r="BL5" s="4"/>
      <c r="BM5" s="4"/>
    </row>
    <row r="6" spans="1:68" ht="12" customHeight="1" x14ac:dyDescent="0.25">
      <c r="A6" s="1"/>
      <c r="B6" s="8" t="s">
        <v>2</v>
      </c>
      <c r="C6" s="8" t="s">
        <v>3</v>
      </c>
      <c r="D6" s="9" t="s">
        <v>4</v>
      </c>
      <c r="E6" s="9" t="s">
        <v>5</v>
      </c>
      <c r="F6" s="9" t="s">
        <v>6</v>
      </c>
      <c r="G6" s="9" t="s">
        <v>7</v>
      </c>
      <c r="H6" s="10" t="s">
        <v>8</v>
      </c>
      <c r="I6" s="10" t="s">
        <v>9</v>
      </c>
      <c r="J6" s="10" t="s">
        <v>10</v>
      </c>
      <c r="K6" s="10" t="s">
        <v>11</v>
      </c>
      <c r="L6" s="10" t="s">
        <v>12</v>
      </c>
      <c r="M6" s="11" t="s">
        <v>13</v>
      </c>
      <c r="N6" s="11" t="s">
        <v>14</v>
      </c>
      <c r="O6" s="11" t="s">
        <v>15</v>
      </c>
      <c r="P6" s="11" t="s">
        <v>16</v>
      </c>
      <c r="Q6" s="11" t="s">
        <v>17</v>
      </c>
      <c r="R6" s="11" t="s">
        <v>18</v>
      </c>
      <c r="S6" s="11" t="s">
        <v>19</v>
      </c>
      <c r="T6" s="12" t="s">
        <v>20</v>
      </c>
      <c r="U6" s="12" t="s">
        <v>21</v>
      </c>
      <c r="V6" s="13" t="s">
        <v>22</v>
      </c>
      <c r="W6" s="14"/>
      <c r="X6" s="14"/>
      <c r="Y6" s="14"/>
      <c r="Z6" s="14"/>
      <c r="AA6" s="14"/>
      <c r="AB6" s="14"/>
      <c r="AC6" s="14"/>
      <c r="AD6" s="14"/>
      <c r="AE6" s="15" t="s">
        <v>23</v>
      </c>
      <c r="AF6" s="13" t="s">
        <v>24</v>
      </c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6"/>
      <c r="BG6" s="17" t="s">
        <v>25</v>
      </c>
      <c r="BH6" s="17" t="s">
        <v>26</v>
      </c>
      <c r="BI6" s="18" t="s">
        <v>27</v>
      </c>
      <c r="BJ6" s="18" t="s">
        <v>28</v>
      </c>
      <c r="BK6" s="19" t="s">
        <v>29</v>
      </c>
      <c r="BL6" s="19" t="s">
        <v>30</v>
      </c>
      <c r="BM6" s="20" t="s">
        <v>31</v>
      </c>
      <c r="BN6" s="21" t="s">
        <v>32</v>
      </c>
      <c r="BO6" s="21" t="s">
        <v>33</v>
      </c>
      <c r="BP6" s="22" t="s">
        <v>34</v>
      </c>
    </row>
    <row r="7" spans="1:68" x14ac:dyDescent="0.25">
      <c r="A7" s="1"/>
      <c r="B7" s="23"/>
      <c r="C7" s="23"/>
      <c r="D7" s="24"/>
      <c r="E7" s="24"/>
      <c r="F7" s="24"/>
      <c r="G7" s="24"/>
      <c r="H7" s="25"/>
      <c r="I7" s="25"/>
      <c r="J7" s="25"/>
      <c r="K7" s="25"/>
      <c r="L7" s="25"/>
      <c r="M7" s="26"/>
      <c r="N7" s="26"/>
      <c r="O7" s="26"/>
      <c r="P7" s="26"/>
      <c r="Q7" s="26"/>
      <c r="R7" s="26"/>
      <c r="S7" s="26"/>
      <c r="T7" s="27"/>
      <c r="U7" s="27"/>
      <c r="V7" s="28"/>
      <c r="W7" s="29"/>
      <c r="X7" s="29"/>
      <c r="Y7" s="29"/>
      <c r="Z7" s="29"/>
      <c r="AA7" s="29"/>
      <c r="AB7" s="29"/>
      <c r="AC7" s="29"/>
      <c r="AD7" s="29"/>
      <c r="AE7" s="15"/>
      <c r="AF7" s="30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2"/>
      <c r="BG7" s="33"/>
      <c r="BH7" s="33"/>
      <c r="BI7" s="34"/>
      <c r="BJ7" s="34"/>
      <c r="BK7" s="35"/>
      <c r="BL7" s="35"/>
      <c r="BM7" s="36"/>
      <c r="BN7" s="21"/>
      <c r="BO7" s="21"/>
      <c r="BP7" s="22"/>
    </row>
    <row r="8" spans="1:68" ht="16.5" customHeight="1" x14ac:dyDescent="0.25">
      <c r="A8" s="1"/>
      <c r="B8" s="23"/>
      <c r="C8" s="23"/>
      <c r="D8" s="24"/>
      <c r="E8" s="24"/>
      <c r="F8" s="24"/>
      <c r="G8" s="24"/>
      <c r="H8" s="25"/>
      <c r="I8" s="25"/>
      <c r="J8" s="25"/>
      <c r="K8" s="25"/>
      <c r="L8" s="25"/>
      <c r="M8" s="26"/>
      <c r="N8" s="26"/>
      <c r="O8" s="26"/>
      <c r="P8" s="26"/>
      <c r="Q8" s="26"/>
      <c r="R8" s="26"/>
      <c r="S8" s="26"/>
      <c r="T8" s="27"/>
      <c r="U8" s="27"/>
      <c r="V8" s="37">
        <v>0.1</v>
      </c>
      <c r="W8" s="38"/>
      <c r="X8" s="39"/>
      <c r="Y8" s="37">
        <v>0.1</v>
      </c>
      <c r="Z8" s="38"/>
      <c r="AA8" s="39"/>
      <c r="AB8" s="37">
        <v>0.1</v>
      </c>
      <c r="AC8" s="38"/>
      <c r="AD8" s="39"/>
      <c r="AE8" s="15"/>
      <c r="AF8" s="37">
        <v>0.1</v>
      </c>
      <c r="AG8" s="38"/>
      <c r="AH8" s="39"/>
      <c r="AI8" s="37">
        <v>0.1</v>
      </c>
      <c r="AJ8" s="38"/>
      <c r="AK8" s="39"/>
      <c r="AL8" s="37">
        <v>0.05</v>
      </c>
      <c r="AM8" s="38"/>
      <c r="AN8" s="39"/>
      <c r="AO8" s="37">
        <v>0.05</v>
      </c>
      <c r="AP8" s="38"/>
      <c r="AQ8" s="39"/>
      <c r="AR8" s="40">
        <v>0.05</v>
      </c>
      <c r="AS8" s="40"/>
      <c r="AT8" s="40"/>
      <c r="AU8" s="40">
        <v>0.1</v>
      </c>
      <c r="AV8" s="40"/>
      <c r="AW8" s="40"/>
      <c r="AX8" s="40">
        <v>0.1</v>
      </c>
      <c r="AY8" s="40"/>
      <c r="AZ8" s="40"/>
      <c r="BA8" s="40">
        <v>0.1</v>
      </c>
      <c r="BB8" s="40"/>
      <c r="BC8" s="40"/>
      <c r="BD8" s="40">
        <v>0.05</v>
      </c>
      <c r="BE8" s="40"/>
      <c r="BF8" s="40"/>
      <c r="BG8" s="33"/>
      <c r="BH8" s="33"/>
      <c r="BI8" s="34"/>
      <c r="BJ8" s="34"/>
      <c r="BK8" s="35"/>
      <c r="BL8" s="35"/>
      <c r="BM8" s="36"/>
      <c r="BN8" s="21"/>
      <c r="BO8" s="21"/>
      <c r="BP8" s="22"/>
    </row>
    <row r="9" spans="1:68" ht="48" customHeight="1" x14ac:dyDescent="0.25">
      <c r="A9" s="1"/>
      <c r="B9" s="23"/>
      <c r="C9" s="23"/>
      <c r="D9" s="24"/>
      <c r="E9" s="24"/>
      <c r="F9" s="24"/>
      <c r="G9" s="24"/>
      <c r="H9" s="25"/>
      <c r="I9" s="25"/>
      <c r="J9" s="25"/>
      <c r="K9" s="25"/>
      <c r="L9" s="25"/>
      <c r="M9" s="26"/>
      <c r="N9" s="26"/>
      <c r="O9" s="26"/>
      <c r="P9" s="26"/>
      <c r="Q9" s="26"/>
      <c r="R9" s="26"/>
      <c r="S9" s="26"/>
      <c r="T9" s="27"/>
      <c r="U9" s="27"/>
      <c r="V9" s="41" t="s">
        <v>35</v>
      </c>
      <c r="W9" s="42"/>
      <c r="X9" s="43"/>
      <c r="Y9" s="41" t="s">
        <v>36</v>
      </c>
      <c r="Z9" s="42"/>
      <c r="AA9" s="43"/>
      <c r="AB9" s="41" t="s">
        <v>37</v>
      </c>
      <c r="AC9" s="42"/>
      <c r="AD9" s="43"/>
      <c r="AE9" s="15"/>
      <c r="AF9" s="41" t="s">
        <v>38</v>
      </c>
      <c r="AG9" s="42"/>
      <c r="AH9" s="43"/>
      <c r="AI9" s="41" t="s">
        <v>39</v>
      </c>
      <c r="AJ9" s="42"/>
      <c r="AK9" s="43"/>
      <c r="AL9" s="41" t="s">
        <v>40</v>
      </c>
      <c r="AM9" s="42"/>
      <c r="AN9" s="43"/>
      <c r="AO9" s="41" t="s">
        <v>41</v>
      </c>
      <c r="AP9" s="42"/>
      <c r="AQ9" s="43"/>
      <c r="AR9" s="41" t="s">
        <v>42</v>
      </c>
      <c r="AS9" s="42"/>
      <c r="AT9" s="43"/>
      <c r="AU9" s="41" t="s">
        <v>43</v>
      </c>
      <c r="AV9" s="42"/>
      <c r="AW9" s="43"/>
      <c r="AX9" s="41" t="s">
        <v>44</v>
      </c>
      <c r="AY9" s="42"/>
      <c r="AZ9" s="43"/>
      <c r="BA9" s="44" t="s">
        <v>45</v>
      </c>
      <c r="BB9" s="45"/>
      <c r="BC9" s="46"/>
      <c r="BD9" s="44" t="s">
        <v>46</v>
      </c>
      <c r="BE9" s="45"/>
      <c r="BF9" s="46"/>
      <c r="BG9" s="33"/>
      <c r="BH9" s="33"/>
      <c r="BI9" s="34"/>
      <c r="BJ9" s="34"/>
      <c r="BK9" s="35"/>
      <c r="BL9" s="35"/>
      <c r="BM9" s="36"/>
      <c r="BN9" s="21"/>
      <c r="BO9" s="21"/>
      <c r="BP9" s="22"/>
    </row>
    <row r="10" spans="1:68" ht="22.5" customHeight="1" x14ac:dyDescent="0.25">
      <c r="A10" s="47"/>
      <c r="B10" s="48"/>
      <c r="C10" s="48"/>
      <c r="D10" s="49"/>
      <c r="E10" s="49"/>
      <c r="F10" s="49"/>
      <c r="G10" s="49"/>
      <c r="H10" s="50"/>
      <c r="I10" s="50"/>
      <c r="J10" s="50"/>
      <c r="K10" s="50"/>
      <c r="L10" s="50"/>
      <c r="M10" s="51"/>
      <c r="N10" s="51"/>
      <c r="O10" s="51"/>
      <c r="P10" s="51"/>
      <c r="Q10" s="51"/>
      <c r="R10" s="51"/>
      <c r="S10" s="51"/>
      <c r="T10" s="52"/>
      <c r="U10" s="52"/>
      <c r="V10" s="53" t="s">
        <v>47</v>
      </c>
      <c r="W10" s="53" t="s">
        <v>48</v>
      </c>
      <c r="X10" s="53" t="s">
        <v>49</v>
      </c>
      <c r="Y10" s="53" t="s">
        <v>47</v>
      </c>
      <c r="Z10" s="53" t="s">
        <v>48</v>
      </c>
      <c r="AA10" s="53" t="s">
        <v>49</v>
      </c>
      <c r="AB10" s="53" t="s">
        <v>47</v>
      </c>
      <c r="AC10" s="53" t="s">
        <v>48</v>
      </c>
      <c r="AD10" s="53" t="s">
        <v>49</v>
      </c>
      <c r="AE10" s="15"/>
      <c r="AF10" s="53" t="s">
        <v>47</v>
      </c>
      <c r="AG10" s="53" t="s">
        <v>48</v>
      </c>
      <c r="AH10" s="53" t="s">
        <v>49</v>
      </c>
      <c r="AI10" s="53" t="s">
        <v>47</v>
      </c>
      <c r="AJ10" s="53" t="s">
        <v>48</v>
      </c>
      <c r="AK10" s="53" t="s">
        <v>49</v>
      </c>
      <c r="AL10" s="53" t="s">
        <v>47</v>
      </c>
      <c r="AM10" s="53" t="s">
        <v>48</v>
      </c>
      <c r="AN10" s="53" t="s">
        <v>49</v>
      </c>
      <c r="AO10" s="53" t="s">
        <v>47</v>
      </c>
      <c r="AP10" s="53" t="s">
        <v>48</v>
      </c>
      <c r="AQ10" s="53" t="s">
        <v>49</v>
      </c>
      <c r="AR10" s="53" t="s">
        <v>47</v>
      </c>
      <c r="AS10" s="53" t="s">
        <v>48</v>
      </c>
      <c r="AT10" s="53" t="s">
        <v>49</v>
      </c>
      <c r="AU10" s="53" t="s">
        <v>47</v>
      </c>
      <c r="AV10" s="53" t="s">
        <v>48</v>
      </c>
      <c r="AW10" s="53" t="s">
        <v>49</v>
      </c>
      <c r="AX10" s="53" t="s">
        <v>47</v>
      </c>
      <c r="AY10" s="53" t="s">
        <v>48</v>
      </c>
      <c r="AZ10" s="53" t="s">
        <v>49</v>
      </c>
      <c r="BA10" s="53" t="s">
        <v>47</v>
      </c>
      <c r="BB10" s="53" t="s">
        <v>48</v>
      </c>
      <c r="BC10" s="53" t="s">
        <v>49</v>
      </c>
      <c r="BD10" s="53" t="s">
        <v>47</v>
      </c>
      <c r="BE10" s="53" t="s">
        <v>48</v>
      </c>
      <c r="BF10" s="53" t="s">
        <v>49</v>
      </c>
      <c r="BG10" s="54"/>
      <c r="BH10" s="54"/>
      <c r="BI10" s="55"/>
      <c r="BJ10" s="55"/>
      <c r="BK10" s="56"/>
      <c r="BL10" s="56"/>
      <c r="BM10" s="57"/>
      <c r="BN10" s="21"/>
      <c r="BO10" s="21"/>
      <c r="BP10" s="22"/>
    </row>
    <row r="11" spans="1:68" ht="19.5" customHeight="1" x14ac:dyDescent="0.25">
      <c r="A11" s="58"/>
      <c r="B11" s="59">
        <v>1</v>
      </c>
      <c r="C11" s="60" t="s">
        <v>50</v>
      </c>
      <c r="D11" s="61">
        <v>30715</v>
      </c>
      <c r="E11" s="62">
        <v>44314</v>
      </c>
      <c r="F11" s="62">
        <v>44678</v>
      </c>
      <c r="G11" s="63" t="s">
        <v>51</v>
      </c>
      <c r="H11" s="60" t="s">
        <v>52</v>
      </c>
      <c r="I11" s="63"/>
      <c r="J11" s="60" t="s">
        <v>53</v>
      </c>
      <c r="K11" s="64"/>
      <c r="L11" s="65"/>
      <c r="M11" s="65">
        <v>22</v>
      </c>
      <c r="N11" s="66">
        <v>22</v>
      </c>
      <c r="O11" s="66">
        <v>0</v>
      </c>
      <c r="P11" s="66">
        <v>0</v>
      </c>
      <c r="Q11" s="66">
        <v>0</v>
      </c>
      <c r="R11" s="66">
        <v>0</v>
      </c>
      <c r="S11" s="66">
        <v>0</v>
      </c>
      <c r="T11" s="67">
        <f>N11-O11-P11-S11</f>
        <v>22</v>
      </c>
      <c r="U11" s="66">
        <f>N11-(R11+S11)</f>
        <v>22</v>
      </c>
      <c r="V11" s="68">
        <f>IF(X11&lt;60%,1,IF(AND(X11&gt;60%,X11&lt;70%),2,IF(AND(X11&gt;70%,X11&lt;80%),3,IF(AND(X11&gt;80%,X11&lt;90%),4,5))))</f>
        <v>5</v>
      </c>
      <c r="W11" s="69">
        <f>V11/5*$V$8</f>
        <v>0.1</v>
      </c>
      <c r="X11" s="69">
        <f>VLOOKUP(C11,[2]CHO!$C$109:$AW$115,23,0)</f>
        <v>1</v>
      </c>
      <c r="Y11" s="70">
        <f>IF(AA11&lt;70%,1,IF(AND(AA11&gt;70%,AA11&lt;80%),2,IF(AND(AA11&gt;80%,AA11&lt;90%),3,IF(AND(AA11&gt;90%,AA11&lt;100%),4,5))))</f>
        <v>5</v>
      </c>
      <c r="Z11" s="69">
        <f>Y11/5*$Y$8</f>
        <v>0.1</v>
      </c>
      <c r="AA11" s="69">
        <f>VLOOKUP(C11,[2]CHO!$C$109:$AW$115,26,0)</f>
        <v>1</v>
      </c>
      <c r="AB11" s="68">
        <v>5</v>
      </c>
      <c r="AC11" s="69">
        <f>AB11/5*$AB$8</f>
        <v>0.1</v>
      </c>
      <c r="AD11" s="69">
        <f>AC11/AB$8*100%</f>
        <v>1</v>
      </c>
      <c r="AE11" s="71">
        <f>W11+Z11+AC11</f>
        <v>0.30000000000000004</v>
      </c>
      <c r="AF11" s="68">
        <v>5</v>
      </c>
      <c r="AG11" s="69">
        <f>AF11/5*$AF$8</f>
        <v>0.1</v>
      </c>
      <c r="AH11" s="69">
        <f>AG11/AF$8*100%</f>
        <v>1</v>
      </c>
      <c r="AI11" s="68">
        <v>5</v>
      </c>
      <c r="AJ11" s="69">
        <f>AI11/5*$AI$8</f>
        <v>0.1</v>
      </c>
      <c r="AK11" s="69">
        <f>AJ11/AI$8*100%</f>
        <v>1</v>
      </c>
      <c r="AL11" s="68">
        <v>5</v>
      </c>
      <c r="AM11" s="69">
        <f>AL11/5*$AL$8</f>
        <v>0.05</v>
      </c>
      <c r="AN11" s="69">
        <f>AM11/AL$8*100%</f>
        <v>1</v>
      </c>
      <c r="AO11" s="68">
        <v>5</v>
      </c>
      <c r="AP11" s="69">
        <f>AO11/5*$AO$8</f>
        <v>0.05</v>
      </c>
      <c r="AQ11" s="69">
        <f>AP11/AO$8*100%</f>
        <v>1</v>
      </c>
      <c r="AR11" s="70">
        <f>IF(AT11=100%,5,IF(AND(AT11&gt;90%,AT11&lt;100%),3,1))</f>
        <v>5</v>
      </c>
      <c r="AS11" s="69">
        <f>AR11/5*$AR$8</f>
        <v>0.05</v>
      </c>
      <c r="AT11" s="69">
        <f>VLOOKUP(C11,[2]CHO!$C$109:$AW$115,47,0)</f>
        <v>1</v>
      </c>
      <c r="AU11" s="70">
        <f>IF(AW11=100%,5,IF(AND(AW11&gt;90%,AW11&lt;100%),3,1))</f>
        <v>5</v>
      </c>
      <c r="AV11" s="69">
        <f>AU11/5*$AU$8</f>
        <v>0.1</v>
      </c>
      <c r="AW11" s="69">
        <f>VLOOKUP(C11,[2]CHO!$C$109:$AW$115,31,0)</f>
        <v>1</v>
      </c>
      <c r="AX11" s="68">
        <v>5</v>
      </c>
      <c r="AY11" s="69">
        <f>AX11/5*$AX$8</f>
        <v>0.1</v>
      </c>
      <c r="AZ11" s="69">
        <f>AY11/AX$8*100%</f>
        <v>1</v>
      </c>
      <c r="BA11" s="68">
        <v>5</v>
      </c>
      <c r="BB11" s="69">
        <f>BA11/5*$BA$8</f>
        <v>0.1</v>
      </c>
      <c r="BC11" s="69">
        <f>BB11/BA$8*100%</f>
        <v>1</v>
      </c>
      <c r="BD11" s="68">
        <v>5</v>
      </c>
      <c r="BE11" s="69">
        <f>BD11/5*$BD$8</f>
        <v>0.05</v>
      </c>
      <c r="BF11" s="69">
        <f>BE11/BD$8*100%</f>
        <v>1</v>
      </c>
      <c r="BG11" s="72">
        <f>AG11+AJ11+AM11+AP11+AS11+AV11+AY11+BB11+BE11</f>
        <v>0.7</v>
      </c>
      <c r="BH11" s="72">
        <f>BG11+AE11</f>
        <v>1</v>
      </c>
      <c r="BI11" s="73" t="str">
        <f>IF(BP11&gt;0,"GUGUR","TERIMA")</f>
        <v>TERIMA</v>
      </c>
      <c r="BJ11" s="74">
        <v>2500000</v>
      </c>
      <c r="BK11" s="75">
        <f>BJ11*BH11</f>
        <v>2500000</v>
      </c>
      <c r="BL11" s="75">
        <f>IF(S11&gt;0,(T11/M11)*BK11,BK11)</f>
        <v>2500000</v>
      </c>
      <c r="BM11" s="76">
        <f>IF(L11=1,(T11/M11)*BL11,IF(BN11&gt;0,BL11*85%,IF(BO11&gt;0,BL11*60%,IF(BP11&gt;0,BL11*0%,BL11))))</f>
        <v>2500000</v>
      </c>
      <c r="BN11" s="77"/>
      <c r="BO11" s="77"/>
      <c r="BP11" s="77"/>
    </row>
    <row r="12" spans="1:68" ht="15" x14ac:dyDescent="0.25">
      <c r="C12" s="6"/>
      <c r="D12" s="6"/>
      <c r="E12" s="6"/>
      <c r="F12" s="6"/>
      <c r="G12" s="6"/>
      <c r="H12" s="6"/>
      <c r="I12" s="6"/>
      <c r="J12" s="6"/>
      <c r="K12" s="6"/>
    </row>
    <row r="13" spans="1:68" ht="15" x14ac:dyDescent="0.25"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BJ13" s="80"/>
    </row>
    <row r="15" spans="1:68" ht="15" x14ac:dyDescent="0.25">
      <c r="X15" s="82"/>
      <c r="Y15" s="83"/>
      <c r="Z15" s="83"/>
      <c r="AA15" s="83"/>
      <c r="AE15" s="84"/>
      <c r="AF15" s="85"/>
      <c r="AG15" s="83"/>
      <c r="AH15" s="83"/>
      <c r="AI15" s="83"/>
      <c r="AJ15" s="83"/>
      <c r="AK15" s="83"/>
      <c r="AL15" s="83"/>
      <c r="AM15" s="83"/>
      <c r="AN15" s="83"/>
      <c r="AO15" s="83"/>
    </row>
    <row r="165" spans="3:65" ht="15" x14ac:dyDescent="0.25"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</row>
    <row r="166" spans="3:65" ht="15" x14ac:dyDescent="0.25"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</row>
    <row r="167" spans="3:65" ht="15" x14ac:dyDescent="0.25"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</row>
    <row r="168" spans="3:65" ht="15" x14ac:dyDescent="0.25"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</row>
    <row r="169" spans="3:65" ht="15" x14ac:dyDescent="0.25"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</row>
    <row r="170" spans="3:65" ht="15" x14ac:dyDescent="0.25"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</row>
    <row r="171" spans="3:65" ht="15" x14ac:dyDescent="0.25"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</row>
    <row r="172" spans="3:65" ht="15" x14ac:dyDescent="0.25"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</row>
    <row r="173" spans="3:65" ht="15" x14ac:dyDescent="0.25"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</row>
    <row r="174" spans="3:65" ht="15" x14ac:dyDescent="0.25"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</row>
    <row r="175" spans="3:65" ht="15" x14ac:dyDescent="0.25"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</row>
    <row r="176" spans="3:65" ht="15" x14ac:dyDescent="0.25"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</row>
    <row r="177" spans="3:65" ht="15" x14ac:dyDescent="0.25"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</row>
    <row r="178" spans="3:65" ht="15" x14ac:dyDescent="0.25"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</row>
    <row r="179" spans="3:65" ht="15" x14ac:dyDescent="0.25"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</row>
    <row r="180" spans="3:65" ht="15" x14ac:dyDescent="0.25"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</row>
    <row r="181" spans="3:65" ht="15" x14ac:dyDescent="0.25"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</row>
    <row r="182" spans="3:65" ht="15" x14ac:dyDescent="0.25"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</row>
    <row r="183" spans="3:65" ht="15" x14ac:dyDescent="0.25"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</row>
    <row r="184" spans="3:65" ht="15" x14ac:dyDescent="0.25"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</row>
    <row r="185" spans="3:65" ht="15" x14ac:dyDescent="0.25"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</row>
    <row r="186" spans="3:65" ht="15" x14ac:dyDescent="0.25"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</row>
    <row r="187" spans="3:65" ht="15" x14ac:dyDescent="0.25"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</row>
    <row r="188" spans="3:65" ht="15" x14ac:dyDescent="0.25"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</row>
    <row r="189" spans="3:65" ht="15" x14ac:dyDescent="0.25"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</row>
    <row r="190" spans="3:65" ht="15" x14ac:dyDescent="0.25"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</row>
    <row r="191" spans="3:65" ht="15" x14ac:dyDescent="0.25"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</row>
    <row r="192" spans="3:65" ht="15" x14ac:dyDescent="0.25"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</row>
    <row r="193" spans="3:65" ht="15" x14ac:dyDescent="0.25"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</row>
    <row r="194" spans="3:65" ht="15" x14ac:dyDescent="0.25"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</row>
    <row r="195" spans="3:65" ht="15" x14ac:dyDescent="0.25"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</row>
    <row r="196" spans="3:65" ht="15" x14ac:dyDescent="0.25"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</row>
    <row r="197" spans="3:65" ht="15" x14ac:dyDescent="0.25"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</row>
    <row r="198" spans="3:65" ht="15" x14ac:dyDescent="0.25"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</row>
    <row r="199" spans="3:65" ht="15" x14ac:dyDescent="0.25"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</row>
    <row r="200" spans="3:65" ht="15" x14ac:dyDescent="0.25"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</row>
    <row r="201" spans="3:65" ht="15" x14ac:dyDescent="0.25"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</row>
    <row r="202" spans="3:65" ht="15" x14ac:dyDescent="0.25"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</row>
    <row r="203" spans="3:65" ht="15" x14ac:dyDescent="0.25"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</row>
    <row r="204" spans="3:65" ht="15" x14ac:dyDescent="0.25"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</row>
    <row r="205" spans="3:65" ht="15" x14ac:dyDescent="0.25"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</row>
    <row r="206" spans="3:65" ht="15" x14ac:dyDescent="0.25"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</row>
    <row r="207" spans="3:65" ht="15" x14ac:dyDescent="0.25"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</row>
    <row r="208" spans="3:65" ht="15" x14ac:dyDescent="0.25"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</row>
    <row r="209" spans="3:65" ht="15" x14ac:dyDescent="0.25"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</row>
    <row r="210" spans="3:65" ht="15" x14ac:dyDescent="0.25"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</row>
    <row r="211" spans="3:65" ht="15" x14ac:dyDescent="0.25"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</row>
    <row r="212" spans="3:65" ht="15" x14ac:dyDescent="0.25"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</row>
    <row r="213" spans="3:65" ht="15" x14ac:dyDescent="0.25"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</row>
  </sheetData>
  <mergeCells count="57">
    <mergeCell ref="AX9:AZ9"/>
    <mergeCell ref="BA9:BC9"/>
    <mergeCell ref="BD9:BF9"/>
    <mergeCell ref="BD8:BF8"/>
    <mergeCell ref="V9:X9"/>
    <mergeCell ref="Y9:AA9"/>
    <mergeCell ref="AB9:AD9"/>
    <mergeCell ref="AF9:AH9"/>
    <mergeCell ref="AI9:AK9"/>
    <mergeCell ref="AL9:AN9"/>
    <mergeCell ref="AO9:AQ9"/>
    <mergeCell ref="AR9:AT9"/>
    <mergeCell ref="AU9:AW9"/>
    <mergeCell ref="BN6:BN10"/>
    <mergeCell ref="BO6:BO10"/>
    <mergeCell ref="BP6:BP10"/>
    <mergeCell ref="V8:X8"/>
    <mergeCell ref="Y8:AA8"/>
    <mergeCell ref="AB8:AD8"/>
    <mergeCell ref="AF8:AH8"/>
    <mergeCell ref="AI8:AK8"/>
    <mergeCell ref="AL8:AN8"/>
    <mergeCell ref="AO8:AQ8"/>
    <mergeCell ref="BH6:BH10"/>
    <mergeCell ref="BI6:BI10"/>
    <mergeCell ref="BJ6:BJ10"/>
    <mergeCell ref="BK6:BK10"/>
    <mergeCell ref="BL6:BL10"/>
    <mergeCell ref="BM6:BM10"/>
    <mergeCell ref="T6:T10"/>
    <mergeCell ref="U6:U10"/>
    <mergeCell ref="V6:AD7"/>
    <mergeCell ref="AE6:AE10"/>
    <mergeCell ref="AF6:BF7"/>
    <mergeCell ref="BG6:BG10"/>
    <mergeCell ref="AR8:AT8"/>
    <mergeCell ref="AU8:AW8"/>
    <mergeCell ref="AX8:AZ8"/>
    <mergeCell ref="BA8:BC8"/>
    <mergeCell ref="N6:N10"/>
    <mergeCell ref="O6:O10"/>
    <mergeCell ref="P6:P10"/>
    <mergeCell ref="Q6:Q10"/>
    <mergeCell ref="R6:R10"/>
    <mergeCell ref="S6:S10"/>
    <mergeCell ref="H6:H10"/>
    <mergeCell ref="I6:I10"/>
    <mergeCell ref="J6:J10"/>
    <mergeCell ref="K6:K10"/>
    <mergeCell ref="L6:L10"/>
    <mergeCell ref="M6:M10"/>
    <mergeCell ref="B6:B10"/>
    <mergeCell ref="C6:C10"/>
    <mergeCell ref="D6:D10"/>
    <mergeCell ref="E6:E10"/>
    <mergeCell ref="F6:F10"/>
    <mergeCell ref="G6:G10"/>
  </mergeCells>
  <conditionalFormatting sqref="BI11">
    <cfRule type="cellIs" dxfId="0" priority="1" stopIfTrue="1" operator="equal">
      <formula>"gugur"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SPV 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2021-12-08T07:47:24Z</dcterms:created>
  <dcterms:modified xsi:type="dcterms:W3CDTF">2021-12-08T07:47:48Z</dcterms:modified>
</cp:coreProperties>
</file>