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12. Desember 2021\"/>
    </mc:Choice>
  </mc:AlternateContent>
  <bookViews>
    <workbookView xWindow="0" yWindow="0" windowWidth="21600" windowHeight="9600"/>
  </bookViews>
  <sheets>
    <sheet name="SPV QIA" sheetId="1" r:id="rId1"/>
  </sheets>
  <externalReferences>
    <externalReference r:id="rId2"/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1" i="1" l="1"/>
  <c r="BE11" i="1"/>
  <c r="BF11" i="1" s="1"/>
  <c r="BB11" i="1"/>
  <c r="BC11" i="1" s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C11" i="1"/>
  <c r="Z11" i="1"/>
  <c r="AA11" i="1" s="1"/>
  <c r="X11" i="1"/>
  <c r="V11" i="1" s="1"/>
  <c r="W11" i="1" s="1"/>
  <c r="AE11" i="1" s="1"/>
  <c r="U11" i="1"/>
  <c r="T11" i="1"/>
  <c r="B4" i="1"/>
  <c r="B3" i="1"/>
  <c r="BG11" i="1" l="1"/>
  <c r="BH11" i="1" s="1"/>
  <c r="BK11" i="1" s="1"/>
  <c r="BL11" i="1" s="1"/>
  <c r="BM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<sst xmlns="http://schemas.openxmlformats.org/spreadsheetml/2006/main" count="87" uniqueCount="54">
  <si>
    <t>FORM REKAPITULASI PENILAIAN KINERJA</t>
  </si>
  <si>
    <t>QIA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</si>
  <si>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</si>
  <si>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</si>
  <si>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</si>
  <si>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</si>
  <si>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</si>
  <si>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</si>
  <si>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</si>
  <si>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</si>
  <si>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</si>
  <si>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</si>
  <si>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</si>
  <si>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</si>
  <si>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</si>
  <si>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</si>
  <si>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</si>
  <si>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</si>
  <si>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</si>
  <si>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</si>
  <si>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</si>
  <si>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</si>
  <si>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</si>
  <si>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</si>
  <si>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</si>
  <si>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 (70%)</t>
  </si>
  <si>
    <t>TOTAL KINERJA</t>
  </si>
  <si>
    <t>GUGUR / TERIMA</t>
  </si>
  <si>
    <t>NOMINAL KINERJA</t>
  </si>
  <si>
    <t>NOMINAL KINERJA YANG DIBAYARKAN</t>
  </si>
  <si>
    <t>TOTAL NOMINAL KINERJA YANG DIBAYARKAN</t>
  </si>
  <si>
    <t>TOTAL NOMINAL KUALITAS YANG DIBAYARKAN</t>
  </si>
  <si>
    <t>KONSELING</t>
  </si>
  <si>
    <t xml:space="preserve">BATL </t>
  </si>
  <si>
    <t>SP</t>
  </si>
  <si>
    <t>Populasi kedisplinan team</t>
  </si>
  <si>
    <t>Populasi Kehadiran team</t>
  </si>
  <si>
    <t>Kehadiran Individu</t>
  </si>
  <si>
    <t>Pencapaian AHT Layanan</t>
  </si>
  <si>
    <t>Pencapaian SL Layanan</t>
  </si>
  <si>
    <t>Pencapaian SCR Layanan</t>
  </si>
  <si>
    <t>Pencapaian CES Layanan</t>
  </si>
  <si>
    <t>Akurasi review CAPLAN</t>
  </si>
  <si>
    <t>Report BAST</t>
  </si>
  <si>
    <t>Analisa terhadap pencapaian performansi kuantitas Layanan</t>
  </si>
  <si>
    <t>Rekomendasi recovery plan,implementasi dan analisa pada tiap kejadian lonjakan trafik</t>
  </si>
  <si>
    <t>SHARING KNOWLEDGE</t>
  </si>
  <si>
    <t>NILAI</t>
  </si>
  <si>
    <t>%NILAI</t>
  </si>
  <si>
    <t>REALISASI</t>
  </si>
  <si>
    <t>ANGGIAT</t>
  </si>
  <si>
    <t>QIA</t>
  </si>
  <si>
    <t>LAKI-LAKI</t>
  </si>
  <si>
    <t>PT. INFOMEDIA SOLUSI HUMANIKA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</si>
</sst>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81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5" borderId="1" xfId="3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5" borderId="6" xfId="3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5" fillId="0" borderId="14" xfId="1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164" fontId="5" fillId="0" borderId="14" xfId="3" applyNumberFormat="1" applyFont="1" applyFill="1" applyBorder="1" applyAlignment="1">
      <alignment horizontal="center" vertical="center" wrapText="1"/>
    </xf>
    <xf numFmtId="164" fontId="5" fillId="5" borderId="14" xfId="3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" fontId="3" fillId="0" borderId="4" xfId="2" applyNumberFormat="1" applyFont="1" applyBorder="1" applyAlignment="1">
      <alignment horizontal="center" vertical="center"/>
    </xf>
    <xf numFmtId="166" fontId="3" fillId="6" borderId="4" xfId="0" applyNumberFormat="1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" fontId="3" fillId="7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167" fontId="3" fillId="0" borderId="4" xfId="5" applyNumberFormat="1" applyFont="1" applyFill="1" applyBorder="1" applyAlignment="1">
      <alignment horizontal="center" vertical="center"/>
    </xf>
    <xf numFmtId="168" fontId="3" fillId="0" borderId="4" xfId="5" applyNumberFormat="1" applyFont="1" applyFill="1" applyBorder="1" applyAlignment="1">
      <alignment horizontal="center" vertical="center"/>
    </xf>
    <xf numFmtId="168" fontId="3" fillId="5" borderId="4" xfId="5" applyNumberFormat="1" applyFont="1" applyFill="1" applyBorder="1" applyAlignment="1">
      <alignment horizontal="center" vertical="center"/>
    </xf>
    <xf numFmtId="0" fontId="4" fillId="7" borderId="4" xfId="2" applyFont="1" applyFill="1" applyBorder="1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</cellXfs>
  <cellStyles count="7">
    <cellStyle name="Normal" xfId="0" builtinId="0"/>
    <cellStyle name="Normal 3 3 2" xfId="2"/>
    <cellStyle name="Normal 4 10 7" xfId="4"/>
    <cellStyle name="Normal 4 2" xfId="3"/>
    <cellStyle name="Normal_Kinerja Nov 08" xfId="6"/>
    <cellStyle name="Normal_Kinerja Siska Sept 2010" xfId="1"/>
    <cellStyle name="Percent 2 2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RINA/ADMIN%20QIA/REKAP%20KINERJA/2021/12.%20Desember%202021/KINERJA%20STAFF%20DESEMBER%20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20/6.%20Juni%202020/KINERJA%20STAFF%20JUNI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3">
          <cell r="B3" t="str">
            <v>LOKASI      : CC TELKOMSEL BANDUNG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Nilai CES CHO"/>
      <sheetName val="TL CH"/>
      <sheetName val="SPV CH"/>
      <sheetName val="QCO"/>
      <sheetName val="TL QC"/>
      <sheetName val="SPV QC"/>
      <sheetName val="OPERATION PLAN"/>
      <sheetName val="TRAINER HARDSKILL"/>
      <sheetName val="DOCUMENT CONTROL"/>
      <sheetName val="SPV QIA"/>
      <sheetName val="ADM OFFICE"/>
      <sheetName val="ADM LAYANAN"/>
      <sheetName val="ADM LO"/>
      <sheetName val="HR SUPPORT"/>
      <sheetName val="G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44531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ADM LO"/>
      <sheetName val="HR SUPPORT"/>
      <sheetName val="GA"/>
      <sheetName val="SPV QIA IMPROVEMENT"/>
      <sheetName val="Nilai CES CHO"/>
      <sheetName val="Sheet1"/>
    </sheetNames>
    <sheetDataSet>
      <sheetData sheetId="0"/>
      <sheetData sheetId="1"/>
      <sheetData sheetId="2">
        <row r="108">
          <cell r="C108" t="str">
            <v>DANI KARDANI</v>
          </cell>
        </row>
      </sheetData>
      <sheetData sheetId="3"/>
      <sheetData sheetId="4"/>
      <sheetData sheetId="5"/>
      <sheetData sheetId="6"/>
      <sheetData sheetId="7"/>
      <sheetData sheetId="8">
        <row r="21">
          <cell r="D21" t="str">
            <v>ANGGIAT</v>
          </cell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>
            <v>0</v>
          </cell>
          <cell r="W21">
            <v>0</v>
          </cell>
          <cell r="X21">
            <v>1</v>
          </cell>
          <cell r="Y21">
            <v>0</v>
          </cell>
          <cell r="Z21">
            <v>0</v>
          </cell>
          <cell r="AA21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">
          <cell r="B1" t="str">
            <v>FORM REKAPITULASI PENILAIAN KINERJA</v>
          </cell>
        </row>
      </sheetData>
      <sheetData sheetId="16"/>
      <sheetData sheetId="17"/>
      <sheetData sheetId="18">
        <row r="2">
          <cell r="B2" t="str">
            <v>ADI ARDIANSYAH</v>
          </cell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59999389629810485"/>
  </sheetPr>
  <dimension ref="A1:BQ201"/>
  <sheetViews>
    <sheetView showGridLines="0"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H25" sqref="H25"/>
    </sheetView>
  </sheetViews>
  <sheetFormatPr defaultRowHeight="12" x14ac:dyDescent="0.2"/>
  <cols>
    <col min="1" max="1" width="9.140625" style="6" customWidth="1"/>
    <col min="2" max="2" width="13.7109375" style="6" customWidth="1"/>
    <col min="3" max="3" width="19.42578125" style="78" bestFit="1" customWidth="1"/>
    <col min="4" max="4" width="6.7109375" style="79" bestFit="1" customWidth="1"/>
    <col min="5" max="6" width="9.140625" style="79" customWidth="1"/>
    <col min="7" max="7" width="7.5703125" style="79" bestFit="1" customWidth="1"/>
    <col min="8" max="9" width="10.28515625" style="79" customWidth="1"/>
    <col min="10" max="10" width="27.28515625" style="79" customWidth="1"/>
    <col min="11" max="11" width="6.85546875" style="79" customWidth="1"/>
    <col min="12" max="12" width="8" style="79" customWidth="1"/>
    <col min="13" max="13" width="7.5703125" style="79" customWidth="1"/>
    <col min="14" max="19" width="9.140625" style="79" customWidth="1"/>
    <col min="20" max="20" width="7.28515625" style="79" customWidth="1"/>
    <col min="21" max="21" width="6.28515625" style="79" customWidth="1"/>
    <col min="22" max="22" width="4.7109375" style="79" bestFit="1" customWidth="1"/>
    <col min="23" max="23" width="6" style="79" bestFit="1" customWidth="1"/>
    <col min="24" max="24" width="8.140625" style="79" bestFit="1" customWidth="1"/>
    <col min="25" max="25" width="4.7109375" style="79" bestFit="1" customWidth="1"/>
    <col min="26" max="26" width="6" style="79" bestFit="1" customWidth="1"/>
    <col min="27" max="27" width="8.140625" style="79" bestFit="1" customWidth="1"/>
    <col min="28" max="30" width="8.42578125" style="79" customWidth="1"/>
    <col min="31" max="31" width="10.85546875" style="79" customWidth="1"/>
    <col min="32" max="37" width="9.140625" style="80" customWidth="1"/>
    <col min="38" max="38" width="4.7109375" style="80" bestFit="1" customWidth="1"/>
    <col min="39" max="39" width="6" style="80" bestFit="1" customWidth="1"/>
    <col min="40" max="40" width="8.140625" style="80" bestFit="1" customWidth="1"/>
    <col min="41" max="41" width="4.7109375" style="80" bestFit="1" customWidth="1"/>
    <col min="42" max="42" width="6" style="80" bestFit="1" customWidth="1"/>
    <col min="43" max="43" width="8.140625" style="80" bestFit="1" customWidth="1"/>
    <col min="44" max="44" width="4.7109375" style="80" bestFit="1" customWidth="1"/>
    <col min="45" max="45" width="6" style="80" bestFit="1" customWidth="1"/>
    <col min="46" max="46" width="8.140625" style="80" bestFit="1" customWidth="1"/>
    <col min="47" max="47" width="4.7109375" style="80" bestFit="1" customWidth="1"/>
    <col min="48" max="48" width="6" style="80" bestFit="1" customWidth="1"/>
    <col min="49" max="49" width="8.140625" style="80" bestFit="1" customWidth="1"/>
    <col min="50" max="50" width="4.7109375" style="80" bestFit="1" customWidth="1"/>
    <col min="51" max="51" width="6" style="80" bestFit="1" customWidth="1"/>
    <col min="52" max="52" width="8.140625" style="80" bestFit="1" customWidth="1"/>
    <col min="53" max="53" width="4.7109375" style="80" bestFit="1" customWidth="1"/>
    <col min="54" max="54" width="6" style="80" bestFit="1" customWidth="1"/>
    <col min="55" max="55" width="8.140625" style="80" bestFit="1" customWidth="1"/>
    <col min="56" max="56" width="4.7109375" style="80" bestFit="1" customWidth="1"/>
    <col min="57" max="57" width="6" style="80" bestFit="1" customWidth="1"/>
    <col min="58" max="58" width="8.140625" style="80" bestFit="1" customWidth="1"/>
    <col min="59" max="60" width="9.28515625" style="79" customWidth="1"/>
    <col min="61" max="61" width="9.140625" style="79" customWidth="1"/>
    <col min="62" max="62" width="9.28515625" style="79" customWidth="1"/>
    <col min="63" max="63" width="10.85546875" style="79" customWidth="1"/>
    <col min="64" max="64" width="11.140625" style="79" customWidth="1"/>
    <col min="65" max="65" width="12.5703125" style="79" customWidth="1"/>
    <col min="66" max="66" width="13.140625" style="6" hidden="1" customWidth="1"/>
    <col min="67" max="67" width="12.140625" style="6" hidden="1" customWidth="1"/>
    <col min="68" max="68" width="11.85546875" style="6" hidden="1" customWidth="1"/>
    <col min="69" max="218" width="9.140625" style="6"/>
    <col min="219" max="219" width="7.140625" style="6" customWidth="1"/>
    <col min="220" max="220" width="27.28515625" style="6" customWidth="1"/>
    <col min="221" max="221" width="12" style="6" bestFit="1" customWidth="1"/>
    <col min="222" max="228" width="9.140625" style="6" customWidth="1"/>
    <col min="229" max="229" width="0" style="6" hidden="1" customWidth="1"/>
    <col min="230" max="16384" width="9.140625" style="6"/>
  </cols>
  <sheetData>
    <row r="1" spans="1:69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9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9" x14ac:dyDescent="0.2">
      <c r="A3" s="1"/>
      <c r="B3" s="1" t="str">
        <f>'[1]DOCUMENT CONTROL'!B3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9" x14ac:dyDescent="0.2">
      <c r="A4" s="1"/>
      <c r="B4" s="7">
        <f>'[2]DOCUMENT CONTROL'!B4</f>
        <v>44531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9" x14ac:dyDescent="0.2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9" ht="12" customHeight="1" x14ac:dyDescent="0.2">
      <c r="A6" s="1"/>
      <c r="B6" s="8" t="s">
        <v>2</v>
      </c>
      <c r="C6" s="8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1" t="s">
        <v>13</v>
      </c>
      <c r="N6" s="11" t="s">
        <v>14</v>
      </c>
      <c r="O6" s="11" t="s">
        <v>15</v>
      </c>
      <c r="P6" s="11" t="s">
        <v>16</v>
      </c>
      <c r="Q6" s="11" t="s">
        <v>17</v>
      </c>
      <c r="R6" s="11" t="s">
        <v>18</v>
      </c>
      <c r="S6" s="11" t="s">
        <v>19</v>
      </c>
      <c r="T6" s="12" t="s">
        <v>20</v>
      </c>
      <c r="U6" s="12" t="s">
        <v>21</v>
      </c>
      <c r="V6" s="13" t="s">
        <v>22</v>
      </c>
      <c r="W6" s="14"/>
      <c r="X6" s="14"/>
      <c r="Y6" s="14"/>
      <c r="Z6" s="14"/>
      <c r="AA6" s="14"/>
      <c r="AB6" s="14"/>
      <c r="AC6" s="14"/>
      <c r="AD6" s="14"/>
      <c r="AE6" s="15" t="s">
        <v>23</v>
      </c>
      <c r="AF6" s="13" t="s">
        <v>24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6"/>
      <c r="BG6" s="17" t="s">
        <v>25</v>
      </c>
      <c r="BH6" s="18" t="s">
        <v>26</v>
      </c>
      <c r="BI6" s="19" t="s">
        <v>27</v>
      </c>
      <c r="BJ6" s="19" t="s">
        <v>28</v>
      </c>
      <c r="BK6" s="20" t="s">
        <v>29</v>
      </c>
      <c r="BL6" s="20" t="s">
        <v>30</v>
      </c>
      <c r="BM6" s="21" t="s">
        <v>31</v>
      </c>
      <c r="BN6" s="22" t="s">
        <v>32</v>
      </c>
      <c r="BO6" s="22" t="s">
        <v>33</v>
      </c>
      <c r="BP6" s="23" t="s">
        <v>34</v>
      </c>
    </row>
    <row r="7" spans="1:69" x14ac:dyDescent="0.2">
      <c r="A7" s="1"/>
      <c r="B7" s="24"/>
      <c r="C7" s="24"/>
      <c r="D7" s="25"/>
      <c r="E7" s="25"/>
      <c r="F7" s="25"/>
      <c r="G7" s="25"/>
      <c r="H7" s="26"/>
      <c r="I7" s="26"/>
      <c r="J7" s="26"/>
      <c r="K7" s="26"/>
      <c r="L7" s="26"/>
      <c r="M7" s="27"/>
      <c r="N7" s="27"/>
      <c r="O7" s="27"/>
      <c r="P7" s="27"/>
      <c r="Q7" s="27"/>
      <c r="R7" s="27"/>
      <c r="S7" s="27"/>
      <c r="T7" s="28"/>
      <c r="U7" s="28"/>
      <c r="V7" s="29"/>
      <c r="W7" s="30"/>
      <c r="X7" s="30"/>
      <c r="Y7" s="30"/>
      <c r="Z7" s="30"/>
      <c r="AA7" s="30"/>
      <c r="AB7" s="30"/>
      <c r="AC7" s="30"/>
      <c r="AD7" s="30"/>
      <c r="AE7" s="15"/>
      <c r="AF7" s="29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  <c r="BG7" s="32"/>
      <c r="BH7" s="33"/>
      <c r="BI7" s="34"/>
      <c r="BJ7" s="34"/>
      <c r="BK7" s="35"/>
      <c r="BL7" s="35"/>
      <c r="BM7" s="36"/>
      <c r="BN7" s="22"/>
      <c r="BO7" s="22"/>
      <c r="BP7" s="23"/>
    </row>
    <row r="8" spans="1:69" x14ac:dyDescent="0.2">
      <c r="A8" s="1"/>
      <c r="B8" s="24"/>
      <c r="C8" s="24"/>
      <c r="D8" s="25"/>
      <c r="E8" s="25"/>
      <c r="F8" s="25"/>
      <c r="G8" s="25"/>
      <c r="H8" s="26"/>
      <c r="I8" s="26"/>
      <c r="J8" s="26"/>
      <c r="K8" s="26"/>
      <c r="L8" s="26"/>
      <c r="M8" s="27"/>
      <c r="N8" s="27"/>
      <c r="O8" s="27"/>
      <c r="P8" s="27"/>
      <c r="Q8" s="27"/>
      <c r="R8" s="27"/>
      <c r="S8" s="27"/>
      <c r="T8" s="28"/>
      <c r="U8" s="28"/>
      <c r="V8" s="37">
        <v>0.1</v>
      </c>
      <c r="W8" s="38"/>
      <c r="X8" s="39"/>
      <c r="Y8" s="37">
        <v>0.1</v>
      </c>
      <c r="Z8" s="38"/>
      <c r="AA8" s="39"/>
      <c r="AB8" s="37">
        <v>0.1</v>
      </c>
      <c r="AC8" s="38"/>
      <c r="AD8" s="39"/>
      <c r="AE8" s="15"/>
      <c r="AF8" s="37">
        <v>0.1</v>
      </c>
      <c r="AG8" s="38"/>
      <c r="AH8" s="39"/>
      <c r="AI8" s="37">
        <v>0.1</v>
      </c>
      <c r="AJ8" s="38"/>
      <c r="AK8" s="39"/>
      <c r="AL8" s="37">
        <v>0.1</v>
      </c>
      <c r="AM8" s="38"/>
      <c r="AN8" s="39"/>
      <c r="AO8" s="37">
        <v>7.0000000000000007E-2</v>
      </c>
      <c r="AP8" s="38"/>
      <c r="AQ8" s="39"/>
      <c r="AR8" s="37">
        <v>0.05</v>
      </c>
      <c r="AS8" s="38"/>
      <c r="AT8" s="39"/>
      <c r="AU8" s="40">
        <v>0.09</v>
      </c>
      <c r="AV8" s="40"/>
      <c r="AW8" s="40"/>
      <c r="AX8" s="37">
        <v>0.09</v>
      </c>
      <c r="AY8" s="38"/>
      <c r="AZ8" s="39"/>
      <c r="BA8" s="40">
        <v>0.05</v>
      </c>
      <c r="BB8" s="40"/>
      <c r="BC8" s="40"/>
      <c r="BD8" s="40">
        <v>0.05</v>
      </c>
      <c r="BE8" s="40"/>
      <c r="BF8" s="40"/>
      <c r="BG8" s="32"/>
      <c r="BH8" s="33"/>
      <c r="BI8" s="34"/>
      <c r="BJ8" s="34"/>
      <c r="BK8" s="35"/>
      <c r="BL8" s="35"/>
      <c r="BM8" s="36"/>
      <c r="BN8" s="22"/>
      <c r="BO8" s="22"/>
      <c r="BP8" s="23"/>
    </row>
    <row r="9" spans="1:69" ht="57.75" customHeight="1" x14ac:dyDescent="0.25">
      <c r="A9" s="1"/>
      <c r="B9" s="24"/>
      <c r="C9" s="24"/>
      <c r="D9" s="25"/>
      <c r="E9" s="25"/>
      <c r="F9" s="25"/>
      <c r="G9" s="25"/>
      <c r="H9" s="26"/>
      <c r="I9" s="26"/>
      <c r="J9" s="26"/>
      <c r="K9" s="26"/>
      <c r="L9" s="26"/>
      <c r="M9" s="27"/>
      <c r="N9" s="27"/>
      <c r="O9" s="27"/>
      <c r="P9" s="27"/>
      <c r="Q9" s="27"/>
      <c r="R9" s="27"/>
      <c r="S9" s="27"/>
      <c r="T9" s="28"/>
      <c r="U9" s="28"/>
      <c r="V9" s="41" t="s">
        <v>35</v>
      </c>
      <c r="W9" s="42"/>
      <c r="X9" s="43"/>
      <c r="Y9" s="41" t="s">
        <v>36</v>
      </c>
      <c r="Z9" s="42"/>
      <c r="AA9" s="43"/>
      <c r="AB9" s="41" t="s">
        <v>37</v>
      </c>
      <c r="AC9" s="42"/>
      <c r="AD9" s="43"/>
      <c r="AE9" s="15"/>
      <c r="AF9" s="41" t="s">
        <v>38</v>
      </c>
      <c r="AG9" s="42"/>
      <c r="AH9" s="43"/>
      <c r="AI9" s="41" t="s">
        <v>39</v>
      </c>
      <c r="AJ9" s="42"/>
      <c r="AK9" s="43"/>
      <c r="AL9" s="41" t="s">
        <v>40</v>
      </c>
      <c r="AM9" s="42"/>
      <c r="AN9" s="43"/>
      <c r="AO9" s="41" t="s">
        <v>41</v>
      </c>
      <c r="AP9" s="42"/>
      <c r="AQ9" s="43"/>
      <c r="AR9" s="41" t="s">
        <v>42</v>
      </c>
      <c r="AS9" s="42"/>
      <c r="AT9" s="43"/>
      <c r="AU9" s="44" t="s">
        <v>43</v>
      </c>
      <c r="AV9" s="44"/>
      <c r="AW9" s="44"/>
      <c r="AX9" s="41" t="s">
        <v>44</v>
      </c>
      <c r="AY9" s="42"/>
      <c r="AZ9" s="43"/>
      <c r="BA9" s="44" t="s">
        <v>45</v>
      </c>
      <c r="BB9" s="44"/>
      <c r="BC9" s="44"/>
      <c r="BD9" s="44" t="s">
        <v>46</v>
      </c>
      <c r="BE9" s="44"/>
      <c r="BF9" s="44"/>
      <c r="BG9" s="32"/>
      <c r="BH9" s="33"/>
      <c r="BI9" s="34"/>
      <c r="BJ9" s="34"/>
      <c r="BK9" s="35"/>
      <c r="BL9" s="35"/>
      <c r="BM9" s="36"/>
      <c r="BN9" s="22"/>
      <c r="BO9" s="22"/>
      <c r="BP9" s="23"/>
    </row>
    <row r="10" spans="1:69" ht="17.25" customHeight="1" x14ac:dyDescent="0.25">
      <c r="A10" s="45"/>
      <c r="B10" s="46"/>
      <c r="C10" s="46"/>
      <c r="D10" s="47"/>
      <c r="E10" s="47"/>
      <c r="F10" s="47"/>
      <c r="G10" s="47"/>
      <c r="H10" s="48"/>
      <c r="I10" s="48"/>
      <c r="J10" s="48"/>
      <c r="K10" s="48"/>
      <c r="L10" s="48"/>
      <c r="M10" s="49"/>
      <c r="N10" s="49"/>
      <c r="O10" s="49"/>
      <c r="P10" s="49"/>
      <c r="Q10" s="49"/>
      <c r="R10" s="49"/>
      <c r="S10" s="49"/>
      <c r="T10" s="50"/>
      <c r="U10" s="50"/>
      <c r="V10" s="51" t="s">
        <v>47</v>
      </c>
      <c r="W10" s="51" t="s">
        <v>48</v>
      </c>
      <c r="X10" s="51" t="s">
        <v>49</v>
      </c>
      <c r="Y10" s="51" t="s">
        <v>47</v>
      </c>
      <c r="Z10" s="51" t="s">
        <v>48</v>
      </c>
      <c r="AA10" s="51" t="s">
        <v>49</v>
      </c>
      <c r="AB10" s="51" t="s">
        <v>47</v>
      </c>
      <c r="AC10" s="51" t="s">
        <v>48</v>
      </c>
      <c r="AD10" s="51" t="s">
        <v>49</v>
      </c>
      <c r="AE10" s="15"/>
      <c r="AF10" s="51" t="s">
        <v>47</v>
      </c>
      <c r="AG10" s="51" t="s">
        <v>48</v>
      </c>
      <c r="AH10" s="51" t="s">
        <v>49</v>
      </c>
      <c r="AI10" s="51" t="s">
        <v>47</v>
      </c>
      <c r="AJ10" s="51" t="s">
        <v>48</v>
      </c>
      <c r="AK10" s="51" t="s">
        <v>49</v>
      </c>
      <c r="AL10" s="51" t="s">
        <v>47</v>
      </c>
      <c r="AM10" s="51" t="s">
        <v>48</v>
      </c>
      <c r="AN10" s="51" t="s">
        <v>49</v>
      </c>
      <c r="AO10" s="51" t="s">
        <v>47</v>
      </c>
      <c r="AP10" s="51" t="s">
        <v>48</v>
      </c>
      <c r="AQ10" s="51" t="s">
        <v>49</v>
      </c>
      <c r="AR10" s="51" t="s">
        <v>47</v>
      </c>
      <c r="AS10" s="51" t="s">
        <v>48</v>
      </c>
      <c r="AT10" s="51" t="s">
        <v>49</v>
      </c>
      <c r="AU10" s="52" t="s">
        <v>47</v>
      </c>
      <c r="AV10" s="52" t="s">
        <v>48</v>
      </c>
      <c r="AW10" s="51" t="s">
        <v>49</v>
      </c>
      <c r="AX10" s="51" t="s">
        <v>47</v>
      </c>
      <c r="AY10" s="51" t="s">
        <v>48</v>
      </c>
      <c r="AZ10" s="51" t="s">
        <v>49</v>
      </c>
      <c r="BA10" s="52" t="s">
        <v>47</v>
      </c>
      <c r="BB10" s="52" t="s">
        <v>48</v>
      </c>
      <c r="BC10" s="51" t="s">
        <v>49</v>
      </c>
      <c r="BD10" s="52" t="s">
        <v>47</v>
      </c>
      <c r="BE10" s="52" t="s">
        <v>48</v>
      </c>
      <c r="BF10" s="51" t="s">
        <v>49</v>
      </c>
      <c r="BG10" s="53"/>
      <c r="BH10" s="54"/>
      <c r="BI10" s="55"/>
      <c r="BJ10" s="55"/>
      <c r="BK10" s="56"/>
      <c r="BL10" s="56"/>
      <c r="BM10" s="57"/>
      <c r="BN10" s="22"/>
      <c r="BO10" s="22"/>
      <c r="BP10" s="23"/>
    </row>
    <row r="11" spans="1:69" ht="17.25" customHeight="1" x14ac:dyDescent="0.25">
      <c r="B11" s="58">
        <v>1</v>
      </c>
      <c r="C11" s="59" t="s">
        <v>50</v>
      </c>
      <c r="D11" s="60">
        <v>30714</v>
      </c>
      <c r="E11" s="61">
        <v>44199</v>
      </c>
      <c r="F11" s="61">
        <v>44563</v>
      </c>
      <c r="G11" s="62" t="s">
        <v>51</v>
      </c>
      <c r="H11" s="63" t="s">
        <v>52</v>
      </c>
      <c r="I11" s="64"/>
      <c r="J11" s="63" t="s">
        <v>53</v>
      </c>
      <c r="K11" s="65"/>
      <c r="L11" s="65"/>
      <c r="M11" s="65">
        <v>22</v>
      </c>
      <c r="N11" s="66">
        <v>22</v>
      </c>
      <c r="O11" s="66">
        <v>0</v>
      </c>
      <c r="P11" s="66">
        <v>0</v>
      </c>
      <c r="Q11" s="66">
        <v>0</v>
      </c>
      <c r="R11" s="66">
        <v>1</v>
      </c>
      <c r="S11" s="66">
        <v>0</v>
      </c>
      <c r="T11" s="67">
        <f>N11-O11-P11-S11</f>
        <v>22</v>
      </c>
      <c r="U11" s="66">
        <f>N11-(R11+S11)</f>
        <v>21</v>
      </c>
      <c r="V11" s="68">
        <f>IF(X11&lt;70%,1,IF(AND(X11&gt;=70%,X11&lt;80%),2,IF(AND(X11&gt;=80%,X11&lt;90%),3,IF(AND(X11&gt;=90%,X11&lt;100%),4,5))))</f>
        <v>5</v>
      </c>
      <c r="W11" s="69">
        <f>V11/5*$V$8</f>
        <v>0.1</v>
      </c>
      <c r="X11" s="69">
        <f>VLOOKUP(C11,'[3]OPERATION PLAN'!D21:AA21,21,0)</f>
        <v>1</v>
      </c>
      <c r="Y11" s="68">
        <v>5</v>
      </c>
      <c r="Z11" s="69">
        <f>Y11/5*$Y$8</f>
        <v>0.1</v>
      </c>
      <c r="AA11" s="69">
        <f>Z11/Y$8*100%</f>
        <v>1</v>
      </c>
      <c r="AB11" s="68">
        <v>5</v>
      </c>
      <c r="AC11" s="69">
        <f>AB11/5*$AB$8</f>
        <v>0.1</v>
      </c>
      <c r="AD11" s="69">
        <f>AC11/AB$8*100%</f>
        <v>1</v>
      </c>
      <c r="AE11" s="70">
        <f>W11+Z11+AC11</f>
        <v>0.30000000000000004</v>
      </c>
      <c r="AF11" s="68">
        <v>5</v>
      </c>
      <c r="AG11" s="69">
        <f>AF11/5*$AF$8</f>
        <v>0.1</v>
      </c>
      <c r="AH11" s="69">
        <f>AG11/AF$8*100%</f>
        <v>1</v>
      </c>
      <c r="AI11" s="68">
        <v>5</v>
      </c>
      <c r="AJ11" s="69">
        <f>AI11/5*$AI$8</f>
        <v>0.1</v>
      </c>
      <c r="AK11" s="69">
        <f>AJ11/AI$8*100%</f>
        <v>1</v>
      </c>
      <c r="AL11" s="68">
        <v>5</v>
      </c>
      <c r="AM11" s="69">
        <f>AL11/5*$AL$8</f>
        <v>0.1</v>
      </c>
      <c r="AN11" s="69">
        <f>AM11/AL$8*100%</f>
        <v>1</v>
      </c>
      <c r="AO11" s="68">
        <v>5</v>
      </c>
      <c r="AP11" s="69">
        <f>AO11/5*$AO$8</f>
        <v>7.0000000000000007E-2</v>
      </c>
      <c r="AQ11" s="69">
        <f>AP11/AO$8*100%</f>
        <v>1</v>
      </c>
      <c r="AR11" s="68">
        <v>5</v>
      </c>
      <c r="AS11" s="69">
        <f>AR11/5*$AR$8</f>
        <v>0.05</v>
      </c>
      <c r="AT11" s="69">
        <f>AS11/AR$8*100%</f>
        <v>1</v>
      </c>
      <c r="AU11" s="68">
        <v>5</v>
      </c>
      <c r="AV11" s="69">
        <f>AU11/5*$AU$8</f>
        <v>0.09</v>
      </c>
      <c r="AW11" s="69">
        <f>AV11/AU$8*100%</f>
        <v>1</v>
      </c>
      <c r="AX11" s="68">
        <v>5</v>
      </c>
      <c r="AY11" s="69">
        <f>AX11/5*$AX$8</f>
        <v>0.09</v>
      </c>
      <c r="AZ11" s="69">
        <f>AY11/AX$8*100%</f>
        <v>1</v>
      </c>
      <c r="BA11" s="68">
        <v>5</v>
      </c>
      <c r="BB11" s="69">
        <f>BA11/5*$BA$8</f>
        <v>0.05</v>
      </c>
      <c r="BC11" s="69">
        <f>BB11/BA$8*100%</f>
        <v>1</v>
      </c>
      <c r="BD11" s="68">
        <v>5</v>
      </c>
      <c r="BE11" s="69">
        <f>BD11/5*$BD$8</f>
        <v>0.05</v>
      </c>
      <c r="BF11" s="69">
        <f>BE11/BD$8*100%</f>
        <v>1</v>
      </c>
      <c r="BG11" s="71">
        <f>AG11+AJ11+AM11+AP11+AS11+AV11+AY11+BB11+BE11</f>
        <v>0.70000000000000007</v>
      </c>
      <c r="BH11" s="72">
        <f>BG11+AE11</f>
        <v>1</v>
      </c>
      <c r="BI11" s="73" t="str">
        <f>IF(BP11&gt;0,"GUGUR","TERIMA")</f>
        <v>TERIMA</v>
      </c>
      <c r="BJ11" s="74">
        <v>2500000</v>
      </c>
      <c r="BK11" s="75">
        <f>BJ11*BH11</f>
        <v>2500000</v>
      </c>
      <c r="BL11" s="75">
        <f>IF(S11&gt;0,(T11/M11)*BK11,BK11)</f>
        <v>2500000</v>
      </c>
      <c r="BM11" s="76">
        <f>IF(L11=1,(T11/M11)*BL11,IF(BN11&gt;0,BL11*85%,IF(BO11&gt;0,BL11*60%,IF(BP11&gt;0,BL11*0%,BL11))))</f>
        <v>2500000</v>
      </c>
      <c r="BN11" s="77"/>
      <c r="BO11" s="77"/>
      <c r="BP11" s="77"/>
    </row>
    <row r="12" spans="1:69" ht="15" x14ac:dyDescent="0.25">
      <c r="BN12" s="79"/>
      <c r="BO12" s="79"/>
      <c r="BP12" s="79"/>
      <c r="BQ12" s="79"/>
    </row>
    <row r="14" spans="1:69" ht="15" x14ac:dyDescent="0.25">
      <c r="X14" s="80"/>
      <c r="Y14" s="80"/>
      <c r="Z14" s="80"/>
      <c r="AA14" s="80"/>
      <c r="AB14" s="80"/>
      <c r="AC14" s="80"/>
      <c r="AD14" s="80"/>
      <c r="AE14" s="80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9" ht="15" x14ac:dyDescent="0.25">
      <c r="X15" s="80"/>
      <c r="Y15" s="80"/>
      <c r="Z15" s="80"/>
      <c r="AA15" s="80"/>
      <c r="AB15" s="80"/>
      <c r="AC15" s="80"/>
      <c r="AD15" s="80"/>
      <c r="AE15" s="80"/>
      <c r="AS15" s="79"/>
      <c r="AT15" s="79"/>
      <c r="AU15" s="79"/>
      <c r="AV15" s="79"/>
      <c r="AW15" s="79"/>
      <c r="AX15" s="79"/>
      <c r="AY15" s="79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53" spans="3:65" ht="1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 spans="3:65" ht="1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 spans="3:65" ht="1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 spans="3:65" ht="1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 spans="3:65" ht="1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 spans="3:65" ht="1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 spans="3:65" ht="1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 spans="3:65" ht="1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 spans="3:65" ht="1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 spans="3:65" ht="1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spans="3:65" ht="1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spans="3:65" ht="1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spans="3:65" ht="1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3:65" ht="1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3:65" ht="1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3:65" ht="1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3:65" ht="1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3:65" ht="1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3:65" ht="1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3:65" ht="1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3:65" ht="1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3:65" ht="1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3:65" ht="1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spans="3:65" ht="1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spans="3:65" ht="1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spans="3:65" ht="1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spans="3:65" ht="1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spans="3:65" ht="1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spans="3:65" ht="1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spans="3:65" ht="1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spans="3:65" ht="1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spans="3:65" ht="1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spans="3:65" ht="1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spans="3:65" ht="1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spans="3:65" ht="1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spans="3:65" ht="1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spans="3:65" ht="1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spans="3:65" ht="1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spans="3:65" ht="1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spans="3:65" ht="1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spans="3:65" ht="1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spans="3:65" ht="1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spans="3:65" ht="1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spans="3:65" ht="1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spans="3:65" ht="1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spans="3:65" ht="1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 spans="3:65" ht="1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 spans="3:65" ht="1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 spans="3:65" ht="1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</sheetData>
  <mergeCells count="57"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AR9:AT9"/>
    <mergeCell ref="AU9:AW9"/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T6:T10"/>
    <mergeCell ref="U6:U10"/>
    <mergeCell ref="V6:AD7"/>
    <mergeCell ref="AE6:AE10"/>
    <mergeCell ref="AF6:BF7"/>
    <mergeCell ref="BG6:BG10"/>
    <mergeCell ref="AR8:AT8"/>
    <mergeCell ref="AU8:AW8"/>
    <mergeCell ref="AX8:AZ8"/>
    <mergeCell ref="BA8:BC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QIA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2022-01-11T02:48:48Z</dcterms:created>
  <dcterms:modified xsi:type="dcterms:W3CDTF">2022-01-11T02:49:14Z</dcterms:modified>
</cp:coreProperties>
</file>