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TL KORLAP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3" i="1" l="1"/>
  <c r="AY13" i="1"/>
  <c r="AZ13" i="1" s="1"/>
  <c r="AV13" i="1"/>
  <c r="AW13" i="1" s="1"/>
  <c r="AS13" i="1"/>
  <c r="AT13" i="1" s="1"/>
  <c r="AP13" i="1"/>
  <c r="AQ13" i="1" s="1"/>
  <c r="AM13" i="1"/>
  <c r="AN13" i="1" s="1"/>
  <c r="AK13" i="1"/>
  <c r="AJ13" i="1"/>
  <c r="AG13" i="1"/>
  <c r="AH13" i="1" s="1"/>
  <c r="AD13" i="1"/>
  <c r="BA13" i="1" s="1"/>
  <c r="BB13" i="1" s="1"/>
  <c r="BE13" i="1" s="1"/>
  <c r="BF13" i="1" s="1"/>
  <c r="BG13" i="1" s="1"/>
  <c r="Z13" i="1"/>
  <c r="AA13" i="1" s="1"/>
  <c r="W13" i="1"/>
  <c r="AB13" i="1" s="1"/>
  <c r="U13" i="1"/>
  <c r="T13" i="1"/>
  <c r="BC12" i="1"/>
  <c r="AY12" i="1"/>
  <c r="AZ12" i="1" s="1"/>
  <c r="AW12" i="1"/>
  <c r="AV12" i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Z12" i="1"/>
  <c r="AA12" i="1" s="1"/>
  <c r="W12" i="1"/>
  <c r="X12" i="1" s="1"/>
  <c r="U12" i="1"/>
  <c r="T12" i="1"/>
  <c r="BC11" i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W11" i="1"/>
  <c r="X11" i="1" s="1"/>
  <c r="U11" i="1"/>
  <c r="T11" i="1"/>
  <c r="B4" i="1"/>
  <c r="B3" i="1"/>
  <c r="AE13" i="1" l="1"/>
  <c r="BA12" i="1"/>
  <c r="X13" i="1"/>
  <c r="AE12" i="1"/>
  <c r="AB11" i="1"/>
  <c r="BA11" i="1"/>
  <c r="BB11" i="1" s="1"/>
  <c r="BE11" i="1" s="1"/>
  <c r="BF11" i="1" s="1"/>
  <c r="BG11" i="1" s="1"/>
  <c r="AB12" i="1"/>
  <c r="BB12" i="1" l="1"/>
  <c r="BE12" i="1" s="1"/>
  <c r="BF12" i="1" s="1"/>
  <c r="BG12" i="1" s="1"/>
</calcChain>
</file>

<file path=xl/comments1.xml><?xml version="1.0" encoding="utf-8"?>
<comments xmlns="http://schemas.openxmlformats.org/spreadsheetml/2006/main">
  <authors>
    <author>HR1</author>
    <author>Rina-Admin</author>
    <author>Lenovo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  <comment ref="AC11" authorId="1" shapeId="0">
      <text>
        <r>
          <rPr>
            <b/>
            <sz val="9"/>
            <color indexed="81"/>
            <rFont val="Tahoma"/>
            <family val="2"/>
          </rPr>
          <t>Rina-Admin:</t>
        </r>
        <r>
          <rPr>
            <sz val="9"/>
            <color indexed="81"/>
            <rFont val="Tahoma"/>
            <family val="2"/>
          </rPr>
          <t xml:space="preserve">
PENCAPAIAN 292.09 TARGET AHT = 300
</t>
        </r>
      </text>
    </comment>
    <comment ref="AF11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99.32%</t>
        </r>
      </text>
    </comment>
    <comment ref="AI11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95.25%</t>
        </r>
      </text>
    </comment>
    <comment ref="AC12" authorId="1" shapeId="0">
      <text>
        <r>
          <rPr>
            <b/>
            <sz val="9"/>
            <color indexed="81"/>
            <rFont val="Tahoma"/>
            <family val="2"/>
          </rPr>
          <t>Rina-Admin:</t>
        </r>
        <r>
          <rPr>
            <sz val="9"/>
            <color indexed="81"/>
            <rFont val="Tahoma"/>
            <family val="2"/>
          </rPr>
          <t xml:space="preserve">
PENCAPAIAN 292.09 TARGET AHT = 300
</t>
        </r>
      </text>
    </comment>
    <comment ref="AF12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99.32%</t>
        </r>
      </text>
    </comment>
    <comment ref="AI12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95.25%</t>
        </r>
      </text>
    </comment>
    <comment ref="AC13" authorId="1" shapeId="0">
      <text>
        <r>
          <rPr>
            <b/>
            <sz val="9"/>
            <color indexed="81"/>
            <rFont val="Tahoma"/>
            <family val="2"/>
          </rPr>
          <t>Rina-Admin:</t>
        </r>
        <r>
          <rPr>
            <sz val="9"/>
            <color indexed="81"/>
            <rFont val="Tahoma"/>
            <family val="2"/>
          </rPr>
          <t xml:space="preserve">
PENCAPAIAN 292.09 TARGET AHT = 300
</t>
        </r>
      </text>
    </comment>
    <comment ref="AF13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99.32%</t>
        </r>
      </text>
    </comment>
    <comment ref="AI13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95.25%</t>
        </r>
      </text>
    </comment>
  </commentList>
</comments>
</file>

<file path=xl/sharedStrings.xml><?xml version="1.0" encoding="utf-8"?>
<sst xmlns="http://schemas.openxmlformats.org/spreadsheetml/2006/main" count="91" uniqueCount="56">
  <si>
    <t>FORM REKAPITULASI PENILAIAN KINERJA</t>
  </si>
  <si>
    <t>TL KORLAP LAYANAN TELKOMSEL</t>
  </si>
  <si>
    <t xml:space="preserve"> 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</si>
  <si>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</si>
  <si>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</si>
  <si>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</si>
  <si>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</si>
  <si>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</si>
  <si>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</si>
  <si>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</si>
  <si>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</si>
  <si>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</si>
  <si>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</si>
  <si>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</si>
  <si>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</si>
  <si>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</si>
  <si>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</si>
  <si>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</si>
  <si>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</si>
  <si>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</si>
  <si>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</si>
  <si>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</si>
  <si>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</si>
  <si>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</si>
  <si>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</si>
  <si>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</si>
  <si>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</si>
  <si>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</si>
  <si>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</si>
  <si>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</si>
  <si>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</si>
  <si>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</si>
  <si>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</si>
  <si>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</si>
  <si>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</si>
  <si>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</si>
  <si>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</si>
  <si>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</si>
  <si>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</si>
  <si>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</si>
  <si>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</si>
  <si>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</si>
  <si>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</si>
  <si>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</si>
  <si>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</si>
  <si>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</si>
  <si>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NILAI</t>
  </si>
  <si>
    <t>%NILAI</t>
  </si>
  <si>
    <t>REALISASI</t>
  </si>
  <si>
    <t>DANI HERMAWAN</t>
  </si>
  <si>
    <t>TL KORLAP</t>
  </si>
  <si>
    <t>LAKI-LAKI</t>
  </si>
  <si>
    <t>ANGGIAT</t>
  </si>
  <si>
    <t>PT. INFOMEDIA SOLUSI HUMANIKA</t>
  </si>
  <si>
    <t>MUCHAMAD PANJI SANTOSO</t>
  </si>
  <si>
    <t>YOPPY PAUZI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</si>
</sst>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_);_(@_)"/>
    <numFmt numFmtId="168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0" fontId="9" fillId="0" borderId="0"/>
  </cellStyleXfs>
  <cellXfs count="72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3" fillId="0" borderId="0" xfId="2" applyFont="1"/>
    <xf numFmtId="0" fontId="5" fillId="2" borderId="6" xfId="1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7" xfId="1" applyNumberFormat="1" applyFont="1" applyFill="1" applyBorder="1" applyAlignment="1">
      <alignment horizontal="center" vertical="center" wrapText="1"/>
    </xf>
    <xf numFmtId="165" fontId="5" fillId="2" borderId="8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43" fontId="5" fillId="2" borderId="10" xfId="4" applyFont="1" applyFill="1" applyBorder="1" applyAlignment="1">
      <alignment horizontal="center" vertical="center" wrapText="1"/>
    </xf>
    <xf numFmtId="43" fontId="5" fillId="2" borderId="11" xfId="4" applyFont="1" applyFill="1" applyBorder="1" applyAlignment="1">
      <alignment horizontal="center" vertical="center" wrapText="1"/>
    </xf>
    <xf numFmtId="43" fontId="5" fillId="2" borderId="12" xfId="4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2" borderId="14" xfId="1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164" fontId="5" fillId="2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/>
    </xf>
    <xf numFmtId="0" fontId="3" fillId="4" borderId="4" xfId="5" applyFont="1" applyFill="1" applyBorder="1" applyAlignment="1">
      <alignment horizontal="center" vertical="center"/>
    </xf>
    <xf numFmtId="1" fontId="3" fillId="4" borderId="4" xfId="1" applyNumberFormat="1" applyFont="1" applyFill="1" applyBorder="1" applyAlignment="1">
      <alignment horizontal="center" vertical="center"/>
    </xf>
    <xf numFmtId="9" fontId="6" fillId="4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7" applyNumberFormat="1" applyFont="1" applyFill="1" applyBorder="1" applyAlignment="1">
      <alignment horizontal="center" vertical="center" wrapText="1"/>
    </xf>
    <xf numFmtId="167" fontId="3" fillId="4" borderId="4" xfId="7" applyNumberFormat="1" applyFont="1" applyFill="1" applyBorder="1" applyAlignment="1">
      <alignment horizontal="center" vertical="center" wrapText="1"/>
    </xf>
    <xf numFmtId="168" fontId="3" fillId="4" borderId="4" xfId="6" applyNumberFormat="1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4" fillId="0" borderId="0" xfId="0" applyFont="1"/>
  </cellXfs>
  <cellStyles count="9">
    <cellStyle name="Comma 5 3 2 2" xfId="4"/>
    <cellStyle name="Normal" xfId="0" builtinId="0"/>
    <cellStyle name="Normal 2 2 101" xfId="8"/>
    <cellStyle name="Normal 3 3 2" xfId="2"/>
    <cellStyle name="Normal 4 2" xfId="3"/>
    <cellStyle name="Normal 4 3 11" xfId="5"/>
    <cellStyle name="Normal_Kinerja Nov 08" xfId="7"/>
    <cellStyle name="Normal_Kinerja Siska Sept 2010" xfId="1"/>
    <cellStyle name="Percent 2 2" xfId="6"/>
  </cellStyles>
  <dxfs count="4"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>
        <row r="3">
          <cell r="B3" t="str">
            <v>LOKASI      : CC TELKOMSEL BANDUNG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>
        <row r="4">
          <cell r="B4">
            <v>44531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J13"/>
  <sheetViews>
    <sheetView showGridLines="0" tabSelected="1" zoomScaleNormal="100" workbookViewId="0">
      <pane xSplit="5" ySplit="11" topLeftCell="AL12" activePane="bottomRight" state="frozen"/>
      <selection pane="topRight" activeCell="F1" sqref="F1"/>
      <selection pane="bottomLeft" activeCell="A12" sqref="A12"/>
      <selection pane="bottomRight" activeCell="AP24" sqref="AP24"/>
    </sheetView>
  </sheetViews>
  <sheetFormatPr defaultRowHeight="12" x14ac:dyDescent="0.2"/>
  <cols>
    <col min="1" max="1" width="9.140625" style="71"/>
    <col min="2" max="2" width="6.5703125" style="71" customWidth="1"/>
    <col min="3" max="3" width="32" style="71" customWidth="1"/>
    <col min="4" max="4" width="10" style="71" customWidth="1"/>
    <col min="5" max="5" width="10.7109375" style="71" customWidth="1"/>
    <col min="6" max="7" width="11.28515625" style="71" customWidth="1"/>
    <col min="8" max="8" width="10" style="71" customWidth="1"/>
    <col min="9" max="9" width="11" style="71" customWidth="1"/>
    <col min="10" max="10" width="18.42578125" style="71" customWidth="1"/>
    <col min="11" max="11" width="7.28515625" style="71" customWidth="1"/>
    <col min="12" max="14" width="9.140625" style="71" customWidth="1"/>
    <col min="15" max="15" width="1.85546875" style="71" bestFit="1" customWidth="1"/>
    <col min="16" max="16" width="2.7109375" style="71" bestFit="1" customWidth="1"/>
    <col min="17" max="17" width="4" style="71" bestFit="1" customWidth="1"/>
    <col min="18" max="18" width="2.7109375" style="71" bestFit="1" customWidth="1"/>
    <col min="19" max="19" width="3" style="71" bestFit="1" customWidth="1"/>
    <col min="20" max="20" width="9.140625" style="71" customWidth="1"/>
    <col min="21" max="21" width="5.42578125" style="71" customWidth="1"/>
    <col min="22" max="22" width="4.85546875" style="71" bestFit="1" customWidth="1"/>
    <col min="23" max="23" width="6.140625" style="71" bestFit="1" customWidth="1"/>
    <col min="24" max="24" width="8.140625" style="71" bestFit="1" customWidth="1"/>
    <col min="25" max="25" width="4.85546875" style="71" bestFit="1" customWidth="1"/>
    <col min="26" max="26" width="6.140625" style="71" bestFit="1" customWidth="1"/>
    <col min="27" max="27" width="8.140625" style="71" bestFit="1" customWidth="1"/>
    <col min="28" max="28" width="9.140625" style="71" customWidth="1"/>
    <col min="29" max="29" width="4.85546875" style="71" bestFit="1" customWidth="1"/>
    <col min="30" max="30" width="6.140625" style="71" bestFit="1" customWidth="1"/>
    <col min="31" max="31" width="8.140625" style="71" bestFit="1" customWidth="1"/>
    <col min="32" max="32" width="4.85546875" style="71" bestFit="1" customWidth="1"/>
    <col min="33" max="33" width="6.140625" style="71" bestFit="1" customWidth="1"/>
    <col min="34" max="34" width="8.140625" style="71" bestFit="1" customWidth="1"/>
    <col min="35" max="35" width="4.85546875" style="71" bestFit="1" customWidth="1"/>
    <col min="36" max="36" width="6.140625" style="71" bestFit="1" customWidth="1"/>
    <col min="37" max="37" width="8.140625" style="71" bestFit="1" customWidth="1"/>
    <col min="38" max="38" width="4.85546875" style="71" bestFit="1" customWidth="1"/>
    <col min="39" max="39" width="6.140625" style="71" bestFit="1" customWidth="1"/>
    <col min="40" max="40" width="8.140625" style="71" bestFit="1" customWidth="1"/>
    <col min="41" max="41" width="4.85546875" style="71" bestFit="1" customWidth="1"/>
    <col min="42" max="42" width="6.140625" style="71" bestFit="1" customWidth="1"/>
    <col min="43" max="43" width="8.140625" style="71" bestFit="1" customWidth="1"/>
    <col min="44" max="44" width="4.85546875" style="71" bestFit="1" customWidth="1"/>
    <col min="45" max="45" width="6.140625" style="71" bestFit="1" customWidth="1"/>
    <col min="46" max="46" width="8.140625" style="71" bestFit="1" customWidth="1"/>
    <col min="47" max="47" width="4.85546875" style="71" bestFit="1" customWidth="1"/>
    <col min="48" max="48" width="6.140625" style="71" bestFit="1" customWidth="1"/>
    <col min="49" max="49" width="8.140625" style="71" bestFit="1" customWidth="1"/>
    <col min="50" max="50" width="4.85546875" style="71" bestFit="1" customWidth="1"/>
    <col min="51" max="51" width="6.140625" style="71" bestFit="1" customWidth="1"/>
    <col min="52" max="52" width="8.140625" style="71" bestFit="1" customWidth="1"/>
    <col min="53" max="55" width="9.140625" style="71" customWidth="1"/>
    <col min="56" max="56" width="12.140625" style="71" customWidth="1"/>
    <col min="57" max="57" width="11.42578125" style="71" customWidth="1"/>
    <col min="58" max="58" width="10.7109375" style="71" customWidth="1"/>
    <col min="59" max="59" width="11" style="71" customWidth="1"/>
    <col min="60" max="60" width="9.140625" style="71"/>
    <col min="61" max="61" width="4.5703125" style="71" bestFit="1" customWidth="1"/>
    <col min="62" max="62" width="4.140625" style="71" customWidth="1"/>
    <col min="63" max="16384" width="9.140625" style="71"/>
  </cols>
  <sheetData>
    <row r="1" spans="1:62" s="6" customFormat="1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s="6" customFormat="1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s="6" customFormat="1" x14ac:dyDescent="0.2">
      <c r="A3" s="1"/>
      <c r="B3" s="1" t="str">
        <f>'[1]TL KORNAS'!B3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s="6" customFormat="1" x14ac:dyDescent="0.2">
      <c r="A4" s="1"/>
      <c r="B4" s="7">
        <f>'[2]TL KORNAS'!B4</f>
        <v>44531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s="6" customFormat="1" x14ac:dyDescent="0.2">
      <c r="A5" s="1"/>
      <c r="B5" s="1" t="s">
        <v>2</v>
      </c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s="18" customFormat="1" x14ac:dyDescent="0.2">
      <c r="A6" s="1"/>
      <c r="B6" s="8" t="s">
        <v>3</v>
      </c>
      <c r="C6" s="8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0" t="s">
        <v>9</v>
      </c>
      <c r="I6" s="10" t="s">
        <v>10</v>
      </c>
      <c r="J6" s="10" t="s">
        <v>11</v>
      </c>
      <c r="K6" s="10" t="s">
        <v>12</v>
      </c>
      <c r="L6" s="10" t="s">
        <v>13</v>
      </c>
      <c r="M6" s="9" t="s">
        <v>14</v>
      </c>
      <c r="N6" s="9" t="s">
        <v>15</v>
      </c>
      <c r="O6" s="9" t="s">
        <v>16</v>
      </c>
      <c r="P6" s="9" t="s">
        <v>17</v>
      </c>
      <c r="Q6" s="9" t="s">
        <v>18</v>
      </c>
      <c r="R6" s="9" t="s">
        <v>19</v>
      </c>
      <c r="S6" s="9" t="s">
        <v>20</v>
      </c>
      <c r="T6" s="9" t="s">
        <v>21</v>
      </c>
      <c r="U6" s="9" t="s">
        <v>22</v>
      </c>
      <c r="V6" s="11" t="s">
        <v>23</v>
      </c>
      <c r="W6" s="12"/>
      <c r="X6" s="12"/>
      <c r="Y6" s="12"/>
      <c r="Z6" s="12"/>
      <c r="AA6" s="12"/>
      <c r="AB6" s="13" t="s">
        <v>24</v>
      </c>
      <c r="AC6" s="14" t="s">
        <v>25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5" t="s">
        <v>26</v>
      </c>
      <c r="BB6" s="15" t="s">
        <v>27</v>
      </c>
      <c r="BC6" s="10" t="s">
        <v>28</v>
      </c>
      <c r="BD6" s="10" t="s">
        <v>29</v>
      </c>
      <c r="BE6" s="16" t="s">
        <v>30</v>
      </c>
      <c r="BF6" s="16" t="s">
        <v>31</v>
      </c>
      <c r="BG6" s="16" t="s">
        <v>32</v>
      </c>
      <c r="BH6" s="17" t="s">
        <v>33</v>
      </c>
      <c r="BI6" s="17" t="s">
        <v>34</v>
      </c>
      <c r="BJ6" s="17" t="s">
        <v>35</v>
      </c>
    </row>
    <row r="7" spans="1:62" s="18" customFormat="1" x14ac:dyDescent="0.2">
      <c r="A7" s="1"/>
      <c r="B7" s="19"/>
      <c r="C7" s="19"/>
      <c r="D7" s="20"/>
      <c r="E7" s="20"/>
      <c r="F7" s="20"/>
      <c r="G7" s="20"/>
      <c r="H7" s="21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2"/>
      <c r="W7" s="23"/>
      <c r="X7" s="23"/>
      <c r="Y7" s="23"/>
      <c r="Z7" s="23"/>
      <c r="AA7" s="2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24"/>
      <c r="BB7" s="24"/>
      <c r="BC7" s="21"/>
      <c r="BD7" s="21"/>
      <c r="BE7" s="25"/>
      <c r="BF7" s="25"/>
      <c r="BG7" s="25"/>
      <c r="BH7" s="17"/>
      <c r="BI7" s="17"/>
      <c r="BJ7" s="17"/>
    </row>
    <row r="8" spans="1:62" s="18" customFormat="1" x14ac:dyDescent="0.2">
      <c r="A8" s="1"/>
      <c r="B8" s="19"/>
      <c r="C8" s="19"/>
      <c r="D8" s="20"/>
      <c r="E8" s="20"/>
      <c r="F8" s="20"/>
      <c r="G8" s="20"/>
      <c r="H8" s="21"/>
      <c r="I8" s="21"/>
      <c r="J8" s="21"/>
      <c r="K8" s="21"/>
      <c r="L8" s="21"/>
      <c r="M8" s="20"/>
      <c r="N8" s="20"/>
      <c r="O8" s="20"/>
      <c r="P8" s="20"/>
      <c r="Q8" s="20"/>
      <c r="R8" s="20"/>
      <c r="S8" s="20"/>
      <c r="T8" s="20"/>
      <c r="U8" s="20"/>
      <c r="V8" s="26">
        <v>0.1</v>
      </c>
      <c r="W8" s="27"/>
      <c r="X8" s="28"/>
      <c r="Y8" s="26">
        <v>0.1</v>
      </c>
      <c r="Z8" s="27"/>
      <c r="AA8" s="28"/>
      <c r="AB8" s="13"/>
      <c r="AC8" s="29">
        <v>0.1</v>
      </c>
      <c r="AD8" s="30"/>
      <c r="AE8" s="31"/>
      <c r="AF8" s="29">
        <v>0.1</v>
      </c>
      <c r="AG8" s="30"/>
      <c r="AH8" s="31"/>
      <c r="AI8" s="29">
        <v>0.1</v>
      </c>
      <c r="AJ8" s="30"/>
      <c r="AK8" s="31"/>
      <c r="AL8" s="29">
        <v>0.1</v>
      </c>
      <c r="AM8" s="30"/>
      <c r="AN8" s="31"/>
      <c r="AO8" s="29">
        <v>0.1</v>
      </c>
      <c r="AP8" s="30"/>
      <c r="AQ8" s="31"/>
      <c r="AR8" s="29">
        <v>0.1</v>
      </c>
      <c r="AS8" s="30"/>
      <c r="AT8" s="31"/>
      <c r="AU8" s="29">
        <v>0.1</v>
      </c>
      <c r="AV8" s="30"/>
      <c r="AW8" s="31"/>
      <c r="AX8" s="29">
        <v>0.1</v>
      </c>
      <c r="AY8" s="30"/>
      <c r="AZ8" s="31"/>
      <c r="BA8" s="24"/>
      <c r="BB8" s="24"/>
      <c r="BC8" s="21"/>
      <c r="BD8" s="21"/>
      <c r="BE8" s="25"/>
      <c r="BF8" s="25"/>
      <c r="BG8" s="25"/>
      <c r="BH8" s="17"/>
      <c r="BI8" s="17"/>
      <c r="BJ8" s="17"/>
    </row>
    <row r="9" spans="1:62" s="18" customFormat="1" ht="47.25" customHeight="1" x14ac:dyDescent="0.2">
      <c r="A9" s="1"/>
      <c r="B9" s="19"/>
      <c r="C9" s="19"/>
      <c r="D9" s="20"/>
      <c r="E9" s="20"/>
      <c r="F9" s="20"/>
      <c r="G9" s="20"/>
      <c r="H9" s="21"/>
      <c r="I9" s="21"/>
      <c r="J9" s="21"/>
      <c r="K9" s="21"/>
      <c r="L9" s="21"/>
      <c r="M9" s="20"/>
      <c r="N9" s="20"/>
      <c r="O9" s="20"/>
      <c r="P9" s="20"/>
      <c r="Q9" s="20"/>
      <c r="R9" s="20"/>
      <c r="S9" s="20"/>
      <c r="T9" s="20"/>
      <c r="U9" s="20"/>
      <c r="V9" s="32" t="s">
        <v>36</v>
      </c>
      <c r="W9" s="33"/>
      <c r="X9" s="34"/>
      <c r="Y9" s="32" t="s">
        <v>37</v>
      </c>
      <c r="Z9" s="33"/>
      <c r="AA9" s="34"/>
      <c r="AB9" s="13"/>
      <c r="AC9" s="32" t="s">
        <v>38</v>
      </c>
      <c r="AD9" s="33"/>
      <c r="AE9" s="34"/>
      <c r="AF9" s="32" t="s">
        <v>39</v>
      </c>
      <c r="AG9" s="33"/>
      <c r="AH9" s="34"/>
      <c r="AI9" s="32" t="s">
        <v>40</v>
      </c>
      <c r="AJ9" s="33"/>
      <c r="AK9" s="34"/>
      <c r="AL9" s="32" t="s">
        <v>41</v>
      </c>
      <c r="AM9" s="33"/>
      <c r="AN9" s="34"/>
      <c r="AO9" s="35" t="s">
        <v>42</v>
      </c>
      <c r="AP9" s="36"/>
      <c r="AQ9" s="37"/>
      <c r="AR9" s="32" t="s">
        <v>43</v>
      </c>
      <c r="AS9" s="33"/>
      <c r="AT9" s="34"/>
      <c r="AU9" s="32" t="s">
        <v>44</v>
      </c>
      <c r="AV9" s="33"/>
      <c r="AW9" s="34"/>
      <c r="AX9" s="38" t="s">
        <v>45</v>
      </c>
      <c r="AY9" s="38"/>
      <c r="AZ9" s="38"/>
      <c r="BA9" s="24"/>
      <c r="BB9" s="24"/>
      <c r="BC9" s="21"/>
      <c r="BD9" s="21"/>
      <c r="BE9" s="25"/>
      <c r="BF9" s="25"/>
      <c r="BG9" s="25"/>
      <c r="BH9" s="17"/>
      <c r="BI9" s="17"/>
      <c r="BJ9" s="17"/>
    </row>
    <row r="10" spans="1:62" s="18" customFormat="1" x14ac:dyDescent="0.2">
      <c r="A10" s="39"/>
      <c r="B10" s="40"/>
      <c r="C10" s="40"/>
      <c r="D10" s="41"/>
      <c r="E10" s="41"/>
      <c r="F10" s="41"/>
      <c r="G10" s="41"/>
      <c r="H10" s="42"/>
      <c r="I10" s="42"/>
      <c r="J10" s="42"/>
      <c r="K10" s="42"/>
      <c r="L10" s="42"/>
      <c r="M10" s="41"/>
      <c r="N10" s="41"/>
      <c r="O10" s="41"/>
      <c r="P10" s="41"/>
      <c r="Q10" s="41"/>
      <c r="R10" s="41"/>
      <c r="S10" s="41"/>
      <c r="T10" s="41"/>
      <c r="U10" s="41"/>
      <c r="V10" s="43" t="s">
        <v>46</v>
      </c>
      <c r="W10" s="43" t="s">
        <v>47</v>
      </c>
      <c r="X10" s="43" t="s">
        <v>48</v>
      </c>
      <c r="Y10" s="43" t="s">
        <v>46</v>
      </c>
      <c r="Z10" s="43" t="s">
        <v>47</v>
      </c>
      <c r="AA10" s="43" t="s">
        <v>48</v>
      </c>
      <c r="AB10" s="13"/>
      <c r="AC10" s="43" t="s">
        <v>46</v>
      </c>
      <c r="AD10" s="43" t="s">
        <v>47</v>
      </c>
      <c r="AE10" s="43" t="s">
        <v>48</v>
      </c>
      <c r="AF10" s="43" t="s">
        <v>46</v>
      </c>
      <c r="AG10" s="43" t="s">
        <v>47</v>
      </c>
      <c r="AH10" s="43" t="s">
        <v>48</v>
      </c>
      <c r="AI10" s="43" t="s">
        <v>46</v>
      </c>
      <c r="AJ10" s="43" t="s">
        <v>47</v>
      </c>
      <c r="AK10" s="43" t="s">
        <v>48</v>
      </c>
      <c r="AL10" s="43" t="s">
        <v>46</v>
      </c>
      <c r="AM10" s="43" t="s">
        <v>47</v>
      </c>
      <c r="AN10" s="43" t="s">
        <v>48</v>
      </c>
      <c r="AO10" s="43" t="s">
        <v>46</v>
      </c>
      <c r="AP10" s="43" t="s">
        <v>47</v>
      </c>
      <c r="AQ10" s="43" t="s">
        <v>48</v>
      </c>
      <c r="AR10" s="43" t="s">
        <v>46</v>
      </c>
      <c r="AS10" s="43" t="s">
        <v>47</v>
      </c>
      <c r="AT10" s="43" t="s">
        <v>48</v>
      </c>
      <c r="AU10" s="43" t="s">
        <v>46</v>
      </c>
      <c r="AV10" s="43" t="s">
        <v>47</v>
      </c>
      <c r="AW10" s="43" t="s">
        <v>48</v>
      </c>
      <c r="AX10" s="43" t="s">
        <v>46</v>
      </c>
      <c r="AY10" s="43" t="s">
        <v>47</v>
      </c>
      <c r="AZ10" s="43" t="s">
        <v>48</v>
      </c>
      <c r="BA10" s="44"/>
      <c r="BB10" s="44"/>
      <c r="BC10" s="42"/>
      <c r="BD10" s="42"/>
      <c r="BE10" s="45"/>
      <c r="BF10" s="45"/>
      <c r="BG10" s="45"/>
      <c r="BH10" s="17"/>
      <c r="BI10" s="17"/>
      <c r="BJ10" s="17"/>
    </row>
    <row r="11" spans="1:62" s="64" customFormat="1" ht="24" x14ac:dyDescent="0.2">
      <c r="A11" s="46"/>
      <c r="B11" s="47">
        <v>1</v>
      </c>
      <c r="C11" s="48" t="s">
        <v>49</v>
      </c>
      <c r="D11" s="49">
        <v>30347</v>
      </c>
      <c r="E11" s="50">
        <v>44197</v>
      </c>
      <c r="F11" s="50">
        <v>44561</v>
      </c>
      <c r="G11" s="51" t="s">
        <v>50</v>
      </c>
      <c r="H11" s="52" t="s">
        <v>51</v>
      </c>
      <c r="I11" s="52" t="s">
        <v>52</v>
      </c>
      <c r="J11" s="53" t="s">
        <v>53</v>
      </c>
      <c r="K11" s="51"/>
      <c r="L11" s="51"/>
      <c r="M11" s="51">
        <v>22</v>
      </c>
      <c r="N11" s="54">
        <v>22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5">
        <f>N11-O11-P11-S11</f>
        <v>22</v>
      </c>
      <c r="U11" s="51">
        <f>N11-(R11+S11)</f>
        <v>22</v>
      </c>
      <c r="V11" s="56">
        <v>5</v>
      </c>
      <c r="W11" s="57">
        <f>V11/5*$V$8</f>
        <v>0.1</v>
      </c>
      <c r="X11" s="57">
        <f>W11/V$8*100%</f>
        <v>1</v>
      </c>
      <c r="Y11" s="56">
        <v>5</v>
      </c>
      <c r="Z11" s="57">
        <f>Y11/5*$Y$8</f>
        <v>0.1</v>
      </c>
      <c r="AA11" s="57">
        <f>Z11/Y$8*100%</f>
        <v>1</v>
      </c>
      <c r="AB11" s="58">
        <f>W11+Z11</f>
        <v>0.2</v>
      </c>
      <c r="AC11" s="56">
        <v>5</v>
      </c>
      <c r="AD11" s="57">
        <f>AC11/5*$AC$8</f>
        <v>0.1</v>
      </c>
      <c r="AE11" s="57">
        <f>AD11/AC$8*100%</f>
        <v>1</v>
      </c>
      <c r="AF11" s="56">
        <v>5</v>
      </c>
      <c r="AG11" s="57">
        <f>AF11/5*$AF$8</f>
        <v>0.1</v>
      </c>
      <c r="AH11" s="57">
        <f>AG11/AF$8*100%</f>
        <v>1</v>
      </c>
      <c r="AI11" s="56">
        <v>5</v>
      </c>
      <c r="AJ11" s="57">
        <f>AI11/5*$AI$8</f>
        <v>0.1</v>
      </c>
      <c r="AK11" s="57">
        <f>AJ11/AI$8*100%</f>
        <v>1</v>
      </c>
      <c r="AL11" s="56">
        <v>5</v>
      </c>
      <c r="AM11" s="57">
        <f>AL11/5*$AL$8</f>
        <v>0.1</v>
      </c>
      <c r="AN11" s="57">
        <f>AM11/AL$8*100%</f>
        <v>1</v>
      </c>
      <c r="AO11" s="56">
        <v>5</v>
      </c>
      <c r="AP11" s="57">
        <f>AO11/5*$AO$8</f>
        <v>0.1</v>
      </c>
      <c r="AQ11" s="57">
        <f>AP11/AO$8*100%</f>
        <v>1</v>
      </c>
      <c r="AR11" s="56">
        <v>5</v>
      </c>
      <c r="AS11" s="57">
        <f>AR11/5*$AR$8</f>
        <v>0.1</v>
      </c>
      <c r="AT11" s="57">
        <f>AS11/AR$8*100%</f>
        <v>1</v>
      </c>
      <c r="AU11" s="56">
        <v>5</v>
      </c>
      <c r="AV11" s="57">
        <f>AU11/5*$AU$8</f>
        <v>0.1</v>
      </c>
      <c r="AW11" s="57">
        <f>AV11/AU$8*100%</f>
        <v>1</v>
      </c>
      <c r="AX11" s="56">
        <v>5</v>
      </c>
      <c r="AY11" s="57">
        <f>AX11/5*$AX$8</f>
        <v>0.1</v>
      </c>
      <c r="AZ11" s="57">
        <f>AY11/AX$8*100%</f>
        <v>1</v>
      </c>
      <c r="BA11" s="59">
        <f>AD11+AG11+AJ11+AM11+AP11+AS11+AV11+AY11</f>
        <v>0.79999999999999993</v>
      </c>
      <c r="BB11" s="59">
        <f>BA11+AB11</f>
        <v>1</v>
      </c>
      <c r="BC11" s="60" t="str">
        <f>IF(BJ11&gt;0,"GUGUR","TERIMA")</f>
        <v>TERIMA</v>
      </c>
      <c r="BD11" s="61">
        <v>1000000</v>
      </c>
      <c r="BE11" s="62">
        <f>BD11*BB11</f>
        <v>1000000</v>
      </c>
      <c r="BF11" s="62">
        <f>IF(S11&gt;0,(T11/M11)*BE11,BE11)</f>
        <v>1000000</v>
      </c>
      <c r="BG11" s="62">
        <f>IF(L11=1,(T11/M11)*BF11,IF(BH11&gt;0,BF11*85%,IF(BI11&gt;0,BF11*60%,IF(BJ11&gt;0,BF11*0%,BF11))))</f>
        <v>1000000</v>
      </c>
      <c r="BH11" s="63"/>
      <c r="BI11" s="63"/>
      <c r="BJ11" s="63"/>
    </row>
    <row r="12" spans="1:62" s="64" customFormat="1" ht="24" x14ac:dyDescent="0.2">
      <c r="B12" s="47">
        <v>2</v>
      </c>
      <c r="C12" s="48" t="s">
        <v>54</v>
      </c>
      <c r="D12" s="49">
        <v>30323</v>
      </c>
      <c r="E12" s="50">
        <v>44214</v>
      </c>
      <c r="F12" s="50">
        <v>44578</v>
      </c>
      <c r="G12" s="51" t="s">
        <v>50</v>
      </c>
      <c r="H12" s="52" t="s">
        <v>51</v>
      </c>
      <c r="I12" s="52" t="s">
        <v>52</v>
      </c>
      <c r="J12" s="53" t="s">
        <v>53</v>
      </c>
      <c r="K12" s="51"/>
      <c r="L12" s="51"/>
      <c r="M12" s="51">
        <v>22</v>
      </c>
      <c r="N12" s="54">
        <v>22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5">
        <f t="shared" ref="T12:T13" si="0">N12-O12-P12-S12</f>
        <v>22</v>
      </c>
      <c r="U12" s="51">
        <f t="shared" ref="U12:U13" si="1">N12-(R12+S12)</f>
        <v>22</v>
      </c>
      <c r="V12" s="56">
        <v>5</v>
      </c>
      <c r="W12" s="57">
        <f>V12/5*$V$8</f>
        <v>0.1</v>
      </c>
      <c r="X12" s="57">
        <f>W12/V$8*100%</f>
        <v>1</v>
      </c>
      <c r="Y12" s="56">
        <v>5</v>
      </c>
      <c r="Z12" s="57">
        <f>Y12/5*$Y$8</f>
        <v>0.1</v>
      </c>
      <c r="AA12" s="57">
        <f>Z12/Y$8*100%</f>
        <v>1</v>
      </c>
      <c r="AB12" s="58">
        <f>W12+Z12</f>
        <v>0.2</v>
      </c>
      <c r="AC12" s="56">
        <v>5</v>
      </c>
      <c r="AD12" s="57">
        <f>AC12/5*$AC$8</f>
        <v>0.1</v>
      </c>
      <c r="AE12" s="57">
        <f>AD12/AC$8*100%</f>
        <v>1</v>
      </c>
      <c r="AF12" s="56">
        <v>5</v>
      </c>
      <c r="AG12" s="57">
        <f>AF12/5*$AF$8</f>
        <v>0.1</v>
      </c>
      <c r="AH12" s="57">
        <f>AG12/AF$8*100%</f>
        <v>1</v>
      </c>
      <c r="AI12" s="56">
        <v>5</v>
      </c>
      <c r="AJ12" s="57">
        <f>AI12/5*$AI$8</f>
        <v>0.1</v>
      </c>
      <c r="AK12" s="57">
        <f>AJ12/AI$8*100%</f>
        <v>1</v>
      </c>
      <c r="AL12" s="56">
        <v>5</v>
      </c>
      <c r="AM12" s="57">
        <f>AL12/5*$AL$8</f>
        <v>0.1</v>
      </c>
      <c r="AN12" s="57">
        <f>AM12/AL$8*100%</f>
        <v>1</v>
      </c>
      <c r="AO12" s="56">
        <v>5</v>
      </c>
      <c r="AP12" s="57">
        <f>AO12/5*$AO$8</f>
        <v>0.1</v>
      </c>
      <c r="AQ12" s="57">
        <f>AP12/AO$8*100%</f>
        <v>1</v>
      </c>
      <c r="AR12" s="56">
        <v>5</v>
      </c>
      <c r="AS12" s="57">
        <f>AR12/5*$AR$8</f>
        <v>0.1</v>
      </c>
      <c r="AT12" s="57">
        <f>AS12/AR$8*100%</f>
        <v>1</v>
      </c>
      <c r="AU12" s="56">
        <v>5</v>
      </c>
      <c r="AV12" s="57">
        <f>AU12/5*$AU$8</f>
        <v>0.1</v>
      </c>
      <c r="AW12" s="57">
        <f>AV12/AU$8*100%</f>
        <v>1</v>
      </c>
      <c r="AX12" s="56">
        <v>5</v>
      </c>
      <c r="AY12" s="57">
        <f>AX12/5*$AX$8</f>
        <v>0.1</v>
      </c>
      <c r="AZ12" s="57">
        <f>AY12/AX$8*100%</f>
        <v>1</v>
      </c>
      <c r="BA12" s="59">
        <f>AD12+AG12+AJ12+AM12+AP12+AS12+AV12+AY12</f>
        <v>0.79999999999999993</v>
      </c>
      <c r="BB12" s="59">
        <f>BA12+AB12</f>
        <v>1</v>
      </c>
      <c r="BC12" s="60" t="str">
        <f>IF(BJ12&gt;0,"GUGUR","TERIMA")</f>
        <v>TERIMA</v>
      </c>
      <c r="BD12" s="61">
        <v>1000000</v>
      </c>
      <c r="BE12" s="62">
        <f>BD12*BB12</f>
        <v>1000000</v>
      </c>
      <c r="BF12" s="62">
        <f>IF(S12&gt;0,(T12/M12)*BE12,BE12)</f>
        <v>1000000</v>
      </c>
      <c r="BG12" s="62">
        <f>IF(L12=1,(T12/M12)*BF12,IF(BH12&gt;0,BF12*85%,IF(BI12&gt;0,BF12*60%,IF(BJ12&gt;0,BF12*0%,BF12))))</f>
        <v>1000000</v>
      </c>
      <c r="BH12" s="63"/>
      <c r="BI12" s="63"/>
      <c r="BJ12" s="63"/>
    </row>
    <row r="13" spans="1:62" s="65" customFormat="1" ht="24" x14ac:dyDescent="0.2">
      <c r="B13" s="47">
        <v>3</v>
      </c>
      <c r="C13" s="66" t="s">
        <v>55</v>
      </c>
      <c r="D13" s="67">
        <v>30633</v>
      </c>
      <c r="E13" s="68">
        <v>44196</v>
      </c>
      <c r="F13" s="68">
        <v>44560</v>
      </c>
      <c r="G13" s="51" t="s">
        <v>50</v>
      </c>
      <c r="H13" s="66" t="s">
        <v>51</v>
      </c>
      <c r="I13" s="69" t="s">
        <v>52</v>
      </c>
      <c r="J13" s="70" t="s">
        <v>53</v>
      </c>
      <c r="K13" s="51"/>
      <c r="L13" s="51"/>
      <c r="M13" s="51">
        <v>22</v>
      </c>
      <c r="N13" s="54">
        <v>22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5">
        <f t="shared" si="0"/>
        <v>22</v>
      </c>
      <c r="U13" s="51">
        <f t="shared" si="1"/>
        <v>22</v>
      </c>
      <c r="V13" s="56">
        <v>5</v>
      </c>
      <c r="W13" s="57">
        <f>V13/5*$V$8</f>
        <v>0.1</v>
      </c>
      <c r="X13" s="57">
        <f>W13/V$8*100%</f>
        <v>1</v>
      </c>
      <c r="Y13" s="56">
        <v>5</v>
      </c>
      <c r="Z13" s="57">
        <f>Y13/5*$Y$8</f>
        <v>0.1</v>
      </c>
      <c r="AA13" s="57">
        <f>Z13/Y$8*100%</f>
        <v>1</v>
      </c>
      <c r="AB13" s="58">
        <f>W13+Z13</f>
        <v>0.2</v>
      </c>
      <c r="AC13" s="56">
        <v>5</v>
      </c>
      <c r="AD13" s="57">
        <f>AC13/5*$AC$8</f>
        <v>0.1</v>
      </c>
      <c r="AE13" s="57">
        <f>AD13/AC$8*100%</f>
        <v>1</v>
      </c>
      <c r="AF13" s="56">
        <v>5</v>
      </c>
      <c r="AG13" s="57">
        <f>AF13/5*$AF$8</f>
        <v>0.1</v>
      </c>
      <c r="AH13" s="57">
        <f>AG13/AF$8*100%</f>
        <v>1</v>
      </c>
      <c r="AI13" s="56">
        <v>5</v>
      </c>
      <c r="AJ13" s="57">
        <f>AI13/5*$AI$8</f>
        <v>0.1</v>
      </c>
      <c r="AK13" s="57">
        <f>AJ13/AI$8*100%</f>
        <v>1</v>
      </c>
      <c r="AL13" s="56">
        <v>5</v>
      </c>
      <c r="AM13" s="57">
        <f>AL13/5*$AL$8</f>
        <v>0.1</v>
      </c>
      <c r="AN13" s="57">
        <f>AM13/AL$8*100%</f>
        <v>1</v>
      </c>
      <c r="AO13" s="56">
        <v>5</v>
      </c>
      <c r="AP13" s="57">
        <f>AO13/5*$AO$8</f>
        <v>0.1</v>
      </c>
      <c r="AQ13" s="57">
        <f>AP13/AO$8*100%</f>
        <v>1</v>
      </c>
      <c r="AR13" s="56">
        <v>5</v>
      </c>
      <c r="AS13" s="57">
        <f>AR13/5*$AR$8</f>
        <v>0.1</v>
      </c>
      <c r="AT13" s="57">
        <f>AS13/AR$8*100%</f>
        <v>1</v>
      </c>
      <c r="AU13" s="56">
        <v>5</v>
      </c>
      <c r="AV13" s="57">
        <f>AU13/5*$AU$8</f>
        <v>0.1</v>
      </c>
      <c r="AW13" s="57">
        <f>AV13/AU$8*100%</f>
        <v>1</v>
      </c>
      <c r="AX13" s="56">
        <v>5</v>
      </c>
      <c r="AY13" s="57">
        <f>AX13/5*$AX$8</f>
        <v>0.1</v>
      </c>
      <c r="AZ13" s="57">
        <f>AY13/AX$8*100%</f>
        <v>1</v>
      </c>
      <c r="BA13" s="59">
        <f>AD13+AG13+AJ13+AM13+AP13+AS13+AV13+AY13</f>
        <v>0.79999999999999993</v>
      </c>
      <c r="BB13" s="59">
        <f>BA13+AB13</f>
        <v>1</v>
      </c>
      <c r="BC13" s="60" t="str">
        <f>IF(BJ13&gt;0,"GUGUR","TERIMA")</f>
        <v>TERIMA</v>
      </c>
      <c r="BD13" s="61">
        <v>1000000</v>
      </c>
      <c r="BE13" s="62">
        <f>BD13*BB13</f>
        <v>1000000</v>
      </c>
      <c r="BF13" s="62">
        <f>IF(S13&gt;0,(T13/M13)*BE13,BE13)</f>
        <v>1000000</v>
      </c>
      <c r="BG13" s="62">
        <f>IF(L13=1,(T13/M13)*BF13,IF(BH13&gt;0,BF13*85%,IF(BI13&gt;0,BF13*60%,IF(BJ13&gt;0,BF13*0%,BF13))))</f>
        <v>1000000</v>
      </c>
      <c r="BH13" s="63"/>
      <c r="BI13" s="63"/>
      <c r="BJ13" s="63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D11 BC12 BD12:BD13">
    <cfRule type="cellIs" dxfId="3" priority="4" stopIfTrue="1" operator="equal">
      <formula>"gugur"</formula>
    </cfRule>
  </conditionalFormatting>
  <conditionalFormatting sqref="BC13">
    <cfRule type="cellIs" dxfId="2" priority="3" stopIfTrue="1" operator="equal">
      <formula>"gugur"</formula>
    </cfRule>
  </conditionalFormatting>
  <conditionalFormatting sqref="C1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KORLAP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2022-01-11T02:36:33Z</dcterms:created>
  <dcterms:modified xsi:type="dcterms:W3CDTF">2022-01-11T02:37:34Z</dcterms:modified>
</cp:coreProperties>
</file>