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TL KORN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Y15" i="1"/>
  <c r="AZ15" i="1" s="1"/>
  <c r="AV15" i="1"/>
  <c r="AW15" i="1" s="1"/>
  <c r="AS15" i="1"/>
  <c r="AT15" i="1" s="1"/>
  <c r="AP15" i="1"/>
  <c r="AQ15" i="1" s="1"/>
  <c r="AM15" i="1"/>
  <c r="AN15" i="1" s="1"/>
  <c r="AJ15" i="1"/>
  <c r="AK15" i="1" s="1"/>
  <c r="AG15" i="1"/>
  <c r="AH15" i="1" s="1"/>
  <c r="AD15" i="1"/>
  <c r="BA15" i="1" s="1"/>
  <c r="BB15" i="1" s="1"/>
  <c r="BE15" i="1" s="1"/>
  <c r="BF15" i="1" s="1"/>
  <c r="BG15" i="1" s="1"/>
  <c r="Z15" i="1"/>
  <c r="AA15" i="1" s="1"/>
  <c r="X15" i="1"/>
  <c r="W15" i="1"/>
  <c r="AB15" i="1" s="1"/>
  <c r="U15" i="1"/>
  <c r="T15" i="1"/>
  <c r="BC14" i="1"/>
  <c r="AY14" i="1"/>
  <c r="AZ14" i="1" s="1"/>
  <c r="AW14" i="1"/>
  <c r="AV14" i="1"/>
  <c r="AS14" i="1"/>
  <c r="AT14" i="1" s="1"/>
  <c r="AQ14" i="1"/>
  <c r="AP14" i="1"/>
  <c r="AM14" i="1"/>
  <c r="AN14" i="1" s="1"/>
  <c r="AK14" i="1"/>
  <c r="AJ14" i="1"/>
  <c r="AG14" i="1"/>
  <c r="AH14" i="1" s="1"/>
  <c r="AE14" i="1"/>
  <c r="AD14" i="1"/>
  <c r="BA14" i="1" s="1"/>
  <c r="Z14" i="1"/>
  <c r="AA14" i="1" s="1"/>
  <c r="W14" i="1"/>
  <c r="X14" i="1" s="1"/>
  <c r="U14" i="1"/>
  <c r="T14" i="1"/>
  <c r="BC13" i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W13" i="1"/>
  <c r="X13" i="1" s="1"/>
  <c r="U13" i="1"/>
  <c r="T13" i="1"/>
  <c r="BC12" i="1"/>
  <c r="AZ12" i="1"/>
  <c r="AY12" i="1"/>
  <c r="AV12" i="1"/>
  <c r="AW12" i="1" s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Z12" i="1"/>
  <c r="AA12" i="1" s="1"/>
  <c r="W12" i="1"/>
  <c r="AB12" i="1" s="1"/>
  <c r="U12" i="1"/>
  <c r="T12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X11" i="1"/>
  <c r="W11" i="1"/>
  <c r="AB11" i="1" s="1"/>
  <c r="U11" i="1"/>
  <c r="T11" i="1"/>
  <c r="X12" i="1" l="1"/>
  <c r="BA12" i="1"/>
  <c r="BB12" i="1" s="1"/>
  <c r="BE12" i="1" s="1"/>
  <c r="BF12" i="1" s="1"/>
  <c r="BG12" i="1" s="1"/>
  <c r="AB13" i="1"/>
  <c r="AE15" i="1"/>
  <c r="BA13" i="1"/>
  <c r="BB13" i="1" s="1"/>
  <c r="BE13" i="1" s="1"/>
  <c r="BF13" i="1" s="1"/>
  <c r="BG13" i="1" s="1"/>
  <c r="AB14" i="1"/>
  <c r="BB14" i="1" s="1"/>
  <c r="BE14" i="1" s="1"/>
  <c r="BF14" i="1" s="1"/>
  <c r="BG14" i="1" s="1"/>
  <c r="BA11" i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<sst xmlns="http://schemas.openxmlformats.org/spreadsheetml/2006/main" count="97" uniqueCount="58">
  <si>
    <t>FORM REKAPITULASI PENILAIAN KINERJA</t>
  </si>
  <si>
    <t>TL KORNAS LAYANAN TELKOMSEL</t>
  </si>
  <si>
    <t>LOKASI      : CC TELKOMSEL BANDUNG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</si>
  <si>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</si>
  <si>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</si>
  <si>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</si>
  <si>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</si>
  <si>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</si>
  <si>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</si>
  <si>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</si>
  <si>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</si>
  <si>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</si>
  <si>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</si>
  <si>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</si>
  <si>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</si>
  <si>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</si>
  <si>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</si>
  <si>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</si>
  <si>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</si>
  <si>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</si>
  <si>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</si>
  <si>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</si>
  <si>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</si>
  <si>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</si>
  <si>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</si>
  <si>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</si>
  <si>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</si>
  <si>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</si>
  <si>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</si>
  <si>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</si>
  <si>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</si>
  <si>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</si>
  <si>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</si>
  <si>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</si>
  <si>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</si>
  <si>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</si>
  <si>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</si>
  <si>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</si>
  <si>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</si>
  <si>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</si>
  <si>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</si>
  <si>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</si>
  <si>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</si>
  <si>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</si>
  <si>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</si>
  <si>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</si>
  <si>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</si>
  <si>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</si>
  <si>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</si>
  <si>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</si>
  <si>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CECEP KUSWARA</t>
  </si>
  <si>
    <t>TL KORNAS</t>
  </si>
  <si>
    <t>LAKI-LAKI</t>
  </si>
  <si>
    <t>PT. INFOMEDIA SOLUSI HUMANIKA</t>
  </si>
  <si>
    <t>FERNANDO SITOMPUL</t>
  </si>
  <si>
    <t>I PUTU AGUS ADI</t>
  </si>
  <si>
    <t>MUHAMAD AKBAR</t>
  </si>
  <si>
    <t>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</si>
</sst>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yy;@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11" fillId="0" borderId="0"/>
  </cellStyleXfs>
  <cellXfs count="67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17" fontId="3" fillId="0" borderId="0" xfId="1" applyNumberFormat="1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6" fontId="6" fillId="2" borderId="11" xfId="1" applyNumberFormat="1" applyFont="1" applyFill="1" applyBorder="1" applyAlignment="1">
      <alignment horizontal="center" vertical="center" wrapText="1"/>
    </xf>
    <xf numFmtId="166" fontId="6" fillId="2" borderId="12" xfId="1" applyNumberFormat="1" applyFont="1" applyFill="1" applyBorder="1" applyAlignment="1">
      <alignment horizontal="center" vertical="center" wrapText="1"/>
    </xf>
    <xf numFmtId="166" fontId="6" fillId="2" borderId="13" xfId="1" applyNumberFormat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 wrapText="1"/>
    </xf>
    <xf numFmtId="0" fontId="6" fillId="2" borderId="14" xfId="3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165" fontId="6" fillId="2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7" fontId="3" fillId="0" borderId="4" xfId="2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3" fillId="4" borderId="4" xfId="4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7" fillId="4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4" xfId="6" applyNumberFormat="1" applyFont="1" applyFill="1" applyBorder="1" applyAlignment="1">
      <alignment horizontal="center" vertical="center" wrapText="1"/>
    </xf>
    <xf numFmtId="168" fontId="10" fillId="0" borderId="4" xfId="7" applyNumberFormat="1" applyFont="1" applyBorder="1" applyAlignment="1">
      <alignment vertical="center"/>
    </xf>
    <xf numFmtId="169" fontId="3" fillId="4" borderId="4" xfId="5" applyNumberFormat="1" applyFont="1" applyFill="1" applyBorder="1" applyAlignment="1">
      <alignment horizontal="center" vertical="center"/>
    </xf>
    <xf numFmtId="169" fontId="4" fillId="4" borderId="4" xfId="2" applyNumberFormat="1" applyFont="1" applyFill="1" applyBorder="1" applyAlignment="1">
      <alignment vertical="center"/>
    </xf>
    <xf numFmtId="0" fontId="4" fillId="4" borderId="4" xfId="2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2" applyFont="1" applyBorder="1" applyAlignment="1">
      <alignment vertical="center"/>
    </xf>
    <xf numFmtId="0" fontId="4" fillId="4" borderId="4" xfId="2" applyFont="1" applyFill="1" applyBorder="1" applyAlignment="1">
      <alignment horizontal="center" vertical="center"/>
    </xf>
    <xf numFmtId="0" fontId="7" fillId="0" borderId="4" xfId="8" applyFont="1" applyFill="1" applyBorder="1" applyAlignment="1">
      <alignment horizontal="left" vertical="center"/>
    </xf>
  </cellXfs>
  <cellStyles count="9">
    <cellStyle name="Comma 5 3 2 2" xfId="7"/>
    <cellStyle name="Normal" xfId="0" builtinId="0"/>
    <cellStyle name="Normal 1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J15"/>
  <sheetViews>
    <sheetView showGridLines="0" tabSelected="1" workbookViewId="0">
      <pane xSplit="4" ySplit="11" topLeftCell="AP12" activePane="bottomRight" state="frozen"/>
      <selection pane="topRight" activeCell="E1" sqref="E1"/>
      <selection pane="bottomLeft" activeCell="A12" sqref="A12"/>
      <selection pane="bottomRight" activeCell="AP27" sqref="AP27"/>
    </sheetView>
  </sheetViews>
  <sheetFormatPr defaultRowHeight="12" x14ac:dyDescent="0.25"/>
  <cols>
    <col min="1" max="1" width="4.28515625" style="6" customWidth="1"/>
    <col min="2" max="2" width="7.85546875" style="6" customWidth="1"/>
    <col min="3" max="3" width="17.42578125" style="6" customWidth="1"/>
    <col min="4" max="4" width="6.7109375" style="6" bestFit="1" customWidth="1"/>
    <col min="5" max="5" width="12.85546875" style="6" bestFit="1" customWidth="1"/>
    <col min="6" max="6" width="11.28515625" style="6" customWidth="1"/>
    <col min="7" max="7" width="11.28515625" style="6" bestFit="1" customWidth="1"/>
    <col min="8" max="8" width="11.85546875" style="6" bestFit="1" customWidth="1"/>
    <col min="9" max="9" width="5.42578125" style="6" customWidth="1"/>
    <col min="10" max="10" width="27.28515625" style="6" bestFit="1" customWidth="1"/>
    <col min="11" max="11" width="6.28515625" style="6" customWidth="1"/>
    <col min="12" max="12" width="6.42578125" style="6" customWidth="1"/>
    <col min="13" max="13" width="7.28515625" style="6" customWidth="1"/>
    <col min="14" max="14" width="6.42578125" style="6" customWidth="1"/>
    <col min="15" max="15" width="1.85546875" style="6" bestFit="1" customWidth="1"/>
    <col min="16" max="16" width="2.140625" style="6" bestFit="1" customWidth="1"/>
    <col min="17" max="17" width="4" style="6" bestFit="1" customWidth="1"/>
    <col min="18" max="18" width="2.7109375" style="6" bestFit="1" customWidth="1"/>
    <col min="19" max="19" width="3" style="6" bestFit="1" customWidth="1"/>
    <col min="20" max="21" width="9.140625" style="6"/>
    <col min="22" max="22" width="4.85546875" style="6" bestFit="1" customWidth="1"/>
    <col min="23" max="23" width="6.140625" style="6" bestFit="1" customWidth="1"/>
    <col min="24" max="24" width="8.140625" style="6" bestFit="1" customWidth="1"/>
    <col min="25" max="25" width="4.85546875" style="6" bestFit="1" customWidth="1"/>
    <col min="26" max="26" width="6.140625" style="6" bestFit="1" customWidth="1"/>
    <col min="27" max="27" width="8.140625" style="6" bestFit="1" customWidth="1"/>
    <col min="28" max="28" width="9.140625" style="6"/>
    <col min="29" max="29" width="4.85546875" style="6" bestFit="1" customWidth="1"/>
    <col min="30" max="30" width="6.140625" style="6" bestFit="1" customWidth="1"/>
    <col min="31" max="31" width="8.140625" style="6" bestFit="1" customWidth="1"/>
    <col min="32" max="32" width="4.85546875" style="6" bestFit="1" customWidth="1"/>
    <col min="33" max="33" width="6.140625" style="6" bestFit="1" customWidth="1"/>
    <col min="34" max="34" width="8.140625" style="6" bestFit="1" customWidth="1"/>
    <col min="35" max="35" width="4.85546875" style="6" bestFit="1" customWidth="1"/>
    <col min="36" max="36" width="6.140625" style="6" bestFit="1" customWidth="1"/>
    <col min="37" max="37" width="8.140625" style="6" bestFit="1" customWidth="1"/>
    <col min="38" max="38" width="4.85546875" style="6" bestFit="1" customWidth="1"/>
    <col min="39" max="39" width="6.140625" style="6" bestFit="1" customWidth="1"/>
    <col min="40" max="40" width="8.140625" style="6" bestFit="1" customWidth="1"/>
    <col min="41" max="41" width="4.85546875" style="6" bestFit="1" customWidth="1"/>
    <col min="42" max="42" width="6.140625" style="6" bestFit="1" customWidth="1"/>
    <col min="43" max="43" width="5.7109375" style="6" customWidth="1"/>
    <col min="44" max="44" width="4.85546875" style="6" bestFit="1" customWidth="1"/>
    <col min="45" max="45" width="6.140625" style="6" bestFit="1" customWidth="1"/>
    <col min="46" max="46" width="9.5703125" style="6" customWidth="1"/>
    <col min="47" max="47" width="4.85546875" style="6" bestFit="1" customWidth="1"/>
    <col min="48" max="48" width="6.140625" style="6" bestFit="1" customWidth="1"/>
    <col min="49" max="49" width="8.140625" style="6" bestFit="1" customWidth="1"/>
    <col min="50" max="50" width="4.85546875" style="6" bestFit="1" customWidth="1"/>
    <col min="51" max="51" width="6.140625" style="6" bestFit="1" customWidth="1"/>
    <col min="52" max="52" width="8.140625" style="6" bestFit="1" customWidth="1"/>
    <col min="53" max="55" width="9.140625" style="6"/>
    <col min="56" max="56" width="11.28515625" style="6" customWidth="1"/>
    <col min="57" max="57" width="11.5703125" style="6" customWidth="1"/>
    <col min="58" max="58" width="11" style="6" customWidth="1"/>
    <col min="59" max="59" width="13.28515625" style="6" customWidth="1"/>
    <col min="60" max="60" width="9.7109375" style="6" bestFit="1" customWidth="1"/>
    <col min="61" max="61" width="4.5703125" style="6" bestFit="1" customWidth="1"/>
    <col min="62" max="62" width="2.7109375" style="6" bestFit="1" customWidth="1"/>
    <col min="63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4"/>
      <c r="BE2" s="4"/>
      <c r="BF2" s="4"/>
      <c r="BG2" s="4"/>
    </row>
    <row r="3" spans="1:62" x14ac:dyDescent="0.25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7">
        <v>44531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5">
      <c r="A5" s="1"/>
      <c r="B5" s="1" t="s">
        <v>3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20" customFormat="1" x14ac:dyDescent="0.25">
      <c r="A6" s="9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1" t="s">
        <v>19</v>
      </c>
      <c r="R6" s="11" t="s">
        <v>20</v>
      </c>
      <c r="S6" s="11" t="s">
        <v>21</v>
      </c>
      <c r="T6" s="11" t="s">
        <v>22</v>
      </c>
      <c r="U6" s="11" t="s">
        <v>23</v>
      </c>
      <c r="V6" s="13" t="s">
        <v>24</v>
      </c>
      <c r="W6" s="14"/>
      <c r="X6" s="14"/>
      <c r="Y6" s="14"/>
      <c r="Z6" s="14"/>
      <c r="AA6" s="14"/>
      <c r="AB6" s="15" t="s">
        <v>25</v>
      </c>
      <c r="AC6" s="13" t="s">
        <v>26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27</v>
      </c>
      <c r="BB6" s="17" t="s">
        <v>28</v>
      </c>
      <c r="BC6" s="12" t="s">
        <v>29</v>
      </c>
      <c r="BD6" s="12" t="s">
        <v>30</v>
      </c>
      <c r="BE6" s="18" t="s">
        <v>31</v>
      </c>
      <c r="BF6" s="18" t="s">
        <v>32</v>
      </c>
      <c r="BG6" s="18" t="s">
        <v>33</v>
      </c>
      <c r="BH6" s="19" t="s">
        <v>34</v>
      </c>
      <c r="BI6" s="19" t="s">
        <v>35</v>
      </c>
      <c r="BJ6" s="19" t="s">
        <v>36</v>
      </c>
    </row>
    <row r="7" spans="1:62" s="20" customFormat="1" x14ac:dyDescent="0.25">
      <c r="A7" s="9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4"/>
      <c r="W7" s="25"/>
      <c r="X7" s="25"/>
      <c r="Y7" s="25"/>
      <c r="Z7" s="25"/>
      <c r="AA7" s="25"/>
      <c r="AB7" s="15"/>
      <c r="AC7" s="24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  <c r="BA7" s="27"/>
      <c r="BB7" s="27"/>
      <c r="BC7" s="23"/>
      <c r="BD7" s="23"/>
      <c r="BE7" s="28"/>
      <c r="BF7" s="28"/>
      <c r="BG7" s="28"/>
      <c r="BH7" s="19"/>
      <c r="BI7" s="19"/>
      <c r="BJ7" s="19"/>
    </row>
    <row r="8" spans="1:62" s="20" customFormat="1" x14ac:dyDescent="0.25">
      <c r="A8" s="9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2"/>
      <c r="N8" s="22"/>
      <c r="O8" s="22"/>
      <c r="P8" s="22"/>
      <c r="Q8" s="22"/>
      <c r="R8" s="22"/>
      <c r="S8" s="22"/>
      <c r="T8" s="22"/>
      <c r="U8" s="22"/>
      <c r="V8" s="29">
        <v>0.1</v>
      </c>
      <c r="W8" s="30"/>
      <c r="X8" s="31"/>
      <c r="Y8" s="29">
        <v>0.1</v>
      </c>
      <c r="Z8" s="30"/>
      <c r="AA8" s="31"/>
      <c r="AB8" s="15"/>
      <c r="AC8" s="29">
        <v>0.1</v>
      </c>
      <c r="AD8" s="30"/>
      <c r="AE8" s="31"/>
      <c r="AF8" s="29">
        <v>0.1</v>
      </c>
      <c r="AG8" s="30"/>
      <c r="AH8" s="31"/>
      <c r="AI8" s="29">
        <v>0.1</v>
      </c>
      <c r="AJ8" s="30"/>
      <c r="AK8" s="31"/>
      <c r="AL8" s="29">
        <v>0.1</v>
      </c>
      <c r="AM8" s="30"/>
      <c r="AN8" s="31"/>
      <c r="AO8" s="32">
        <v>0.1</v>
      </c>
      <c r="AP8" s="32"/>
      <c r="AQ8" s="32"/>
      <c r="AR8" s="32">
        <v>0.1</v>
      </c>
      <c r="AS8" s="32"/>
      <c r="AT8" s="32"/>
      <c r="AU8" s="32">
        <v>0.1</v>
      </c>
      <c r="AV8" s="32"/>
      <c r="AW8" s="32"/>
      <c r="AX8" s="32">
        <v>0.1</v>
      </c>
      <c r="AY8" s="32"/>
      <c r="AZ8" s="32"/>
      <c r="BA8" s="27"/>
      <c r="BB8" s="27"/>
      <c r="BC8" s="23"/>
      <c r="BD8" s="23"/>
      <c r="BE8" s="28"/>
      <c r="BF8" s="28"/>
      <c r="BG8" s="28"/>
      <c r="BH8" s="19"/>
      <c r="BI8" s="19"/>
      <c r="BJ8" s="19"/>
    </row>
    <row r="9" spans="1:62" s="20" customFormat="1" ht="67.5" customHeight="1" x14ac:dyDescent="0.25">
      <c r="A9" s="9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2"/>
      <c r="N9" s="22"/>
      <c r="O9" s="22"/>
      <c r="P9" s="22"/>
      <c r="Q9" s="22"/>
      <c r="R9" s="22"/>
      <c r="S9" s="22"/>
      <c r="T9" s="22"/>
      <c r="U9" s="22"/>
      <c r="V9" s="33" t="s">
        <v>37</v>
      </c>
      <c r="W9" s="34"/>
      <c r="X9" s="35"/>
      <c r="Y9" s="33" t="s">
        <v>38</v>
      </c>
      <c r="Z9" s="34"/>
      <c r="AA9" s="35"/>
      <c r="AB9" s="15"/>
      <c r="AC9" s="33" t="s">
        <v>39</v>
      </c>
      <c r="AD9" s="34"/>
      <c r="AE9" s="35"/>
      <c r="AF9" s="33" t="s">
        <v>40</v>
      </c>
      <c r="AG9" s="34"/>
      <c r="AH9" s="35"/>
      <c r="AI9" s="33" t="s">
        <v>41</v>
      </c>
      <c r="AJ9" s="34"/>
      <c r="AK9" s="35"/>
      <c r="AL9" s="33" t="s">
        <v>42</v>
      </c>
      <c r="AM9" s="34"/>
      <c r="AN9" s="35"/>
      <c r="AO9" s="36" t="s">
        <v>43</v>
      </c>
      <c r="AP9" s="36"/>
      <c r="AQ9" s="36"/>
      <c r="AR9" s="36" t="s">
        <v>44</v>
      </c>
      <c r="AS9" s="36"/>
      <c r="AT9" s="36"/>
      <c r="AU9" s="36" t="s">
        <v>45</v>
      </c>
      <c r="AV9" s="36"/>
      <c r="AW9" s="36"/>
      <c r="AX9" s="36" t="s">
        <v>46</v>
      </c>
      <c r="AY9" s="36"/>
      <c r="AZ9" s="36"/>
      <c r="BA9" s="27"/>
      <c r="BB9" s="27"/>
      <c r="BC9" s="23"/>
      <c r="BD9" s="23"/>
      <c r="BE9" s="28"/>
      <c r="BF9" s="28"/>
      <c r="BG9" s="28"/>
      <c r="BH9" s="19"/>
      <c r="BI9" s="19"/>
      <c r="BJ9" s="19"/>
    </row>
    <row r="10" spans="1:62" s="20" customFormat="1" ht="24" x14ac:dyDescent="0.25">
      <c r="A10" s="37"/>
      <c r="B10" s="38"/>
      <c r="C10" s="38"/>
      <c r="D10" s="39"/>
      <c r="E10" s="39"/>
      <c r="F10" s="39"/>
      <c r="G10" s="39"/>
      <c r="H10" s="40"/>
      <c r="I10" s="40"/>
      <c r="J10" s="40"/>
      <c r="K10" s="40"/>
      <c r="L10" s="40"/>
      <c r="M10" s="39"/>
      <c r="N10" s="39"/>
      <c r="O10" s="39"/>
      <c r="P10" s="39"/>
      <c r="Q10" s="39"/>
      <c r="R10" s="39"/>
      <c r="S10" s="39"/>
      <c r="T10" s="39"/>
      <c r="U10" s="39"/>
      <c r="V10" s="41" t="s">
        <v>47</v>
      </c>
      <c r="W10" s="41" t="s">
        <v>48</v>
      </c>
      <c r="X10" s="41" t="s">
        <v>49</v>
      </c>
      <c r="Y10" s="41" t="s">
        <v>47</v>
      </c>
      <c r="Z10" s="41" t="s">
        <v>48</v>
      </c>
      <c r="AA10" s="41" t="s">
        <v>49</v>
      </c>
      <c r="AB10" s="15"/>
      <c r="AC10" s="41" t="s">
        <v>47</v>
      </c>
      <c r="AD10" s="41" t="s">
        <v>48</v>
      </c>
      <c r="AE10" s="41" t="s">
        <v>49</v>
      </c>
      <c r="AF10" s="41" t="s">
        <v>47</v>
      </c>
      <c r="AG10" s="41" t="s">
        <v>48</v>
      </c>
      <c r="AH10" s="41" t="s">
        <v>49</v>
      </c>
      <c r="AI10" s="41" t="s">
        <v>47</v>
      </c>
      <c r="AJ10" s="41" t="s">
        <v>48</v>
      </c>
      <c r="AK10" s="41" t="s">
        <v>49</v>
      </c>
      <c r="AL10" s="41" t="s">
        <v>47</v>
      </c>
      <c r="AM10" s="41" t="s">
        <v>48</v>
      </c>
      <c r="AN10" s="41" t="s">
        <v>49</v>
      </c>
      <c r="AO10" s="42" t="s">
        <v>47</v>
      </c>
      <c r="AP10" s="42" t="s">
        <v>48</v>
      </c>
      <c r="AQ10" s="41" t="s">
        <v>49</v>
      </c>
      <c r="AR10" s="42" t="s">
        <v>47</v>
      </c>
      <c r="AS10" s="42" t="s">
        <v>48</v>
      </c>
      <c r="AT10" s="41" t="s">
        <v>49</v>
      </c>
      <c r="AU10" s="42" t="s">
        <v>47</v>
      </c>
      <c r="AV10" s="42" t="s">
        <v>48</v>
      </c>
      <c r="AW10" s="41" t="s">
        <v>49</v>
      </c>
      <c r="AX10" s="42" t="s">
        <v>47</v>
      </c>
      <c r="AY10" s="42" t="s">
        <v>48</v>
      </c>
      <c r="AZ10" s="41" t="s">
        <v>49</v>
      </c>
      <c r="BA10" s="43"/>
      <c r="BB10" s="43"/>
      <c r="BC10" s="40"/>
      <c r="BD10" s="40"/>
      <c r="BE10" s="44"/>
      <c r="BF10" s="44"/>
      <c r="BG10" s="44"/>
      <c r="BH10" s="19"/>
      <c r="BI10" s="19"/>
      <c r="BJ10" s="19"/>
    </row>
    <row r="11" spans="1:62" ht="15" x14ac:dyDescent="0.25">
      <c r="A11" s="45"/>
      <c r="B11" s="46">
        <v>1</v>
      </c>
      <c r="C11" s="47" t="s">
        <v>50</v>
      </c>
      <c r="D11" s="48">
        <v>30346</v>
      </c>
      <c r="E11" s="49">
        <v>44072</v>
      </c>
      <c r="F11" s="49">
        <v>44436</v>
      </c>
      <c r="G11" s="50" t="s">
        <v>51</v>
      </c>
      <c r="H11" s="51" t="s">
        <v>52</v>
      </c>
      <c r="I11" s="51"/>
      <c r="J11" s="51" t="s">
        <v>53</v>
      </c>
      <c r="K11" s="50"/>
      <c r="L11" s="50"/>
      <c r="M11" s="50">
        <v>22</v>
      </c>
      <c r="N11" s="52">
        <v>23</v>
      </c>
      <c r="O11" s="52">
        <v>0</v>
      </c>
      <c r="P11" s="52">
        <v>0</v>
      </c>
      <c r="Q11" s="52">
        <v>0</v>
      </c>
      <c r="R11" s="52">
        <v>1</v>
      </c>
      <c r="S11" s="52">
        <v>0</v>
      </c>
      <c r="T11" s="53">
        <f>N11-O11-P11-S11</f>
        <v>23</v>
      </c>
      <c r="U11" s="50">
        <f>N11-(R11+S11)</f>
        <v>22</v>
      </c>
      <c r="V11" s="54">
        <v>5</v>
      </c>
      <c r="W11" s="55">
        <f>V11/5*$V$8</f>
        <v>0.1</v>
      </c>
      <c r="X11" s="55">
        <f>W11/V$8*100%</f>
        <v>1</v>
      </c>
      <c r="Y11" s="54">
        <v>5</v>
      </c>
      <c r="Z11" s="55">
        <f>Y11/5*$Y$8</f>
        <v>0.1</v>
      </c>
      <c r="AA11" s="55">
        <f>Z11/Y$8*100%</f>
        <v>1</v>
      </c>
      <c r="AB11" s="56">
        <f>W11+Z11</f>
        <v>0.2</v>
      </c>
      <c r="AC11" s="54">
        <v>5</v>
      </c>
      <c r="AD11" s="55">
        <f>AC11/5*$AC$8</f>
        <v>0.1</v>
      </c>
      <c r="AE11" s="55">
        <f>AD11/AC$8*100%</f>
        <v>1</v>
      </c>
      <c r="AF11" s="54">
        <v>5</v>
      </c>
      <c r="AG11" s="55">
        <f>AF11/5*$AF$8</f>
        <v>0.1</v>
      </c>
      <c r="AH11" s="55">
        <f>AG11/AF$8*100%</f>
        <v>1</v>
      </c>
      <c r="AI11" s="54">
        <v>5</v>
      </c>
      <c r="AJ11" s="55">
        <f>AI11/5*$AI$8</f>
        <v>0.1</v>
      </c>
      <c r="AK11" s="55">
        <f>AJ11/AI$8*100%</f>
        <v>1</v>
      </c>
      <c r="AL11" s="54">
        <v>5</v>
      </c>
      <c r="AM11" s="55">
        <f>AL11/5*$AL$8</f>
        <v>0.1</v>
      </c>
      <c r="AN11" s="55">
        <f>AM11/AL$8*100%</f>
        <v>1</v>
      </c>
      <c r="AO11" s="54">
        <v>5</v>
      </c>
      <c r="AP11" s="55">
        <f>AO11/5*$AO$8</f>
        <v>0.1</v>
      </c>
      <c r="AQ11" s="55">
        <f>AP11/AO$8*100%</f>
        <v>1</v>
      </c>
      <c r="AR11" s="54">
        <v>5</v>
      </c>
      <c r="AS11" s="55">
        <f>AR11/5*$AR$8</f>
        <v>0.1</v>
      </c>
      <c r="AT11" s="55">
        <f>AS11/AR$8*100%</f>
        <v>1</v>
      </c>
      <c r="AU11" s="54">
        <v>5</v>
      </c>
      <c r="AV11" s="55">
        <f>AU11/5*$AU$8</f>
        <v>0.1</v>
      </c>
      <c r="AW11" s="55">
        <f>AV11/AU$8*100%</f>
        <v>1</v>
      </c>
      <c r="AX11" s="54">
        <v>5</v>
      </c>
      <c r="AY11" s="55">
        <f>AX11/5*$AX$8</f>
        <v>0.1</v>
      </c>
      <c r="AZ11" s="55">
        <f>AY11/AX$8*100%</f>
        <v>1</v>
      </c>
      <c r="BA11" s="57">
        <f>AD11+AG11+AJ11+AM11+AP11+AS11+AV11+AY11</f>
        <v>0.79999999999999993</v>
      </c>
      <c r="BB11" s="57">
        <f>BA11+AB11</f>
        <v>1</v>
      </c>
      <c r="BC11" s="58" t="str">
        <f>IF(BJ11&gt;0,"GUGUR","TERIMA")</f>
        <v>TERIMA</v>
      </c>
      <c r="BD11" s="59">
        <v>1000000</v>
      </c>
      <c r="BE11" s="60">
        <f>BD11*BB11</f>
        <v>1000000</v>
      </c>
      <c r="BF11" s="60">
        <f>IF(S11&gt;0,(T11/M11)*BE11,BE11)</f>
        <v>1000000</v>
      </c>
      <c r="BG11" s="60">
        <f>IF(L11=1,(T11/M11)*BF11,IF(BH11&gt;0,BF11*85%,IF(BI11&gt;0,BF11*60%,IF(BJ11&gt;0,BF11*0%,BF11))))</f>
        <v>1000000</v>
      </c>
      <c r="BH11" s="61"/>
      <c r="BI11" s="62"/>
      <c r="BJ11" s="62"/>
    </row>
    <row r="12" spans="1:62" ht="15" x14ac:dyDescent="0.25">
      <c r="B12" s="46">
        <v>2</v>
      </c>
      <c r="C12" s="63" t="s">
        <v>54</v>
      </c>
      <c r="D12" s="48">
        <v>102118</v>
      </c>
      <c r="E12" s="49">
        <v>44394</v>
      </c>
      <c r="F12" s="49">
        <v>44758</v>
      </c>
      <c r="G12" s="50" t="s">
        <v>51</v>
      </c>
      <c r="H12" s="51" t="s">
        <v>52</v>
      </c>
      <c r="I12" s="51"/>
      <c r="J12" s="51" t="s">
        <v>53</v>
      </c>
      <c r="K12" s="50"/>
      <c r="L12" s="50"/>
      <c r="M12" s="50">
        <v>22</v>
      </c>
      <c r="N12" s="52">
        <v>23</v>
      </c>
      <c r="O12" s="52">
        <v>0</v>
      </c>
      <c r="P12" s="52">
        <v>0</v>
      </c>
      <c r="Q12" s="52">
        <v>0</v>
      </c>
      <c r="R12" s="52">
        <v>2</v>
      </c>
      <c r="S12" s="52">
        <v>0</v>
      </c>
      <c r="T12" s="53">
        <f>N12-O12-P12-S12</f>
        <v>23</v>
      </c>
      <c r="U12" s="50">
        <f>N12-(R12+S12)</f>
        <v>21</v>
      </c>
      <c r="V12" s="54">
        <v>5</v>
      </c>
      <c r="W12" s="55">
        <f>V12/5*$V$8</f>
        <v>0.1</v>
      </c>
      <c r="X12" s="55">
        <f>W12/V$8*100%</f>
        <v>1</v>
      </c>
      <c r="Y12" s="54">
        <v>5</v>
      </c>
      <c r="Z12" s="55">
        <f>Y12/5*$Y$8</f>
        <v>0.1</v>
      </c>
      <c r="AA12" s="55">
        <f>Z12/Y$8*100%</f>
        <v>1</v>
      </c>
      <c r="AB12" s="56">
        <f>W12+Z12</f>
        <v>0.2</v>
      </c>
      <c r="AC12" s="54">
        <v>5</v>
      </c>
      <c r="AD12" s="55">
        <f>AC12/5*$AC$8</f>
        <v>0.1</v>
      </c>
      <c r="AE12" s="55">
        <f>AD12/AC$8*100%</f>
        <v>1</v>
      </c>
      <c r="AF12" s="54">
        <v>5</v>
      </c>
      <c r="AG12" s="55">
        <f>AF12/5*$AF$8</f>
        <v>0.1</v>
      </c>
      <c r="AH12" s="55">
        <f>AG12/AF$8*100%</f>
        <v>1</v>
      </c>
      <c r="AI12" s="54">
        <v>5</v>
      </c>
      <c r="AJ12" s="55">
        <f>AI12/5*$AI$8</f>
        <v>0.1</v>
      </c>
      <c r="AK12" s="55">
        <f>AJ12/AI$8*100%</f>
        <v>1</v>
      </c>
      <c r="AL12" s="54">
        <v>5</v>
      </c>
      <c r="AM12" s="55">
        <f>AL12/5*$AL$8</f>
        <v>0.1</v>
      </c>
      <c r="AN12" s="55">
        <f>AM12/AL$8*100%</f>
        <v>1</v>
      </c>
      <c r="AO12" s="54">
        <v>5</v>
      </c>
      <c r="AP12" s="55">
        <f>AO12/5*$AO$8</f>
        <v>0.1</v>
      </c>
      <c r="AQ12" s="55">
        <f>AP12/AO$8*100%</f>
        <v>1</v>
      </c>
      <c r="AR12" s="54">
        <v>5</v>
      </c>
      <c r="AS12" s="55">
        <f>AR12/5*$AR$8</f>
        <v>0.1</v>
      </c>
      <c r="AT12" s="55">
        <f>AS12/AR$8*100%</f>
        <v>1</v>
      </c>
      <c r="AU12" s="54">
        <v>5</v>
      </c>
      <c r="AV12" s="55">
        <f>AU12/5*$AU$8</f>
        <v>0.1</v>
      </c>
      <c r="AW12" s="55">
        <f>AV12/AU$8*100%</f>
        <v>1</v>
      </c>
      <c r="AX12" s="54">
        <v>5</v>
      </c>
      <c r="AY12" s="55">
        <f>AX12/5*$AX$8</f>
        <v>0.1</v>
      </c>
      <c r="AZ12" s="55">
        <f>AY12/AX$8*100%</f>
        <v>1</v>
      </c>
      <c r="BA12" s="57">
        <f>AD12+AG12+AJ12+AM12+AP12+AS12+AV12+AY12</f>
        <v>0.79999999999999993</v>
      </c>
      <c r="BB12" s="57">
        <f>BA12+AB12</f>
        <v>1</v>
      </c>
      <c r="BC12" s="58" t="str">
        <f>IF(BJ12&gt;0,"GUGUR","TERIMA")</f>
        <v>TERIMA</v>
      </c>
      <c r="BD12" s="59">
        <v>1000000</v>
      </c>
      <c r="BE12" s="60">
        <f>BD12*BB12</f>
        <v>1000000</v>
      </c>
      <c r="BF12" s="60">
        <f>IF(S12&gt;0,(T12/M12)*BE12,BE12)</f>
        <v>1000000</v>
      </c>
      <c r="BG12" s="60">
        <f>IF(L12=1,(T12/M12)*BF12,IF(BH12&gt;0,BF12*85%,IF(BI12&gt;0,BF12*60%,IF(BJ12&gt;0,BF12*0%,BF12))))</f>
        <v>1000000</v>
      </c>
      <c r="BH12" s="62"/>
      <c r="BI12" s="62"/>
      <c r="BJ12" s="62"/>
    </row>
    <row r="13" spans="1:62" ht="15" x14ac:dyDescent="0.25">
      <c r="B13" s="46">
        <v>3</v>
      </c>
      <c r="C13" s="64" t="s">
        <v>55</v>
      </c>
      <c r="D13" s="48">
        <v>61482</v>
      </c>
      <c r="E13" s="49">
        <v>44033</v>
      </c>
      <c r="F13" s="49">
        <v>44397</v>
      </c>
      <c r="G13" s="50" t="s">
        <v>51</v>
      </c>
      <c r="H13" s="51" t="s">
        <v>52</v>
      </c>
      <c r="I13" s="51"/>
      <c r="J13" s="51" t="s">
        <v>53</v>
      </c>
      <c r="K13" s="50"/>
      <c r="L13" s="50"/>
      <c r="M13" s="50">
        <v>22</v>
      </c>
      <c r="N13" s="52">
        <v>23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3">
        <f>N13-O13-P13-S13</f>
        <v>23</v>
      </c>
      <c r="U13" s="50">
        <f>N13-(R13+S13)</f>
        <v>23</v>
      </c>
      <c r="V13" s="54">
        <v>5</v>
      </c>
      <c r="W13" s="55">
        <f>V13/5*$V$8</f>
        <v>0.1</v>
      </c>
      <c r="X13" s="55">
        <f>W13/V$8*100%</f>
        <v>1</v>
      </c>
      <c r="Y13" s="54">
        <v>5</v>
      </c>
      <c r="Z13" s="55">
        <f>Y13/5*$Y$8</f>
        <v>0.1</v>
      </c>
      <c r="AA13" s="55">
        <f>Z13/Y$8*100%</f>
        <v>1</v>
      </c>
      <c r="AB13" s="56">
        <f>W13+Z13</f>
        <v>0.2</v>
      </c>
      <c r="AC13" s="54">
        <v>5</v>
      </c>
      <c r="AD13" s="55">
        <f>AC13/5*$AC$8</f>
        <v>0.1</v>
      </c>
      <c r="AE13" s="55">
        <f>AD13/AC$8*100%</f>
        <v>1</v>
      </c>
      <c r="AF13" s="54">
        <v>5</v>
      </c>
      <c r="AG13" s="55">
        <f>AF13/5*$AF$8</f>
        <v>0.1</v>
      </c>
      <c r="AH13" s="55">
        <f>AG13/AF$8*100%</f>
        <v>1</v>
      </c>
      <c r="AI13" s="54">
        <v>5</v>
      </c>
      <c r="AJ13" s="55">
        <f>AI13/5*$AI$8</f>
        <v>0.1</v>
      </c>
      <c r="AK13" s="55">
        <f>AJ13/AI$8*100%</f>
        <v>1</v>
      </c>
      <c r="AL13" s="54">
        <v>5</v>
      </c>
      <c r="AM13" s="55">
        <f>AL13/5*$AL$8</f>
        <v>0.1</v>
      </c>
      <c r="AN13" s="55">
        <f>AM13/AL$8*100%</f>
        <v>1</v>
      </c>
      <c r="AO13" s="54">
        <v>5</v>
      </c>
      <c r="AP13" s="55">
        <f>AO13/5*$AO$8</f>
        <v>0.1</v>
      </c>
      <c r="AQ13" s="55">
        <f>AP13/AO$8*100%</f>
        <v>1</v>
      </c>
      <c r="AR13" s="54">
        <v>5</v>
      </c>
      <c r="AS13" s="55">
        <f>AR13/5*$AR$8</f>
        <v>0.1</v>
      </c>
      <c r="AT13" s="55">
        <f>AS13/AR$8*100%</f>
        <v>1</v>
      </c>
      <c r="AU13" s="54">
        <v>5</v>
      </c>
      <c r="AV13" s="55">
        <f>AU13/5*$AU$8</f>
        <v>0.1</v>
      </c>
      <c r="AW13" s="55">
        <f>AV13/AU$8*100%</f>
        <v>1</v>
      </c>
      <c r="AX13" s="54">
        <v>5</v>
      </c>
      <c r="AY13" s="55">
        <f>AX13/5*$AX$8</f>
        <v>0.1</v>
      </c>
      <c r="AZ13" s="55">
        <f>AY13/AX$8*100%</f>
        <v>1</v>
      </c>
      <c r="BA13" s="57">
        <f>AD13+AG13+AJ13+AM13+AP13+AS13+AV13+AY13</f>
        <v>0.79999999999999993</v>
      </c>
      <c r="BB13" s="57">
        <f>BA13+AB13</f>
        <v>1</v>
      </c>
      <c r="BC13" s="58" t="str">
        <f>IF(BJ13&gt;0,"GUGUR","TERIMA")</f>
        <v>TERIMA</v>
      </c>
      <c r="BD13" s="59">
        <v>1000000</v>
      </c>
      <c r="BE13" s="60">
        <f>BD13*BB13</f>
        <v>1000000</v>
      </c>
      <c r="BF13" s="60">
        <f>IF(S13&gt;0,(T13/M13)*BE13,BE13)</f>
        <v>1000000</v>
      </c>
      <c r="BG13" s="60">
        <f>IF(L13=1,(T13/M13)*BF13,IF(BH13&gt;0,BF13*85%,IF(BI13&gt;0,BF13*60%,IF(BJ13&gt;0,BF13*0%,BF13))))</f>
        <v>1000000</v>
      </c>
      <c r="BH13" s="62"/>
      <c r="BI13" s="62"/>
      <c r="BJ13" s="62"/>
    </row>
    <row r="14" spans="1:62" ht="15" x14ac:dyDescent="0.25">
      <c r="B14" s="46">
        <v>4</v>
      </c>
      <c r="C14" s="64" t="s">
        <v>56</v>
      </c>
      <c r="D14" s="48">
        <v>30473</v>
      </c>
      <c r="E14" s="49">
        <v>44024</v>
      </c>
      <c r="F14" s="49">
        <v>44388</v>
      </c>
      <c r="G14" s="50" t="s">
        <v>51</v>
      </c>
      <c r="H14" s="51" t="s">
        <v>52</v>
      </c>
      <c r="I14" s="51"/>
      <c r="J14" s="51" t="s">
        <v>53</v>
      </c>
      <c r="K14" s="50"/>
      <c r="L14" s="50"/>
      <c r="M14" s="50">
        <v>22</v>
      </c>
      <c r="N14" s="52">
        <v>23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3">
        <f>N14-O14-P14-S14</f>
        <v>23</v>
      </c>
      <c r="U14" s="50">
        <f>N14-(R14+S14)</f>
        <v>23</v>
      </c>
      <c r="V14" s="54">
        <v>5</v>
      </c>
      <c r="W14" s="55">
        <f>V14/5*$V$8</f>
        <v>0.1</v>
      </c>
      <c r="X14" s="55">
        <f>W14/V$8*100%</f>
        <v>1</v>
      </c>
      <c r="Y14" s="54">
        <v>5</v>
      </c>
      <c r="Z14" s="55">
        <f>Y14/5*$Y$8</f>
        <v>0.1</v>
      </c>
      <c r="AA14" s="55">
        <f>Z14/Y$8*100%</f>
        <v>1</v>
      </c>
      <c r="AB14" s="56">
        <f>W14+Z14</f>
        <v>0.2</v>
      </c>
      <c r="AC14" s="54">
        <v>5</v>
      </c>
      <c r="AD14" s="55">
        <f>AC14/5*$AC$8</f>
        <v>0.1</v>
      </c>
      <c r="AE14" s="55">
        <f>AD14/AC$8*100%</f>
        <v>1</v>
      </c>
      <c r="AF14" s="54">
        <v>5</v>
      </c>
      <c r="AG14" s="55">
        <f>AF14/5*$AF$8</f>
        <v>0.1</v>
      </c>
      <c r="AH14" s="55">
        <f>AG14/AF$8*100%</f>
        <v>1</v>
      </c>
      <c r="AI14" s="54">
        <v>5</v>
      </c>
      <c r="AJ14" s="55">
        <f>AI14/5*$AI$8</f>
        <v>0.1</v>
      </c>
      <c r="AK14" s="55">
        <f>AJ14/AI$8*100%</f>
        <v>1</v>
      </c>
      <c r="AL14" s="54">
        <v>5</v>
      </c>
      <c r="AM14" s="55">
        <f>AL14/5*$AL$8</f>
        <v>0.1</v>
      </c>
      <c r="AN14" s="55">
        <f>AM14/AL$8*100%</f>
        <v>1</v>
      </c>
      <c r="AO14" s="54">
        <v>5</v>
      </c>
      <c r="AP14" s="55">
        <f>AO14/5*$AO$8</f>
        <v>0.1</v>
      </c>
      <c r="AQ14" s="55">
        <f>AP14/AO$8*100%</f>
        <v>1</v>
      </c>
      <c r="AR14" s="54">
        <v>5</v>
      </c>
      <c r="AS14" s="55">
        <f>AR14/5*$AR$8</f>
        <v>0.1</v>
      </c>
      <c r="AT14" s="55">
        <f>AS14/AR$8*100%</f>
        <v>1</v>
      </c>
      <c r="AU14" s="54">
        <v>5</v>
      </c>
      <c r="AV14" s="55">
        <f>AU14/5*$AU$8</f>
        <v>0.1</v>
      </c>
      <c r="AW14" s="55">
        <f>AV14/AU$8*100%</f>
        <v>1</v>
      </c>
      <c r="AX14" s="54">
        <v>5</v>
      </c>
      <c r="AY14" s="55">
        <f>AX14/5*$AX$8</f>
        <v>0.1</v>
      </c>
      <c r="AZ14" s="55">
        <f>AY14/AX$8*100%</f>
        <v>1</v>
      </c>
      <c r="BA14" s="57">
        <f>AD14+AG14+AJ14+AM14+AP14+AS14+AV14+AY14</f>
        <v>0.79999999999999993</v>
      </c>
      <c r="BB14" s="57">
        <f>BA14+AB14</f>
        <v>1</v>
      </c>
      <c r="BC14" s="58" t="str">
        <f>IF(BJ14&gt;0,"GUGUR","TERIMA")</f>
        <v>TERIMA</v>
      </c>
      <c r="BD14" s="59">
        <v>1000000</v>
      </c>
      <c r="BE14" s="60">
        <f>BD14*BB14</f>
        <v>1000000</v>
      </c>
      <c r="BF14" s="60">
        <f>IF(S14&gt;0,(T14/M14)*BE14,BE14)</f>
        <v>1000000</v>
      </c>
      <c r="BG14" s="60">
        <f>IF(L14=1,(T14/M14)*BF14,IF(BH14&gt;0,BF14*85%,IF(BI14&gt;0,BF14*60%,IF(BJ14&gt;0,BF14*0%,BF14))))</f>
        <v>1000000</v>
      </c>
      <c r="BH14" s="62"/>
      <c r="BI14" s="62"/>
      <c r="BJ14" s="65"/>
    </row>
    <row r="15" spans="1:62" ht="15" x14ac:dyDescent="0.25">
      <c r="B15" s="46">
        <v>5</v>
      </c>
      <c r="C15" s="66" t="s">
        <v>57</v>
      </c>
      <c r="D15" s="48">
        <v>156544</v>
      </c>
      <c r="E15" s="49">
        <v>44346</v>
      </c>
      <c r="F15" s="49">
        <v>44710</v>
      </c>
      <c r="G15" s="50" t="s">
        <v>51</v>
      </c>
      <c r="H15" s="51" t="s">
        <v>52</v>
      </c>
      <c r="I15" s="51"/>
      <c r="J15" s="51" t="s">
        <v>53</v>
      </c>
      <c r="K15" s="50"/>
      <c r="L15" s="50"/>
      <c r="M15" s="50">
        <v>22</v>
      </c>
      <c r="N15" s="52">
        <v>23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3">
        <f>N15-O15-P15-S15</f>
        <v>23</v>
      </c>
      <c r="U15" s="50">
        <f>N15-(R15+S15)</f>
        <v>23</v>
      </c>
      <c r="V15" s="54">
        <v>5</v>
      </c>
      <c r="W15" s="55">
        <f>V15/5*$V$8</f>
        <v>0.1</v>
      </c>
      <c r="X15" s="55">
        <f>W15/V$8*100%</f>
        <v>1</v>
      </c>
      <c r="Y15" s="54">
        <v>5</v>
      </c>
      <c r="Z15" s="55">
        <f>Y15/5*$Y$8</f>
        <v>0.1</v>
      </c>
      <c r="AA15" s="55">
        <f>Z15/Y$8*100%</f>
        <v>1</v>
      </c>
      <c r="AB15" s="56">
        <f>W15+Z15</f>
        <v>0.2</v>
      </c>
      <c r="AC15" s="54">
        <v>5</v>
      </c>
      <c r="AD15" s="55">
        <f>AC15/5*$AC$8</f>
        <v>0.1</v>
      </c>
      <c r="AE15" s="55">
        <f>AD15/AC$8*100%</f>
        <v>1</v>
      </c>
      <c r="AF15" s="54">
        <v>5</v>
      </c>
      <c r="AG15" s="55">
        <f>AF15/5*$AF$8</f>
        <v>0.1</v>
      </c>
      <c r="AH15" s="55">
        <f>AG15/AF$8*100%</f>
        <v>1</v>
      </c>
      <c r="AI15" s="54">
        <v>5</v>
      </c>
      <c r="AJ15" s="55">
        <f>AI15/5*$AI$8</f>
        <v>0.1</v>
      </c>
      <c r="AK15" s="55">
        <f>AJ15/AI$8*100%</f>
        <v>1</v>
      </c>
      <c r="AL15" s="54">
        <v>5</v>
      </c>
      <c r="AM15" s="55">
        <f>AL15/5*$AL$8</f>
        <v>0.1</v>
      </c>
      <c r="AN15" s="55">
        <f>AM15/AL$8*100%</f>
        <v>1</v>
      </c>
      <c r="AO15" s="54">
        <v>5</v>
      </c>
      <c r="AP15" s="55">
        <f>AO15/5*$AO$8</f>
        <v>0.1</v>
      </c>
      <c r="AQ15" s="55">
        <f>AP15/AO$8*100%</f>
        <v>1</v>
      </c>
      <c r="AR15" s="54">
        <v>5</v>
      </c>
      <c r="AS15" s="55">
        <f>AR15/5*$AR$8</f>
        <v>0.1</v>
      </c>
      <c r="AT15" s="55">
        <f>AS15/AR$8*100%</f>
        <v>1</v>
      </c>
      <c r="AU15" s="54">
        <v>5</v>
      </c>
      <c r="AV15" s="55">
        <f>AU15/5*$AU$8</f>
        <v>0.1</v>
      </c>
      <c r="AW15" s="55">
        <f>AV15/AU$8*100%</f>
        <v>1</v>
      </c>
      <c r="AX15" s="54">
        <v>5</v>
      </c>
      <c r="AY15" s="55">
        <f>AX15/5*$AX$8</f>
        <v>0.1</v>
      </c>
      <c r="AZ15" s="55">
        <f>AY15/AX$8*100%</f>
        <v>1</v>
      </c>
      <c r="BA15" s="57">
        <f>AD15+AG15+AJ15+AM15+AP15+AS15+AV15+AY15</f>
        <v>0.79999999999999993</v>
      </c>
      <c r="BB15" s="57">
        <f>BA15+AB15</f>
        <v>1</v>
      </c>
      <c r="BC15" s="58" t="str">
        <f>IF(BJ15&gt;0,"GUGUR","TERIMA")</f>
        <v>TERIMA</v>
      </c>
      <c r="BD15" s="59">
        <v>1000000</v>
      </c>
      <c r="BE15" s="60">
        <f>BD15*BB15</f>
        <v>1000000</v>
      </c>
      <c r="BF15" s="60">
        <f>IF(S15&gt;0,(T15/M15)*BE15,BE15)</f>
        <v>1000000</v>
      </c>
      <c r="BG15" s="60">
        <f>IF(L15=1,(T15/M15)*BF15,IF(BH15&gt;0,BF15*85%,IF(BI15&gt;0,BF15*60%,IF(BJ15&gt;0,BF15*0%,BF15))))</f>
        <v>1000000</v>
      </c>
      <c r="BH15" s="62"/>
      <c r="BI15" s="62"/>
      <c r="BJ15" s="62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C12 BC14:BC15">
    <cfRule type="cellIs" dxfId="6" priority="7" stopIfTrue="1" operator="equal">
      <formula>"gugur"</formula>
    </cfRule>
  </conditionalFormatting>
  <conditionalFormatting sqref="BD11:BD12 BD14:BD15">
    <cfRule type="cellIs" dxfId="5" priority="6" stopIfTrue="1" operator="equal">
      <formula>"gugur"</formula>
    </cfRule>
  </conditionalFormatting>
  <conditionalFormatting sqref="BC13">
    <cfRule type="cellIs" dxfId="4" priority="5" stopIfTrue="1" operator="equal">
      <formula>"gugur"</formula>
    </cfRule>
  </conditionalFormatting>
  <conditionalFormatting sqref="BD13">
    <cfRule type="cellIs" dxfId="3" priority="4" stopIfTrue="1" operator="equal">
      <formula>"gugur"</formula>
    </cfRule>
  </conditionalFormatting>
  <conditionalFormatting sqref="C14">
    <cfRule type="duplicateValues" dxfId="2" priority="2"/>
  </conditionalFormatting>
  <conditionalFormatting sqref="C14">
    <cfRule type="duplicateValues" dxfId="1" priority="3"/>
  </conditionalFormatting>
  <conditionalFormatting sqref="C1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2022-01-11T02:34:45Z</dcterms:created>
  <dcterms:modified xsi:type="dcterms:W3CDTF">2022-01-11T02:35:21Z</dcterms:modified>
</cp:coreProperties>
</file>