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TL QC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X11" i="1"/>
  <c r="W11" i="1"/>
  <c r="U11" i="1"/>
  <c r="T11" i="1"/>
  <c r="B4" i="1"/>
  <c r="B3" i="1"/>
  <c r="BG11" i="1" l="1"/>
  <c r="BH11" i="1" s="1"/>
  <c r="BK11" i="1" s="1"/>
  <c r="BL11" i="1" s="1"/>
  <c r="BM11" i="1" s="1"/>
  <c r="AE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<sst xmlns="http://schemas.openxmlformats.org/spreadsheetml/2006/main" count="88" uniqueCount="55">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</sst>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44531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01"/>
  <sheetViews>
    <sheetView tabSelected="1" workbookViewId="0">
      <pane xSplit="4" ySplit="10" topLeftCell="AL11" activePane="bottomRight" state="frozen"/>
      <selection activeCell="BQ31" sqref="BQ31"/>
      <selection pane="topRight" activeCell="BQ31" sqref="BQ31"/>
      <selection pane="bottomLeft" activeCell="BQ31" sqref="BQ31"/>
      <selection pane="bottomRight" activeCell="AT25" sqref="AT25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79" bestFit="1" customWidth="1"/>
    <col min="4" max="4" width="6.42578125" style="80" bestFit="1" customWidth="1"/>
    <col min="5" max="5" width="9.140625" style="80" customWidth="1"/>
    <col min="6" max="6" width="9.42578125" style="80" customWidth="1"/>
    <col min="7" max="7" width="7.5703125" style="80" bestFit="1" customWidth="1"/>
    <col min="8" max="8" width="10.28515625" style="80" customWidth="1"/>
    <col min="9" max="9" width="14.5703125" style="80" bestFit="1" customWidth="1"/>
    <col min="10" max="10" width="27.28515625" style="80" bestFit="1" customWidth="1"/>
    <col min="11" max="11" width="7.85546875" style="80" customWidth="1"/>
    <col min="12" max="12" width="7" style="80" customWidth="1"/>
    <col min="13" max="13" width="9.140625" style="80" customWidth="1"/>
    <col min="14" max="14" width="7.42578125" style="80" customWidth="1"/>
    <col min="15" max="15" width="1.85546875" style="80" bestFit="1" customWidth="1"/>
    <col min="16" max="16" width="2" style="80" bestFit="1" customWidth="1"/>
    <col min="17" max="17" width="4" style="80" bestFit="1" customWidth="1"/>
    <col min="18" max="18" width="2.7109375" style="80" bestFit="1" customWidth="1"/>
    <col min="19" max="19" width="3" style="80" bestFit="1" customWidth="1"/>
    <col min="20" max="20" width="7.7109375" style="80" customWidth="1"/>
    <col min="21" max="21" width="7.28515625" style="80" customWidth="1"/>
    <col min="22" max="22" width="4.7109375" style="80" bestFit="1" customWidth="1"/>
    <col min="23" max="23" width="6" style="80" bestFit="1" customWidth="1"/>
    <col min="24" max="24" width="8.140625" style="80" bestFit="1" customWidth="1"/>
    <col min="25" max="25" width="4.7109375" style="80" bestFit="1" customWidth="1"/>
    <col min="26" max="26" width="6" style="80" bestFit="1" customWidth="1"/>
    <col min="27" max="27" width="8.140625" style="80" bestFit="1" customWidth="1"/>
    <col min="28" max="28" width="4.7109375" style="80" bestFit="1" customWidth="1"/>
    <col min="29" max="29" width="6" style="80" bestFit="1" customWidth="1"/>
    <col min="30" max="30" width="8.140625" style="80" bestFit="1" customWidth="1"/>
    <col min="31" max="31" width="11.5703125" style="80" customWidth="1"/>
    <col min="32" max="32" width="4.7109375" style="81" bestFit="1" customWidth="1"/>
    <col min="33" max="33" width="6" style="81" bestFit="1" customWidth="1"/>
    <col min="34" max="34" width="8.140625" style="81" bestFit="1" customWidth="1"/>
    <col min="35" max="35" width="4.7109375" style="81" bestFit="1" customWidth="1"/>
    <col min="36" max="36" width="6" style="81" bestFit="1" customWidth="1"/>
    <col min="37" max="37" width="8.140625" style="81" bestFit="1" customWidth="1"/>
    <col min="38" max="38" width="4.7109375" style="81" bestFit="1" customWidth="1"/>
    <col min="39" max="39" width="6" style="81" bestFit="1" customWidth="1"/>
    <col min="40" max="40" width="8.140625" style="81" bestFit="1" customWidth="1"/>
    <col min="41" max="41" width="4.7109375" style="81" bestFit="1" customWidth="1"/>
    <col min="42" max="42" width="6" style="81" bestFit="1" customWidth="1"/>
    <col min="43" max="43" width="8.140625" style="81" bestFit="1" customWidth="1"/>
    <col min="44" max="44" width="4.7109375" style="81" bestFit="1" customWidth="1"/>
    <col min="45" max="45" width="6" style="81" bestFit="1" customWidth="1"/>
    <col min="46" max="46" width="8.140625" style="81" bestFit="1" customWidth="1"/>
    <col min="47" max="47" width="4.7109375" style="81" bestFit="1" customWidth="1"/>
    <col min="48" max="48" width="6" style="81" bestFit="1" customWidth="1"/>
    <col min="49" max="49" width="8.140625" style="81" bestFit="1" customWidth="1"/>
    <col min="50" max="50" width="4.7109375" style="81" bestFit="1" customWidth="1"/>
    <col min="51" max="51" width="6" style="81" bestFit="1" customWidth="1"/>
    <col min="52" max="52" width="8.140625" style="81" bestFit="1" customWidth="1"/>
    <col min="53" max="53" width="4.7109375" style="81" bestFit="1" customWidth="1"/>
    <col min="54" max="54" width="6" style="81" bestFit="1" customWidth="1"/>
    <col min="55" max="55" width="8.140625" style="81" bestFit="1" customWidth="1"/>
    <col min="56" max="56" width="4.7109375" style="81" bestFit="1" customWidth="1"/>
    <col min="57" max="57" width="6" style="81" bestFit="1" customWidth="1"/>
    <col min="58" max="58" width="8.140625" style="81" bestFit="1" customWidth="1"/>
    <col min="59" max="61" width="9.140625" style="80" customWidth="1"/>
    <col min="62" max="62" width="11.5703125" style="80" customWidth="1"/>
    <col min="63" max="63" width="11.42578125" style="80" customWidth="1"/>
    <col min="64" max="64" width="13.28515625" style="80" customWidth="1"/>
    <col min="65" max="65" width="14.42578125" style="8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f>[2]QCO!B4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3" t="s">
        <v>24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6"/>
      <c r="BG6" s="17" t="s">
        <v>25</v>
      </c>
      <c r="BH6" s="18" t="s">
        <v>26</v>
      </c>
      <c r="BI6" s="19" t="s">
        <v>27</v>
      </c>
      <c r="BJ6" s="19" t="s">
        <v>28</v>
      </c>
      <c r="BK6" s="20" t="s">
        <v>29</v>
      </c>
      <c r="BL6" s="20" t="s">
        <v>30</v>
      </c>
      <c r="BM6" s="21" t="s">
        <v>31</v>
      </c>
      <c r="BN6" s="22" t="s">
        <v>32</v>
      </c>
      <c r="BO6" s="22" t="s">
        <v>33</v>
      </c>
      <c r="BP6" s="23" t="s">
        <v>34</v>
      </c>
    </row>
    <row r="7" spans="1:68" x14ac:dyDescent="0.25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30"/>
      <c r="AC7" s="30"/>
      <c r="AD7" s="30"/>
      <c r="AE7" s="15"/>
      <c r="AF7" s="29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1"/>
      <c r="BG7" s="32"/>
      <c r="BH7" s="33"/>
      <c r="BI7" s="34"/>
      <c r="BJ7" s="34"/>
      <c r="BK7" s="35"/>
      <c r="BL7" s="35"/>
      <c r="BM7" s="36"/>
      <c r="BN7" s="22"/>
      <c r="BO7" s="22"/>
      <c r="BP7" s="23"/>
    </row>
    <row r="8" spans="1:68" x14ac:dyDescent="0.25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7">
        <v>0.1</v>
      </c>
      <c r="W8" s="38"/>
      <c r="X8" s="39"/>
      <c r="Y8" s="37">
        <v>0.1</v>
      </c>
      <c r="Z8" s="38"/>
      <c r="AA8" s="39"/>
      <c r="AB8" s="37">
        <v>0.1</v>
      </c>
      <c r="AC8" s="38"/>
      <c r="AD8" s="39"/>
      <c r="AE8" s="15"/>
      <c r="AF8" s="37">
        <v>0.1</v>
      </c>
      <c r="AG8" s="38"/>
      <c r="AH8" s="39"/>
      <c r="AI8" s="37">
        <v>0.1</v>
      </c>
      <c r="AJ8" s="38"/>
      <c r="AK8" s="39"/>
      <c r="AL8" s="37">
        <v>0.1</v>
      </c>
      <c r="AM8" s="38"/>
      <c r="AN8" s="39"/>
      <c r="AO8" s="37">
        <v>0.05</v>
      </c>
      <c r="AP8" s="38"/>
      <c r="AQ8" s="39"/>
      <c r="AR8" s="37">
        <v>0.05</v>
      </c>
      <c r="AS8" s="38"/>
      <c r="AT8" s="39"/>
      <c r="AU8" s="40">
        <v>0.1</v>
      </c>
      <c r="AV8" s="40"/>
      <c r="AW8" s="40"/>
      <c r="AX8" s="40">
        <v>0.1</v>
      </c>
      <c r="AY8" s="40"/>
      <c r="AZ8" s="40"/>
      <c r="BA8" s="40">
        <v>0.05</v>
      </c>
      <c r="BB8" s="40"/>
      <c r="BC8" s="40"/>
      <c r="BD8" s="40">
        <v>0.05</v>
      </c>
      <c r="BE8" s="40"/>
      <c r="BF8" s="40"/>
      <c r="BG8" s="32"/>
      <c r="BH8" s="33"/>
      <c r="BI8" s="34"/>
      <c r="BJ8" s="34"/>
      <c r="BK8" s="35"/>
      <c r="BL8" s="35"/>
      <c r="BM8" s="36"/>
      <c r="BN8" s="22"/>
      <c r="BO8" s="22"/>
      <c r="BP8" s="23"/>
    </row>
    <row r="9" spans="1:68" ht="56.25" customHeight="1" x14ac:dyDescent="0.25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1" t="s">
        <v>35</v>
      </c>
      <c r="W9" s="42"/>
      <c r="X9" s="43"/>
      <c r="Y9" s="41" t="s">
        <v>36</v>
      </c>
      <c r="Z9" s="42"/>
      <c r="AA9" s="43"/>
      <c r="AB9" s="41" t="s">
        <v>37</v>
      </c>
      <c r="AC9" s="42"/>
      <c r="AD9" s="43"/>
      <c r="AE9" s="15"/>
      <c r="AF9" s="44" t="s">
        <v>38</v>
      </c>
      <c r="AG9" s="45"/>
      <c r="AH9" s="46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1" t="s">
        <v>42</v>
      </c>
      <c r="AS9" s="42"/>
      <c r="AT9" s="43"/>
      <c r="AU9" s="47" t="s">
        <v>43</v>
      </c>
      <c r="AV9" s="47"/>
      <c r="AW9" s="47"/>
      <c r="AX9" s="47" t="s">
        <v>44</v>
      </c>
      <c r="AY9" s="47"/>
      <c r="AZ9" s="47"/>
      <c r="BA9" s="47" t="s">
        <v>45</v>
      </c>
      <c r="BB9" s="47"/>
      <c r="BC9" s="47"/>
      <c r="BD9" s="47" t="s">
        <v>46</v>
      </c>
      <c r="BE9" s="47"/>
      <c r="BF9" s="47"/>
      <c r="BG9" s="32"/>
      <c r="BH9" s="33"/>
      <c r="BI9" s="34"/>
      <c r="BJ9" s="34"/>
      <c r="BK9" s="35"/>
      <c r="BL9" s="35"/>
      <c r="BM9" s="36"/>
      <c r="BN9" s="22"/>
      <c r="BO9" s="22"/>
      <c r="BP9" s="23"/>
    </row>
    <row r="10" spans="1:68" ht="18" customHeight="1" x14ac:dyDescent="0.25">
      <c r="A10" s="48"/>
      <c r="B10" s="49"/>
      <c r="C10" s="49"/>
      <c r="D10" s="50"/>
      <c r="E10" s="50"/>
      <c r="F10" s="50"/>
      <c r="G10" s="50"/>
      <c r="H10" s="51"/>
      <c r="I10" s="51"/>
      <c r="J10" s="51"/>
      <c r="K10" s="51"/>
      <c r="L10" s="51"/>
      <c r="M10" s="52"/>
      <c r="N10" s="52"/>
      <c r="O10" s="52"/>
      <c r="P10" s="52"/>
      <c r="Q10" s="52"/>
      <c r="R10" s="52"/>
      <c r="S10" s="52"/>
      <c r="T10" s="53"/>
      <c r="U10" s="53"/>
      <c r="V10" s="54" t="s">
        <v>47</v>
      </c>
      <c r="W10" s="54" t="s">
        <v>48</v>
      </c>
      <c r="X10" s="54" t="s">
        <v>49</v>
      </c>
      <c r="Y10" s="54" t="s">
        <v>47</v>
      </c>
      <c r="Z10" s="54" t="s">
        <v>48</v>
      </c>
      <c r="AA10" s="54" t="s">
        <v>49</v>
      </c>
      <c r="AB10" s="54" t="s">
        <v>47</v>
      </c>
      <c r="AC10" s="54" t="s">
        <v>48</v>
      </c>
      <c r="AD10" s="54" t="s">
        <v>49</v>
      </c>
      <c r="AE10" s="15"/>
      <c r="AF10" s="54" t="s">
        <v>47</v>
      </c>
      <c r="AG10" s="54" t="s">
        <v>48</v>
      </c>
      <c r="AH10" s="54" t="s">
        <v>49</v>
      </c>
      <c r="AI10" s="54" t="s">
        <v>47</v>
      </c>
      <c r="AJ10" s="54" t="s">
        <v>48</v>
      </c>
      <c r="AK10" s="54" t="s">
        <v>49</v>
      </c>
      <c r="AL10" s="54" t="s">
        <v>47</v>
      </c>
      <c r="AM10" s="54" t="s">
        <v>48</v>
      </c>
      <c r="AN10" s="54" t="s">
        <v>49</v>
      </c>
      <c r="AO10" s="54" t="s">
        <v>47</v>
      </c>
      <c r="AP10" s="54" t="s">
        <v>48</v>
      </c>
      <c r="AQ10" s="54" t="s">
        <v>49</v>
      </c>
      <c r="AR10" s="54" t="s">
        <v>47</v>
      </c>
      <c r="AS10" s="54" t="s">
        <v>48</v>
      </c>
      <c r="AT10" s="54" t="s">
        <v>49</v>
      </c>
      <c r="AU10" s="55" t="s">
        <v>47</v>
      </c>
      <c r="AV10" s="55" t="s">
        <v>48</v>
      </c>
      <c r="AW10" s="54" t="s">
        <v>49</v>
      </c>
      <c r="AX10" s="55" t="s">
        <v>47</v>
      </c>
      <c r="AY10" s="55" t="s">
        <v>48</v>
      </c>
      <c r="AZ10" s="54" t="s">
        <v>49</v>
      </c>
      <c r="BA10" s="55" t="s">
        <v>47</v>
      </c>
      <c r="BB10" s="55" t="s">
        <v>48</v>
      </c>
      <c r="BC10" s="54" t="s">
        <v>49</v>
      </c>
      <c r="BD10" s="55" t="s">
        <v>47</v>
      </c>
      <c r="BE10" s="55" t="s">
        <v>48</v>
      </c>
      <c r="BF10" s="54" t="s">
        <v>49</v>
      </c>
      <c r="BG10" s="56"/>
      <c r="BH10" s="57"/>
      <c r="BI10" s="58"/>
      <c r="BJ10" s="58"/>
      <c r="BK10" s="59"/>
      <c r="BL10" s="59"/>
      <c r="BM10" s="60"/>
      <c r="BN10" s="22"/>
      <c r="BO10" s="22"/>
      <c r="BP10" s="23"/>
    </row>
    <row r="11" spans="1:68" s="61" customFormat="1" ht="19.5" customHeight="1" x14ac:dyDescent="0.25">
      <c r="B11" s="62">
        <v>1</v>
      </c>
      <c r="C11" s="62" t="s">
        <v>50</v>
      </c>
      <c r="D11" s="62">
        <v>33506</v>
      </c>
      <c r="E11" s="63">
        <v>43852</v>
      </c>
      <c r="F11" s="63">
        <v>44583</v>
      </c>
      <c r="G11" s="64" t="s">
        <v>51</v>
      </c>
      <c r="H11" s="62" t="s">
        <v>52</v>
      </c>
      <c r="I11" s="62" t="s">
        <v>53</v>
      </c>
      <c r="J11" s="65" t="s">
        <v>54</v>
      </c>
      <c r="K11" s="62"/>
      <c r="L11" s="62"/>
      <c r="M11" s="64">
        <v>22</v>
      </c>
      <c r="N11" s="66">
        <v>20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7">
        <f>N11-O11-P11-S11</f>
        <v>20</v>
      </c>
      <c r="U11" s="66">
        <f>N11-(R11+S11)</f>
        <v>20</v>
      </c>
      <c r="V11" s="68">
        <v>5</v>
      </c>
      <c r="W11" s="69">
        <f>V11/5*$V$8</f>
        <v>0.1</v>
      </c>
      <c r="X11" s="70">
        <f>W11/V$8*100%</f>
        <v>1</v>
      </c>
      <c r="Y11" s="68">
        <v>5</v>
      </c>
      <c r="Z11" s="69">
        <f>Y11/5*$Y$8</f>
        <v>0.1</v>
      </c>
      <c r="AA11" s="70">
        <f>Z11/Y$8*100%</f>
        <v>1</v>
      </c>
      <c r="AB11" s="68">
        <v>5</v>
      </c>
      <c r="AC11" s="69">
        <f>AB11/5*$AB$8</f>
        <v>0.1</v>
      </c>
      <c r="AD11" s="70">
        <f>AC11/AB$8*100%</f>
        <v>1</v>
      </c>
      <c r="AE11" s="71">
        <f>W11+Z11+AC11</f>
        <v>0.30000000000000004</v>
      </c>
      <c r="AF11" s="68">
        <v>5</v>
      </c>
      <c r="AG11" s="69">
        <f>AF11/5*$AF$8</f>
        <v>0.1</v>
      </c>
      <c r="AH11" s="70">
        <f>AG11/AF$8*100%</f>
        <v>1</v>
      </c>
      <c r="AI11" s="68">
        <v>5</v>
      </c>
      <c r="AJ11" s="69">
        <f>AI11/5*$AI$8</f>
        <v>0.1</v>
      </c>
      <c r="AK11" s="70">
        <f>AJ11/AI$8*100%</f>
        <v>1</v>
      </c>
      <c r="AL11" s="68">
        <v>5</v>
      </c>
      <c r="AM11" s="69">
        <f>AL11/5*$AL$8</f>
        <v>0.1</v>
      </c>
      <c r="AN11" s="70">
        <f>AM11/AL$8*100%</f>
        <v>1</v>
      </c>
      <c r="AO11" s="68">
        <v>5</v>
      </c>
      <c r="AP11" s="69">
        <f>AO11/5*$AO$8</f>
        <v>0.05</v>
      </c>
      <c r="AQ11" s="70">
        <f>AP11/AO$8*100%</f>
        <v>1</v>
      </c>
      <c r="AR11" s="72">
        <v>1</v>
      </c>
      <c r="AS11" s="69">
        <f>AR11/5*$AR$8</f>
        <v>1.0000000000000002E-2</v>
      </c>
      <c r="AT11" s="70">
        <f>AS11/AR$8*100%</f>
        <v>0.20000000000000004</v>
      </c>
      <c r="AU11" s="72">
        <v>3</v>
      </c>
      <c r="AV11" s="69">
        <f>AU11/5*$AU$8</f>
        <v>0.06</v>
      </c>
      <c r="AW11" s="70">
        <f>AV11/AU$8*100%</f>
        <v>0.6</v>
      </c>
      <c r="AX11" s="68">
        <v>5</v>
      </c>
      <c r="AY11" s="69">
        <f>AX11/5*$AX$8</f>
        <v>0.1</v>
      </c>
      <c r="AZ11" s="70">
        <f>AY11/AX$8*100%</f>
        <v>1</v>
      </c>
      <c r="BA11" s="68">
        <v>5</v>
      </c>
      <c r="BB11" s="69">
        <f>BA11/5*$BA$8</f>
        <v>0.05</v>
      </c>
      <c r="BC11" s="70">
        <f>BB11/BA$8*100%</f>
        <v>1</v>
      </c>
      <c r="BD11" s="68">
        <v>5</v>
      </c>
      <c r="BE11" s="69">
        <f>BD11/5*$BD$8</f>
        <v>0.05</v>
      </c>
      <c r="BF11" s="70">
        <f>BE11/BD$8*100%</f>
        <v>1</v>
      </c>
      <c r="BG11" s="73">
        <f>AG11+AJ11+AM11+AP11+AS11+AV11+AY11+BB11+BE11</f>
        <v>0.62000000000000011</v>
      </c>
      <c r="BH11" s="74">
        <f>BG11+AE11</f>
        <v>0.92000000000000015</v>
      </c>
      <c r="BI11" s="75" t="str">
        <f>IF(BP11&gt;0,"GUGUR","TERIMA")</f>
        <v>TERIMA</v>
      </c>
      <c r="BJ11" s="76">
        <v>1000000</v>
      </c>
      <c r="BK11" s="77">
        <f>BJ11*BH11</f>
        <v>920000.00000000012</v>
      </c>
      <c r="BL11" s="77">
        <f>IF(S11&gt;0,(T11/M11)*BK11,BK11)</f>
        <v>920000.00000000012</v>
      </c>
      <c r="BM11" s="78">
        <f>IF(L11=1,(T11/M11)*BL11,IF(BN11&gt;0,BL11*85%,IF(BO11&gt;0,BL11*60%,IF(BP11&gt;0,BL11*0%,BL11))))</f>
        <v>920000.00000000012</v>
      </c>
    </row>
    <row r="13" spans="1:68" ht="15" x14ac:dyDescent="0.25">
      <c r="BG13" s="81"/>
      <c r="BH13" s="81"/>
      <c r="BJ13" s="82"/>
    </row>
    <row r="14" spans="1:68" ht="15" x14ac:dyDescent="0.25">
      <c r="V14" s="83"/>
      <c r="W14" s="84"/>
      <c r="X14" s="84"/>
      <c r="Y14" s="84"/>
      <c r="Z14" s="83"/>
      <c r="AA14" s="84"/>
      <c r="AB14" s="84"/>
      <c r="AC14" s="84"/>
      <c r="AD14" s="84"/>
      <c r="AE14" s="84"/>
    </row>
    <row r="15" spans="1:68" ht="15" x14ac:dyDescent="0.25">
      <c r="V15" s="85"/>
      <c r="W15" s="85"/>
      <c r="X15" s="85"/>
      <c r="Y15" s="85"/>
      <c r="Z15" s="85"/>
      <c r="AA15" s="85"/>
      <c r="AB15" s="85"/>
      <c r="AC15" s="85"/>
      <c r="AD15" s="85"/>
      <c r="AE15" s="85"/>
    </row>
    <row r="153" spans="3:65" ht="1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ht="1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ht="1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ht="1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ht="1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ht="1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ht="1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ht="1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ht="1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2022-01-11T02:41:05Z</dcterms:created>
  <dcterms:modified xsi:type="dcterms:W3CDTF">2022-01-11T02:41:25Z</dcterms:modified>
</cp:coreProperties>
</file>