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3. Maret 2022\"/>
    </mc:Choice>
  </mc:AlternateContent>
  <bookViews>
    <workbookView xWindow="0" yWindow="0" windowWidth="17280" windowHeight="8292"/>
  </bookViews>
  <sheets>
    <sheet name="ADM LAYANAN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1" i="1" l="1"/>
  <c r="AW13" i="1" l="1"/>
  <c r="AS13" i="1"/>
  <c r="AT13" i="1" s="1"/>
  <c r="AP13" i="1"/>
  <c r="AQ13" i="1" s="1"/>
  <c r="AM13" i="1"/>
  <c r="AN13" i="1" s="1"/>
  <c r="AJ13" i="1"/>
  <c r="AK13" i="1" s="1"/>
  <c r="AG13" i="1"/>
  <c r="AH13" i="1" s="1"/>
  <c r="AD13" i="1"/>
  <c r="AE13" i="1" s="1"/>
  <c r="Z13" i="1"/>
  <c r="AA13" i="1" s="1"/>
  <c r="X13" i="1"/>
  <c r="AB13" i="1" s="1"/>
  <c r="U13" i="1"/>
  <c r="T13" i="1"/>
  <c r="AW12" i="1"/>
  <c r="AS12" i="1"/>
  <c r="AT12" i="1" s="1"/>
  <c r="AQ12" i="1"/>
  <c r="AP12" i="1"/>
  <c r="AM12" i="1"/>
  <c r="AN12" i="1" s="1"/>
  <c r="AK12" i="1"/>
  <c r="AJ12" i="1"/>
  <c r="AG12" i="1"/>
  <c r="AH12" i="1" s="1"/>
  <c r="AE12" i="1"/>
  <c r="AD12" i="1"/>
  <c r="AU12" i="1" s="1"/>
  <c r="Z12" i="1"/>
  <c r="AA12" i="1" s="1"/>
  <c r="X12" i="1"/>
  <c r="V12" i="1"/>
  <c r="U12" i="1"/>
  <c r="T12" i="1"/>
  <c r="AW11" i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AB11" i="1"/>
  <c r="AA11" i="1"/>
  <c r="Z11" i="1"/>
  <c r="X11" i="1"/>
  <c r="V11" i="1"/>
  <c r="U11" i="1"/>
  <c r="T11" i="1"/>
  <c r="B3" i="1"/>
  <c r="AV12" i="1" l="1"/>
  <c r="AY12" i="1" s="1"/>
  <c r="AZ12" i="1" s="1"/>
  <c r="BA12" i="1" s="1"/>
  <c r="AU13" i="1"/>
  <c r="AV13" i="1" s="1"/>
  <c r="AY13" i="1" s="1"/>
  <c r="AZ13" i="1" s="1"/>
  <c r="BA13" i="1" s="1"/>
  <c r="AB12" i="1"/>
  <c r="AU11" i="1"/>
  <c r="AY11" i="1" s="1"/>
  <c r="AZ11" i="1" s="1"/>
  <c r="BA11" i="1" s="1"/>
  <c r="V13" i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<sst xmlns="http://schemas.openxmlformats.org/spreadsheetml/2006/main" count="79" uniqueCount="53">
  <si>
    <t>FORM REKAPITULASI PENILAIAN KINERJA</t>
  </si>
  <si>
    <t>ADM LAYANAN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</si>
  <si>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</si>
  <si>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</si>
  <si>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</si>
  <si>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</si>
  <si>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</si>
  <si>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</si>
  <si>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</si>
  <si>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</si>
  <si>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</si>
  <si>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</si>
  <si>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</si>
  <si>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</si>
  <si>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</si>
  <si>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</si>
  <si>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</si>
  <si>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</si>
  <si>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</si>
  <si>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</si>
  <si>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</si>
  <si>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</si>
  <si>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</si>
  <si>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</si>
  <si>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</si>
  <si>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</si>
  <si>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</si>
  <si>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</si>
  <si>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</si>
  <si>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</si>
  <si>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</si>
  <si>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</si>
  <si>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</si>
  <si>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</si>
  <si>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</si>
  <si>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</si>
  <si>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</si>
  <si>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&amp; keakuratan reporting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</si>
  <si>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</si>
  <si>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</si>
  <si>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</si>
  <si>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</si>
  <si>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</si>
  <si>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REALISASI</t>
  </si>
  <si>
    <t>NILAI</t>
  </si>
  <si>
    <t>%NILAI</t>
  </si>
  <si>
    <t>MIEKE MULYA HARTIKA</t>
  </si>
  <si>
    <t>ADMIN SUPPORT</t>
  </si>
  <si>
    <t>PEREMPUAN</t>
  </si>
  <si>
    <t>PT. INFOMEDIA SOLUSI HUMANIKA</t>
  </si>
  <si>
    <t>RINA MULYANA</t>
  </si>
  <si>
    <t>DIAH FITRIYANA AZIZA</t>
  </si>
  <si>
    <t>ADMIN 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</si>
</sst>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2" applyFont="1" applyAlignment="1">
      <alignment vertical="center"/>
    </xf>
    <xf numFmtId="0" fontId="4" fillId="0" borderId="0" xfId="3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4" fillId="0" borderId="0" xfId="3" applyFont="1" applyAlignment="1">
      <alignment vertical="center"/>
    </xf>
    <xf numFmtId="17" fontId="3" fillId="0" borderId="0" xfId="2" applyNumberFormat="1" applyFont="1" applyAlignment="1">
      <alignment horizontal="left" vertical="center"/>
    </xf>
    <xf numFmtId="0" fontId="3" fillId="0" borderId="0" xfId="2" applyFont="1" applyBorder="1" applyAlignment="1">
      <alignment vertical="center"/>
    </xf>
    <xf numFmtId="0" fontId="5" fillId="2" borderId="4" xfId="3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4" fillId="0" borderId="0" xfId="3" applyFont="1" applyFill="1" applyAlignment="1">
      <alignment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3" fillId="0" borderId="4" xfId="3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center" vertical="center"/>
    </xf>
    <xf numFmtId="0" fontId="7" fillId="0" borderId="4" xfId="5" applyFont="1" applyFill="1" applyBorder="1" applyAlignment="1">
      <alignment horizontal="center" vertical="center"/>
    </xf>
    <xf numFmtId="9" fontId="3" fillId="0" borderId="4" xfId="1" applyFont="1" applyFill="1" applyBorder="1" applyAlignment="1">
      <alignment horizontal="center" vertical="center"/>
    </xf>
    <xf numFmtId="1" fontId="3" fillId="0" borderId="4" xfId="2" applyNumberFormat="1" applyFont="1" applyFill="1" applyBorder="1" applyAlignment="1">
      <alignment horizontal="center" vertical="center"/>
    </xf>
    <xf numFmtId="9" fontId="6" fillId="0" borderId="4" xfId="6" applyFont="1" applyFill="1" applyBorder="1" applyAlignment="1">
      <alignment horizontal="center" vertical="center" wrapText="1"/>
    </xf>
    <xf numFmtId="10" fontId="3" fillId="0" borderId="4" xfId="7" applyNumberFormat="1" applyFont="1" applyFill="1" applyBorder="1" applyAlignment="1">
      <alignment horizontal="center" vertical="center" wrapText="1"/>
    </xf>
    <xf numFmtId="3" fontId="3" fillId="0" borderId="4" xfId="7" applyNumberFormat="1" applyFont="1" applyFill="1" applyBorder="1" applyAlignment="1">
      <alignment horizontal="center" vertical="center" wrapText="1"/>
    </xf>
    <xf numFmtId="3" fontId="3" fillId="0" borderId="4" xfId="6" applyNumberFormat="1" applyFont="1" applyFill="1" applyBorder="1" applyAlignment="1">
      <alignment horizontal="center" vertical="center"/>
    </xf>
    <xf numFmtId="0" fontId="4" fillId="0" borderId="13" xfId="3" applyFont="1" applyFill="1" applyBorder="1" applyAlignment="1">
      <alignment vertical="center"/>
    </xf>
    <xf numFmtId="0" fontId="4" fillId="0" borderId="4" xfId="3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165" fontId="3" fillId="3" borderId="4" xfId="6" applyNumberFormat="1" applyFont="1" applyFill="1" applyBorder="1" applyAlignment="1">
      <alignment horizontal="center" vertical="center"/>
    </xf>
    <xf numFmtId="10" fontId="3" fillId="3" borderId="4" xfId="2" applyNumberFormat="1" applyFont="1" applyFill="1" applyBorder="1" applyAlignment="1">
      <alignment horizontal="center" vertical="center"/>
    </xf>
    <xf numFmtId="10" fontId="3" fillId="4" borderId="4" xfId="2" applyNumberFormat="1" applyFont="1" applyFill="1" applyBorder="1" applyAlignment="1">
      <alignment horizontal="center" vertical="center"/>
    </xf>
    <xf numFmtId="3" fontId="3" fillId="5" borderId="4" xfId="6" applyNumberFormat="1" applyFont="1" applyFill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166" fontId="3" fillId="6" borderId="4" xfId="0" applyNumberFormat="1" applyFont="1" applyFill="1" applyBorder="1" applyAlignment="1">
      <alignment horizontal="center" vertical="center"/>
    </xf>
    <xf numFmtId="0" fontId="4" fillId="0" borderId="0" xfId="3" applyFont="1" applyAlignment="1">
      <alignment horizontal="center" vertical="center"/>
    </xf>
    <xf numFmtId="167" fontId="3" fillId="0" borderId="0" xfId="8" applyNumberFormat="1" applyFont="1" applyAlignment="1">
      <alignment horizontal="center" vertical="center"/>
    </xf>
    <xf numFmtId="2" fontId="4" fillId="0" borderId="0" xfId="3" applyNumberFormat="1" applyFont="1" applyAlignment="1">
      <alignment horizontal="center" vertical="center"/>
    </xf>
    <xf numFmtId="0" fontId="4" fillId="0" borderId="0" xfId="3" applyFont="1" applyFill="1" applyAlignment="1">
      <alignment horizontal="center" vertical="center"/>
    </xf>
    <xf numFmtId="0" fontId="5" fillId="0" borderId="4" xfId="4" applyFont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165" fontId="5" fillId="2" borderId="4" xfId="2" applyNumberFormat="1" applyFont="1" applyFill="1" applyBorder="1" applyAlignment="1">
      <alignment horizontal="center" vertical="center" wrapText="1"/>
    </xf>
    <xf numFmtId="165" fontId="5" fillId="2" borderId="11" xfId="2" applyNumberFormat="1" applyFont="1" applyFill="1" applyBorder="1" applyAlignment="1">
      <alignment horizontal="center" vertical="center" wrapText="1"/>
    </xf>
    <xf numFmtId="165" fontId="5" fillId="2" borderId="12" xfId="2" applyNumberFormat="1" applyFont="1" applyFill="1" applyBorder="1" applyAlignment="1">
      <alignment horizontal="center" vertical="center" wrapText="1"/>
    </xf>
    <xf numFmtId="165" fontId="5" fillId="2" borderId="13" xfId="2" applyNumberFormat="1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0" fontId="5" fillId="0" borderId="14" xfId="4" applyFont="1" applyFill="1" applyBorder="1" applyAlignment="1">
      <alignment horizontal="center" vertical="center" wrapText="1"/>
    </xf>
    <xf numFmtId="164" fontId="5" fillId="0" borderId="1" xfId="4" applyNumberFormat="1" applyFont="1" applyFill="1" applyBorder="1" applyAlignment="1">
      <alignment horizontal="center" vertical="center" wrapText="1"/>
    </xf>
    <xf numFmtId="164" fontId="5" fillId="0" borderId="6" xfId="4" applyNumberFormat="1" applyFont="1" applyFill="1" applyBorder="1" applyAlignment="1">
      <alignment horizontal="center" vertical="center" wrapText="1"/>
    </xf>
    <xf numFmtId="164" fontId="5" fillId="0" borderId="14" xfId="4" applyNumberFormat="1" applyFont="1" applyFill="1" applyBorder="1" applyAlignment="1">
      <alignment horizontal="center" vertical="center" wrapText="1"/>
    </xf>
    <xf numFmtId="164" fontId="5" fillId="5" borderId="1" xfId="4" applyNumberFormat="1" applyFont="1" applyFill="1" applyBorder="1" applyAlignment="1">
      <alignment horizontal="center" vertical="center" wrapText="1"/>
    </xf>
    <xf numFmtId="164" fontId="5" fillId="5" borderId="6" xfId="4" applyNumberFormat="1" applyFont="1" applyFill="1" applyBorder="1" applyAlignment="1">
      <alignment horizontal="center" vertical="center" wrapText="1"/>
    </xf>
    <xf numFmtId="164" fontId="5" fillId="5" borderId="14" xfId="4" applyNumberFormat="1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14" xfId="3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11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3" borderId="5" xfId="2" applyFont="1" applyFill="1" applyBorder="1" applyAlignment="1">
      <alignment horizontal="center" vertical="center" wrapText="1"/>
    </xf>
    <xf numFmtId="0" fontId="5" fillId="3" borderId="10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14" xfId="4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</cellXfs>
  <cellStyles count="9">
    <cellStyle name="Comma 5 3 2 2" xfId="8"/>
    <cellStyle name="Normal" xfId="0" builtinId="0"/>
    <cellStyle name="Normal 3 3 2" xfId="3"/>
    <cellStyle name="Normal 4 10 7" xfId="5"/>
    <cellStyle name="Normal 4 2" xfId="4"/>
    <cellStyle name="Normal_Kinerja Nov 08" xfId="7"/>
    <cellStyle name="Normal_Kinerja Siska Sept 2010" xfId="2"/>
    <cellStyle name="Percent" xfId="1" builtinId="5"/>
    <cellStyle name="Percent 2 2" xfId="6"/>
  </cellStyles>
  <dxfs count="3">
    <dxf>
      <fill>
        <patternFill>
          <bgColor theme="8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">
          <cell r="B3" t="str">
            <v>LOKASI      : CC TELKOMSEL BANDUNG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E172"/>
  <sheetViews>
    <sheetView showGridLines="0" tabSelected="1" workbookViewId="0">
      <pane xSplit="3" ySplit="10" topLeftCell="K11" activePane="bottomRight" state="frozen"/>
      <selection pane="topRight" activeCell="D1" sqref="D1"/>
      <selection pane="bottomLeft" activeCell="A11" sqref="A11"/>
      <selection pane="bottomRight" activeCell="S20" sqref="S20"/>
    </sheetView>
  </sheetViews>
  <sheetFormatPr defaultColWidth="9.109375" defaultRowHeight="10.199999999999999" x14ac:dyDescent="0.3"/>
  <cols>
    <col min="1" max="1" width="3.44140625" style="7" customWidth="1"/>
    <col min="2" max="2" width="7.109375" style="7" customWidth="1"/>
    <col min="3" max="3" width="23.88671875" style="2" customWidth="1"/>
    <col min="4" max="4" width="5.44140625" style="38" customWidth="1"/>
    <col min="5" max="5" width="8.88671875" style="38" customWidth="1"/>
    <col min="6" max="6" width="8.6640625" style="38" customWidth="1"/>
    <col min="7" max="7" width="9.109375" style="38" customWidth="1"/>
    <col min="8" max="8" width="11.88671875" style="38" bestFit="1" customWidth="1"/>
    <col min="9" max="9" width="6.88671875" style="38" customWidth="1"/>
    <col min="10" max="10" width="27.33203125" style="38" bestFit="1" customWidth="1"/>
    <col min="11" max="11" width="6.6640625" style="38" customWidth="1"/>
    <col min="12" max="12" width="7.88671875" style="38" customWidth="1"/>
    <col min="13" max="13" width="6.109375" style="38" customWidth="1"/>
    <col min="14" max="17" width="9.109375" style="38" customWidth="1"/>
    <col min="18" max="18" width="2.6640625" style="38" bestFit="1" customWidth="1"/>
    <col min="19" max="19" width="3" style="38" bestFit="1" customWidth="1"/>
    <col min="20" max="20" width="7.88671875" style="38" customWidth="1"/>
    <col min="21" max="21" width="5.109375" style="38" customWidth="1"/>
    <col min="22" max="22" width="8.109375" style="38" bestFit="1" customWidth="1"/>
    <col min="23" max="23" width="4.6640625" style="38" bestFit="1" customWidth="1"/>
    <col min="24" max="24" width="6" style="38" bestFit="1" customWidth="1"/>
    <col min="25" max="25" width="4.6640625" style="38" bestFit="1" customWidth="1"/>
    <col min="26" max="26" width="6.5546875" style="38" bestFit="1" customWidth="1"/>
    <col min="27" max="27" width="8.109375" style="38" bestFit="1" customWidth="1"/>
    <col min="28" max="28" width="12.44140625" style="38" customWidth="1"/>
    <col min="29" max="29" width="4.6640625" style="40" bestFit="1" customWidth="1"/>
    <col min="30" max="30" width="6" style="40" bestFit="1" customWidth="1"/>
    <col min="31" max="31" width="8.109375" style="40" bestFit="1" customWidth="1"/>
    <col min="32" max="32" width="4.6640625" style="40" bestFit="1" customWidth="1"/>
    <col min="33" max="33" width="6" style="40" bestFit="1" customWidth="1"/>
    <col min="34" max="34" width="8.109375" style="40" bestFit="1" customWidth="1"/>
    <col min="35" max="35" width="4.6640625" style="40" bestFit="1" customWidth="1"/>
    <col min="36" max="37" width="9.109375" style="40" customWidth="1"/>
    <col min="38" max="38" width="4.6640625" style="40" bestFit="1" customWidth="1"/>
    <col min="39" max="39" width="6" style="40" bestFit="1" customWidth="1"/>
    <col min="40" max="40" width="8.109375" style="40" bestFit="1" customWidth="1"/>
    <col min="41" max="41" width="4.6640625" style="40" bestFit="1" customWidth="1"/>
    <col min="42" max="42" width="6" style="40" bestFit="1" customWidth="1"/>
    <col min="43" max="43" width="11.88671875" style="40" customWidth="1"/>
    <col min="44" max="44" width="4.6640625" style="40" bestFit="1" customWidth="1"/>
    <col min="45" max="45" width="6" style="40" bestFit="1" customWidth="1"/>
    <col min="46" max="46" width="8.109375" style="40" bestFit="1" customWidth="1"/>
    <col min="47" max="48" width="9.33203125" style="38" customWidth="1"/>
    <col min="49" max="49" width="9.109375" style="38" customWidth="1"/>
    <col min="50" max="50" width="12.44140625" style="41" customWidth="1"/>
    <col min="51" max="51" width="9" style="38" customWidth="1"/>
    <col min="52" max="52" width="13" style="38" customWidth="1"/>
    <col min="53" max="53" width="14.44140625" style="38" customWidth="1"/>
    <col min="54" max="54" width="13.109375" style="7" hidden="1" customWidth="1"/>
    <col min="55" max="55" width="12.109375" style="7" hidden="1" customWidth="1"/>
    <col min="56" max="56" width="11.88671875" style="7" hidden="1" customWidth="1"/>
    <col min="57" max="206" width="9.109375" style="7"/>
    <col min="207" max="207" width="7.109375" style="7" customWidth="1"/>
    <col min="208" max="208" width="27.33203125" style="7" customWidth="1"/>
    <col min="209" max="209" width="12" style="7" bestFit="1" customWidth="1"/>
    <col min="210" max="216" width="9.109375" style="7" customWidth="1"/>
    <col min="217" max="217" width="0" style="7" hidden="1" customWidth="1"/>
    <col min="218" max="16384" width="9.109375" style="7"/>
  </cols>
  <sheetData>
    <row r="1" spans="1:57" x14ac:dyDescent="0.3">
      <c r="A1" s="1"/>
      <c r="B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4"/>
      <c r="AV1" s="4"/>
      <c r="AW1" s="4"/>
      <c r="AX1" s="6"/>
      <c r="AY1" s="4"/>
      <c r="AZ1" s="4"/>
      <c r="BA1" s="4"/>
    </row>
    <row r="2" spans="1:57" x14ac:dyDescent="0.3">
      <c r="A2" s="1"/>
      <c r="B2" s="1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4"/>
      <c r="AV2" s="4"/>
      <c r="AW2" s="4"/>
      <c r="AX2" s="6"/>
      <c r="AY2" s="4"/>
      <c r="AZ2" s="4"/>
      <c r="BA2" s="4"/>
    </row>
    <row r="3" spans="1:57" x14ac:dyDescent="0.3">
      <c r="A3" s="1"/>
      <c r="B3" s="1" t="str">
        <f>'[1]ADM OFFICE'!B3</f>
        <v>LOKASI      : CC TELKOMSEL BANDUNG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4"/>
      <c r="AV3" s="4"/>
      <c r="AW3" s="4"/>
      <c r="AX3" s="6"/>
      <c r="AY3" s="4"/>
      <c r="AZ3" s="4"/>
      <c r="BA3" s="4"/>
    </row>
    <row r="4" spans="1:57" x14ac:dyDescent="0.3">
      <c r="A4" s="1"/>
      <c r="B4" s="8">
        <v>44621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4"/>
      <c r="AV4" s="4"/>
      <c r="AW4" s="4"/>
      <c r="AX4" s="6"/>
      <c r="AY4" s="4"/>
      <c r="AZ4" s="4"/>
      <c r="BA4" s="4"/>
    </row>
    <row r="5" spans="1:57" x14ac:dyDescent="0.3">
      <c r="A5" s="1"/>
      <c r="B5" s="1"/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4"/>
      <c r="AV5" s="4"/>
      <c r="AW5" s="4"/>
      <c r="AX5" s="6"/>
      <c r="AY5" s="4"/>
      <c r="AZ5" s="4"/>
      <c r="BA5" s="4"/>
    </row>
    <row r="6" spans="1:57" ht="12" customHeight="1" x14ac:dyDescent="0.3">
      <c r="A6" s="1"/>
      <c r="B6" s="86" t="s">
        <v>2</v>
      </c>
      <c r="C6" s="86" t="s">
        <v>3</v>
      </c>
      <c r="D6" s="83" t="s">
        <v>4</v>
      </c>
      <c r="E6" s="83" t="s">
        <v>5</v>
      </c>
      <c r="F6" s="83" t="s">
        <v>6</v>
      </c>
      <c r="G6" s="83" t="s">
        <v>7</v>
      </c>
      <c r="H6" s="80" t="s">
        <v>8</v>
      </c>
      <c r="I6" s="80" t="s">
        <v>9</v>
      </c>
      <c r="J6" s="80" t="s">
        <v>10</v>
      </c>
      <c r="K6" s="80" t="s">
        <v>11</v>
      </c>
      <c r="L6" s="80" t="s">
        <v>12</v>
      </c>
      <c r="M6" s="77" t="s">
        <v>13</v>
      </c>
      <c r="N6" s="77" t="s">
        <v>14</v>
      </c>
      <c r="O6" s="77" t="s">
        <v>15</v>
      </c>
      <c r="P6" s="77" t="s">
        <v>16</v>
      </c>
      <c r="Q6" s="77" t="s">
        <v>17</v>
      </c>
      <c r="R6" s="77" t="s">
        <v>18</v>
      </c>
      <c r="S6" s="77" t="s">
        <v>19</v>
      </c>
      <c r="T6" s="60" t="s">
        <v>20</v>
      </c>
      <c r="U6" s="60" t="s">
        <v>21</v>
      </c>
      <c r="V6" s="63" t="s">
        <v>22</v>
      </c>
      <c r="W6" s="64"/>
      <c r="X6" s="64"/>
      <c r="Y6" s="64"/>
      <c r="Z6" s="64"/>
      <c r="AA6" s="64"/>
      <c r="AB6" s="67" t="s">
        <v>23</v>
      </c>
      <c r="AC6" s="63" t="s">
        <v>24</v>
      </c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8"/>
      <c r="AU6" s="74" t="s">
        <v>25</v>
      </c>
      <c r="AV6" s="48" t="s">
        <v>26</v>
      </c>
      <c r="AW6" s="51" t="s">
        <v>27</v>
      </c>
      <c r="AX6" s="51" t="s">
        <v>28</v>
      </c>
      <c r="AY6" s="54" t="s">
        <v>29</v>
      </c>
      <c r="AZ6" s="54" t="s">
        <v>30</v>
      </c>
      <c r="BA6" s="57" t="s">
        <v>31</v>
      </c>
      <c r="BB6" s="42" t="s">
        <v>32</v>
      </c>
      <c r="BC6" s="42" t="s">
        <v>33</v>
      </c>
      <c r="BD6" s="43" t="s">
        <v>34</v>
      </c>
    </row>
    <row r="7" spans="1:57" x14ac:dyDescent="0.3">
      <c r="A7" s="1"/>
      <c r="B7" s="87"/>
      <c r="C7" s="87"/>
      <c r="D7" s="84"/>
      <c r="E7" s="84"/>
      <c r="F7" s="84"/>
      <c r="G7" s="84"/>
      <c r="H7" s="81"/>
      <c r="I7" s="81"/>
      <c r="J7" s="81"/>
      <c r="K7" s="81"/>
      <c r="L7" s="81"/>
      <c r="M7" s="78"/>
      <c r="N7" s="78"/>
      <c r="O7" s="78"/>
      <c r="P7" s="78"/>
      <c r="Q7" s="78"/>
      <c r="R7" s="78"/>
      <c r="S7" s="78"/>
      <c r="T7" s="61"/>
      <c r="U7" s="61"/>
      <c r="V7" s="65"/>
      <c r="W7" s="66"/>
      <c r="X7" s="66"/>
      <c r="Y7" s="66"/>
      <c r="Z7" s="66"/>
      <c r="AA7" s="66"/>
      <c r="AB7" s="67"/>
      <c r="AC7" s="65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9"/>
      <c r="AU7" s="75"/>
      <c r="AV7" s="49"/>
      <c r="AW7" s="52"/>
      <c r="AX7" s="52"/>
      <c r="AY7" s="55"/>
      <c r="AZ7" s="55"/>
      <c r="BA7" s="58"/>
      <c r="BB7" s="42"/>
      <c r="BC7" s="42"/>
      <c r="BD7" s="43"/>
    </row>
    <row r="8" spans="1:57" x14ac:dyDescent="0.3">
      <c r="A8" s="1"/>
      <c r="B8" s="87"/>
      <c r="C8" s="87"/>
      <c r="D8" s="84"/>
      <c r="E8" s="84"/>
      <c r="F8" s="84"/>
      <c r="G8" s="84"/>
      <c r="H8" s="81"/>
      <c r="I8" s="81"/>
      <c r="J8" s="81"/>
      <c r="K8" s="81"/>
      <c r="L8" s="81"/>
      <c r="M8" s="78"/>
      <c r="N8" s="78"/>
      <c r="O8" s="78"/>
      <c r="P8" s="78"/>
      <c r="Q8" s="78"/>
      <c r="R8" s="78"/>
      <c r="S8" s="78"/>
      <c r="T8" s="61"/>
      <c r="U8" s="61"/>
      <c r="V8" s="44">
        <v>0.15</v>
      </c>
      <c r="W8" s="44"/>
      <c r="X8" s="44"/>
      <c r="Y8" s="44">
        <v>0.15</v>
      </c>
      <c r="Z8" s="44"/>
      <c r="AA8" s="44"/>
      <c r="AB8" s="67"/>
      <c r="AC8" s="45">
        <v>0.1</v>
      </c>
      <c r="AD8" s="46"/>
      <c r="AE8" s="47"/>
      <c r="AF8" s="45">
        <v>0.1</v>
      </c>
      <c r="AG8" s="46"/>
      <c r="AH8" s="47"/>
      <c r="AI8" s="45">
        <v>0.15</v>
      </c>
      <c r="AJ8" s="46"/>
      <c r="AK8" s="47"/>
      <c r="AL8" s="45">
        <v>0.15</v>
      </c>
      <c r="AM8" s="46"/>
      <c r="AN8" s="47"/>
      <c r="AO8" s="44">
        <v>0.15</v>
      </c>
      <c r="AP8" s="44"/>
      <c r="AQ8" s="44"/>
      <c r="AR8" s="44">
        <v>0.05</v>
      </c>
      <c r="AS8" s="44"/>
      <c r="AT8" s="44"/>
      <c r="AU8" s="75"/>
      <c r="AV8" s="49"/>
      <c r="AW8" s="52"/>
      <c r="AX8" s="52"/>
      <c r="AY8" s="55"/>
      <c r="AZ8" s="55"/>
      <c r="BA8" s="58"/>
      <c r="BB8" s="42"/>
      <c r="BC8" s="42"/>
      <c r="BD8" s="43"/>
    </row>
    <row r="9" spans="1:57" ht="33" customHeight="1" x14ac:dyDescent="0.3">
      <c r="A9" s="1"/>
      <c r="B9" s="87"/>
      <c r="C9" s="87"/>
      <c r="D9" s="84"/>
      <c r="E9" s="84"/>
      <c r="F9" s="84"/>
      <c r="G9" s="84"/>
      <c r="H9" s="81"/>
      <c r="I9" s="81"/>
      <c r="J9" s="81"/>
      <c r="K9" s="81"/>
      <c r="L9" s="81"/>
      <c r="M9" s="78"/>
      <c r="N9" s="78"/>
      <c r="O9" s="78"/>
      <c r="P9" s="78"/>
      <c r="Q9" s="78"/>
      <c r="R9" s="78"/>
      <c r="S9" s="78"/>
      <c r="T9" s="61"/>
      <c r="U9" s="61"/>
      <c r="V9" s="73" t="s">
        <v>35</v>
      </c>
      <c r="W9" s="73"/>
      <c r="X9" s="73"/>
      <c r="Y9" s="70" t="s">
        <v>36</v>
      </c>
      <c r="Z9" s="71"/>
      <c r="AA9" s="72"/>
      <c r="AB9" s="67"/>
      <c r="AC9" s="70" t="s">
        <v>37</v>
      </c>
      <c r="AD9" s="71"/>
      <c r="AE9" s="72"/>
      <c r="AF9" s="70" t="s">
        <v>38</v>
      </c>
      <c r="AG9" s="71"/>
      <c r="AH9" s="72"/>
      <c r="AI9" s="70" t="s">
        <v>39</v>
      </c>
      <c r="AJ9" s="71"/>
      <c r="AK9" s="72"/>
      <c r="AL9" s="70" t="s">
        <v>40</v>
      </c>
      <c r="AM9" s="71"/>
      <c r="AN9" s="72"/>
      <c r="AO9" s="73" t="s">
        <v>41</v>
      </c>
      <c r="AP9" s="73"/>
      <c r="AQ9" s="73"/>
      <c r="AR9" s="73" t="s">
        <v>42</v>
      </c>
      <c r="AS9" s="73"/>
      <c r="AT9" s="73"/>
      <c r="AU9" s="75"/>
      <c r="AV9" s="49"/>
      <c r="AW9" s="52"/>
      <c r="AX9" s="52"/>
      <c r="AY9" s="55"/>
      <c r="AZ9" s="55"/>
      <c r="BA9" s="58"/>
      <c r="BB9" s="42"/>
      <c r="BC9" s="42"/>
      <c r="BD9" s="43"/>
    </row>
    <row r="10" spans="1:57" x14ac:dyDescent="0.3">
      <c r="A10" s="9"/>
      <c r="B10" s="88"/>
      <c r="C10" s="88"/>
      <c r="D10" s="85"/>
      <c r="E10" s="85"/>
      <c r="F10" s="85"/>
      <c r="G10" s="85"/>
      <c r="H10" s="82"/>
      <c r="I10" s="82"/>
      <c r="J10" s="82"/>
      <c r="K10" s="82"/>
      <c r="L10" s="82"/>
      <c r="M10" s="79"/>
      <c r="N10" s="79"/>
      <c r="O10" s="79"/>
      <c r="P10" s="79"/>
      <c r="Q10" s="79"/>
      <c r="R10" s="79"/>
      <c r="S10" s="79"/>
      <c r="T10" s="62"/>
      <c r="U10" s="62"/>
      <c r="V10" s="10" t="s">
        <v>43</v>
      </c>
      <c r="W10" s="11" t="s">
        <v>44</v>
      </c>
      <c r="X10" s="11" t="s">
        <v>45</v>
      </c>
      <c r="Y10" s="11" t="s">
        <v>44</v>
      </c>
      <c r="Z10" s="11" t="s">
        <v>45</v>
      </c>
      <c r="AA10" s="10" t="s">
        <v>43</v>
      </c>
      <c r="AB10" s="67"/>
      <c r="AC10" s="11" t="s">
        <v>44</v>
      </c>
      <c r="AD10" s="11" t="s">
        <v>45</v>
      </c>
      <c r="AE10" s="10" t="s">
        <v>43</v>
      </c>
      <c r="AF10" s="11" t="s">
        <v>44</v>
      </c>
      <c r="AG10" s="11" t="s">
        <v>45</v>
      </c>
      <c r="AH10" s="10" t="s">
        <v>43</v>
      </c>
      <c r="AI10" s="11" t="s">
        <v>44</v>
      </c>
      <c r="AJ10" s="11" t="s">
        <v>45</v>
      </c>
      <c r="AK10" s="10" t="s">
        <v>43</v>
      </c>
      <c r="AL10" s="11" t="s">
        <v>44</v>
      </c>
      <c r="AM10" s="11" t="s">
        <v>45</v>
      </c>
      <c r="AN10" s="10" t="s">
        <v>43</v>
      </c>
      <c r="AO10" s="12" t="s">
        <v>44</v>
      </c>
      <c r="AP10" s="12" t="s">
        <v>45</v>
      </c>
      <c r="AQ10" s="10" t="s">
        <v>43</v>
      </c>
      <c r="AR10" s="12" t="s">
        <v>44</v>
      </c>
      <c r="AS10" s="12" t="s">
        <v>45</v>
      </c>
      <c r="AT10" s="10" t="s">
        <v>43</v>
      </c>
      <c r="AU10" s="76"/>
      <c r="AV10" s="50"/>
      <c r="AW10" s="53"/>
      <c r="AX10" s="53"/>
      <c r="AY10" s="56"/>
      <c r="AZ10" s="56"/>
      <c r="BA10" s="59"/>
      <c r="BB10" s="42"/>
      <c r="BC10" s="42"/>
      <c r="BD10" s="43"/>
    </row>
    <row r="11" spans="1:57" s="13" customFormat="1" ht="16.5" customHeight="1" x14ac:dyDescent="0.3">
      <c r="B11" s="14">
        <v>1</v>
      </c>
      <c r="C11" s="15" t="s">
        <v>46</v>
      </c>
      <c r="D11" s="16">
        <v>150041</v>
      </c>
      <c r="E11" s="17">
        <v>44467</v>
      </c>
      <c r="F11" s="17">
        <v>44831</v>
      </c>
      <c r="G11" s="18" t="s">
        <v>47</v>
      </c>
      <c r="H11" s="15" t="s">
        <v>48</v>
      </c>
      <c r="I11" s="18"/>
      <c r="J11" s="15" t="s">
        <v>49</v>
      </c>
      <c r="K11" s="18"/>
      <c r="L11" s="18"/>
      <c r="M11" s="18">
        <v>22</v>
      </c>
      <c r="N11" s="19">
        <v>22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20">
        <f>N11-O11-P11-S11</f>
        <v>22</v>
      </c>
      <c r="U11" s="19">
        <f>N11-(R11+S11)</f>
        <v>22</v>
      </c>
      <c r="V11" s="21">
        <f>X11/V8*100%</f>
        <v>1</v>
      </c>
      <c r="W11" s="22">
        <v>5</v>
      </c>
      <c r="X11" s="23">
        <f>W11/5*$V$8</f>
        <v>0.15</v>
      </c>
      <c r="Y11" s="22">
        <v>5</v>
      </c>
      <c r="Z11" s="23">
        <f>Y11/5*$Y$8</f>
        <v>0.15</v>
      </c>
      <c r="AA11" s="23">
        <f>Z11/Y8*100%</f>
        <v>1</v>
      </c>
      <c r="AB11" s="32">
        <f>X11+Z11</f>
        <v>0.3</v>
      </c>
      <c r="AC11" s="22">
        <v>5</v>
      </c>
      <c r="AD11" s="23">
        <f>AC11/5*$AC$8</f>
        <v>0.1</v>
      </c>
      <c r="AE11" s="23">
        <f>AD11/AC$8*100%</f>
        <v>1</v>
      </c>
      <c r="AF11" s="22">
        <v>5</v>
      </c>
      <c r="AG11" s="23">
        <f>AF11/5*$AF$8</f>
        <v>0.1</v>
      </c>
      <c r="AH11" s="23">
        <f>AG11/AF$8*100%</f>
        <v>1</v>
      </c>
      <c r="AI11" s="22">
        <v>5</v>
      </c>
      <c r="AJ11" s="23">
        <f>AI11/5*$AI$8</f>
        <v>0.15</v>
      </c>
      <c r="AK11" s="23">
        <f>AJ11/AI$8*100%</f>
        <v>1</v>
      </c>
      <c r="AL11" s="22">
        <v>5</v>
      </c>
      <c r="AM11" s="23">
        <f>AL11/5*$AL$8</f>
        <v>0.15</v>
      </c>
      <c r="AN11" s="23">
        <f>AM11/AL$8*100%</f>
        <v>1</v>
      </c>
      <c r="AO11" s="22">
        <v>5</v>
      </c>
      <c r="AP11" s="23">
        <f>AO11/5*$AO$8</f>
        <v>0.15</v>
      </c>
      <c r="AQ11" s="23">
        <f>AP11/AO$8*100%</f>
        <v>1</v>
      </c>
      <c r="AR11" s="22">
        <v>5</v>
      </c>
      <c r="AS11" s="23">
        <f>AR11/5*$AR$8</f>
        <v>0.05</v>
      </c>
      <c r="AT11" s="23">
        <f>AS11/AR$8*100%</f>
        <v>1</v>
      </c>
      <c r="AU11" s="33">
        <f>AD11+AG11+AJ11+AM11+AP11+AS11</f>
        <v>0.70000000000000007</v>
      </c>
      <c r="AV11" s="34">
        <f>AU11+AB11</f>
        <v>1</v>
      </c>
      <c r="AW11" s="24" t="str">
        <f>IF(BD11&gt;0,"GUGUR","TERIMA")</f>
        <v>TERIMA</v>
      </c>
      <c r="AX11" s="25">
        <v>800000</v>
      </c>
      <c r="AY11" s="26">
        <f>AX11*AV11</f>
        <v>800000</v>
      </c>
      <c r="AZ11" s="26">
        <f>IF(S11&gt;0,(T11/M11)*AY11,AY11)</f>
        <v>800000</v>
      </c>
      <c r="BA11" s="35">
        <f>IF(L11=1,(T11/M11)*AZ11,IF(BB11&gt;0,AZ11*85%,IF(BC11&gt;0,AZ11*60%,IF(BD11&gt;0,AZ11*0%,AZ11))))</f>
        <v>800000</v>
      </c>
      <c r="BB11" s="27"/>
      <c r="BC11" s="28"/>
      <c r="BD11" s="28"/>
    </row>
    <row r="12" spans="1:57" s="13" customFormat="1" ht="16.5" customHeight="1" x14ac:dyDescent="0.3">
      <c r="B12" s="14">
        <v>2</v>
      </c>
      <c r="C12" s="29" t="s">
        <v>50</v>
      </c>
      <c r="D12" s="29">
        <v>32489</v>
      </c>
      <c r="E12" s="17">
        <v>44501</v>
      </c>
      <c r="F12" s="17">
        <v>44865</v>
      </c>
      <c r="G12" s="18" t="s">
        <v>47</v>
      </c>
      <c r="H12" s="29" t="s">
        <v>48</v>
      </c>
      <c r="I12" s="30"/>
      <c r="J12" s="15" t="s">
        <v>49</v>
      </c>
      <c r="K12" s="29"/>
      <c r="L12" s="31"/>
      <c r="M12" s="18">
        <v>22</v>
      </c>
      <c r="N12" s="19">
        <v>22</v>
      </c>
      <c r="O12" s="19">
        <v>0</v>
      </c>
      <c r="P12" s="19">
        <v>0</v>
      </c>
      <c r="Q12" s="19">
        <v>0</v>
      </c>
      <c r="R12" s="19">
        <v>1</v>
      </c>
      <c r="S12" s="19">
        <v>0</v>
      </c>
      <c r="T12" s="20">
        <f>N12-O12-P12-S12</f>
        <v>22</v>
      </c>
      <c r="U12" s="19">
        <f>N12-(R12+S12)</f>
        <v>21</v>
      </c>
      <c r="V12" s="21">
        <f>X12/V8*100%</f>
        <v>1</v>
      </c>
      <c r="W12" s="22">
        <v>5</v>
      </c>
      <c r="X12" s="23">
        <f>W12/5*$V$8</f>
        <v>0.15</v>
      </c>
      <c r="Y12" s="22">
        <v>5</v>
      </c>
      <c r="Z12" s="23">
        <f>Y12/5*$Y$8</f>
        <v>0.15</v>
      </c>
      <c r="AA12" s="23">
        <f>Z12/Y8*100%</f>
        <v>1</v>
      </c>
      <c r="AB12" s="32">
        <f>X12+Z12</f>
        <v>0.3</v>
      </c>
      <c r="AC12" s="22">
        <v>5</v>
      </c>
      <c r="AD12" s="23">
        <f>AC12/5*$AC$8</f>
        <v>0.1</v>
      </c>
      <c r="AE12" s="23">
        <f>AD12/AC$8*100%</f>
        <v>1</v>
      </c>
      <c r="AF12" s="22">
        <v>5</v>
      </c>
      <c r="AG12" s="23">
        <f>AF12/5*$AF$8</f>
        <v>0.1</v>
      </c>
      <c r="AH12" s="23">
        <f>AG12/AF$8*100%</f>
        <v>1</v>
      </c>
      <c r="AI12" s="22">
        <v>5</v>
      </c>
      <c r="AJ12" s="23">
        <f>AI12/5*$AI$8</f>
        <v>0.15</v>
      </c>
      <c r="AK12" s="23">
        <f>AJ12/AI$8*100%</f>
        <v>1</v>
      </c>
      <c r="AL12" s="22">
        <v>5</v>
      </c>
      <c r="AM12" s="23">
        <f>AL12/5*$AL$8</f>
        <v>0.15</v>
      </c>
      <c r="AN12" s="23">
        <f>AM12/AL$8*100%</f>
        <v>1</v>
      </c>
      <c r="AO12" s="22">
        <v>5</v>
      </c>
      <c r="AP12" s="23">
        <f>AO12/5*$AO$8</f>
        <v>0.15</v>
      </c>
      <c r="AQ12" s="23">
        <f>AP12/AO$8*100%</f>
        <v>1</v>
      </c>
      <c r="AR12" s="22">
        <v>5</v>
      </c>
      <c r="AS12" s="23">
        <f>AR12/5*$AR$8</f>
        <v>0.05</v>
      </c>
      <c r="AT12" s="23">
        <f>AS12/AR$8*100%</f>
        <v>1</v>
      </c>
      <c r="AU12" s="33">
        <f>AD12+AG12+AJ12+AM12+AP12+AS12</f>
        <v>0.70000000000000007</v>
      </c>
      <c r="AV12" s="34">
        <f>AU12+AB12</f>
        <v>1</v>
      </c>
      <c r="AW12" s="24" t="str">
        <f>IF(BD12&gt;0,"GUGUR","TERIMA")</f>
        <v>TERIMA</v>
      </c>
      <c r="AX12" s="25">
        <v>800000</v>
      </c>
      <c r="AY12" s="26">
        <f>AX12*AV12</f>
        <v>800000</v>
      </c>
      <c r="AZ12" s="26">
        <f>IF(S12&gt;0,(T12/M12)*AY12,AY12)</f>
        <v>800000</v>
      </c>
      <c r="BA12" s="35">
        <f>IF(L12=1,(T12/M12)*AZ12,IF(BB12&gt;0,AZ12*85%,IF(BC12&gt;0,AZ12*60%,IF(BD12&gt;0,AZ12*0%,AZ12))))</f>
        <v>800000</v>
      </c>
    </row>
    <row r="13" spans="1:57" ht="16.5" customHeight="1" x14ac:dyDescent="0.3">
      <c r="B13" s="14">
        <v>3</v>
      </c>
      <c r="C13" s="36" t="s">
        <v>51</v>
      </c>
      <c r="D13" s="36">
        <v>30422</v>
      </c>
      <c r="E13" s="37">
        <v>44294</v>
      </c>
      <c r="F13" s="37">
        <v>44658</v>
      </c>
      <c r="G13" s="18" t="s">
        <v>52</v>
      </c>
      <c r="H13" s="15" t="s">
        <v>48</v>
      </c>
      <c r="I13" s="18"/>
      <c r="J13" s="15" t="s">
        <v>49</v>
      </c>
      <c r="K13" s="18"/>
      <c r="L13" s="18"/>
      <c r="M13" s="18">
        <v>22</v>
      </c>
      <c r="N13" s="19">
        <v>22</v>
      </c>
      <c r="O13" s="19">
        <v>0</v>
      </c>
      <c r="P13" s="19">
        <v>0</v>
      </c>
      <c r="Q13" s="19">
        <v>0</v>
      </c>
      <c r="R13" s="19">
        <v>1</v>
      </c>
      <c r="S13" s="19">
        <v>0</v>
      </c>
      <c r="T13" s="20">
        <f>N13-O13-P13-S13</f>
        <v>22</v>
      </c>
      <c r="U13" s="19">
        <f>N13-(R13+S13)</f>
        <v>21</v>
      </c>
      <c r="V13" s="21">
        <f>X13/V8*100%</f>
        <v>1</v>
      </c>
      <c r="W13" s="22">
        <v>5</v>
      </c>
      <c r="X13" s="23">
        <f>W13/5*$V$8</f>
        <v>0.15</v>
      </c>
      <c r="Y13" s="22">
        <v>5</v>
      </c>
      <c r="Z13" s="23">
        <f>Y13/5*$Y$8</f>
        <v>0.15</v>
      </c>
      <c r="AA13" s="23">
        <f>Z13/Y8*100%</f>
        <v>1</v>
      </c>
      <c r="AB13" s="32">
        <f>X13+Z13</f>
        <v>0.3</v>
      </c>
      <c r="AC13" s="22">
        <v>5</v>
      </c>
      <c r="AD13" s="23">
        <f>AC13/5*$AC$8</f>
        <v>0.1</v>
      </c>
      <c r="AE13" s="23">
        <f>AD13/AC$8*100%</f>
        <v>1</v>
      </c>
      <c r="AF13" s="22">
        <v>5</v>
      </c>
      <c r="AG13" s="23">
        <f>AF13/5*$AF$8</f>
        <v>0.1</v>
      </c>
      <c r="AH13" s="23">
        <f>AG13/AF$8*100%</f>
        <v>1</v>
      </c>
      <c r="AI13" s="22">
        <v>5</v>
      </c>
      <c r="AJ13" s="23">
        <f>AI13/5*$AI$8</f>
        <v>0.15</v>
      </c>
      <c r="AK13" s="23">
        <f>AJ13/AI$8*100%</f>
        <v>1</v>
      </c>
      <c r="AL13" s="22">
        <v>5</v>
      </c>
      <c r="AM13" s="23">
        <f>AL13/5*$AL$8</f>
        <v>0.15</v>
      </c>
      <c r="AN13" s="23">
        <f>AM13/AL$8*100%</f>
        <v>1</v>
      </c>
      <c r="AO13" s="22">
        <v>5</v>
      </c>
      <c r="AP13" s="23">
        <f>AO13/5*$AO$8</f>
        <v>0.15</v>
      </c>
      <c r="AQ13" s="23">
        <f>AP13/AO$8*100%</f>
        <v>1</v>
      </c>
      <c r="AR13" s="22">
        <v>5</v>
      </c>
      <c r="AS13" s="23">
        <f>AR13/5*$AR$8</f>
        <v>0.05</v>
      </c>
      <c r="AT13" s="23">
        <f>AS13/AR$8*100%</f>
        <v>1</v>
      </c>
      <c r="AU13" s="33">
        <f>AD13+AG13+AJ13+AM13+AP13+AS13</f>
        <v>0.70000000000000007</v>
      </c>
      <c r="AV13" s="34">
        <f>AU13+AB13</f>
        <v>1</v>
      </c>
      <c r="AW13" s="24" t="str">
        <f>IF(BD13&gt;0,"GUGUR","TERIMA")</f>
        <v>TERIMA</v>
      </c>
      <c r="AX13" s="25">
        <v>800000</v>
      </c>
      <c r="AY13" s="26">
        <f>AX13*AV13</f>
        <v>800000</v>
      </c>
      <c r="AZ13" s="26">
        <f>IF(S13&gt;0,(T13/M13)*AY13,AY13)</f>
        <v>800000</v>
      </c>
      <c r="BA13" s="35">
        <f>IF(L13=1,(T13/M13)*AZ13,IF(BB13&gt;0,AZ13*85%,IF(BC13&gt;0,AZ13*60%,IF(BD13&gt;0,AZ13*0%,AZ13))))</f>
        <v>800000</v>
      </c>
      <c r="BE13" s="13"/>
    </row>
    <row r="15" spans="1:57" ht="14.4" x14ac:dyDescent="0.3">
      <c r="AB15" s="39"/>
    </row>
    <row r="16" spans="1:57" ht="14.4" x14ac:dyDescent="0.3">
      <c r="AB16" s="39"/>
    </row>
    <row r="124" spans="3:53" x14ac:dyDescent="0.3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13"/>
      <c r="AY124" s="7"/>
      <c r="AZ124" s="7"/>
      <c r="BA124" s="7"/>
    </row>
    <row r="125" spans="3:53" x14ac:dyDescent="0.3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13"/>
      <c r="AY125" s="7"/>
      <c r="AZ125" s="7"/>
      <c r="BA125" s="7"/>
    </row>
    <row r="126" spans="3:53" x14ac:dyDescent="0.3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13"/>
      <c r="AY126" s="7"/>
      <c r="AZ126" s="7"/>
      <c r="BA126" s="7"/>
    </row>
    <row r="127" spans="3:53" x14ac:dyDescent="0.3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13"/>
      <c r="AY127" s="7"/>
      <c r="AZ127" s="7"/>
      <c r="BA127" s="7"/>
    </row>
    <row r="128" spans="3:53" x14ac:dyDescent="0.3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13"/>
      <c r="AY128" s="7"/>
      <c r="AZ128" s="7"/>
      <c r="BA128" s="7"/>
    </row>
    <row r="129" spans="3:53" x14ac:dyDescent="0.3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13"/>
      <c r="AY129" s="7"/>
      <c r="AZ129" s="7"/>
      <c r="BA129" s="7"/>
    </row>
    <row r="130" spans="3:53" x14ac:dyDescent="0.3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13"/>
      <c r="AY130" s="7"/>
      <c r="AZ130" s="7"/>
      <c r="BA130" s="7"/>
    </row>
    <row r="131" spans="3:53" x14ac:dyDescent="0.3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13"/>
      <c r="AY131" s="7"/>
      <c r="AZ131" s="7"/>
      <c r="BA131" s="7"/>
    </row>
    <row r="132" spans="3:53" x14ac:dyDescent="0.3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13"/>
      <c r="AY132" s="7"/>
      <c r="AZ132" s="7"/>
      <c r="BA132" s="7"/>
    </row>
    <row r="133" spans="3:53" x14ac:dyDescent="0.3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13"/>
      <c r="AY133" s="7"/>
      <c r="AZ133" s="7"/>
      <c r="BA133" s="7"/>
    </row>
    <row r="134" spans="3:53" x14ac:dyDescent="0.3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13"/>
      <c r="AY134" s="7"/>
      <c r="AZ134" s="7"/>
      <c r="BA134" s="7"/>
    </row>
    <row r="135" spans="3:53" x14ac:dyDescent="0.3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13"/>
      <c r="AY135" s="7"/>
      <c r="AZ135" s="7"/>
      <c r="BA135" s="7"/>
    </row>
    <row r="136" spans="3:53" x14ac:dyDescent="0.3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13"/>
      <c r="AY136" s="7"/>
      <c r="AZ136" s="7"/>
      <c r="BA136" s="7"/>
    </row>
    <row r="137" spans="3:53" x14ac:dyDescent="0.3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13"/>
      <c r="AY137" s="7"/>
      <c r="AZ137" s="7"/>
      <c r="BA137" s="7"/>
    </row>
    <row r="138" spans="3:53" x14ac:dyDescent="0.3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13"/>
      <c r="AY138" s="7"/>
      <c r="AZ138" s="7"/>
      <c r="BA138" s="7"/>
    </row>
    <row r="139" spans="3:53" x14ac:dyDescent="0.3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13"/>
      <c r="AY139" s="7"/>
      <c r="AZ139" s="7"/>
      <c r="BA139" s="7"/>
    </row>
    <row r="140" spans="3:53" x14ac:dyDescent="0.3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13"/>
      <c r="AY140" s="7"/>
      <c r="AZ140" s="7"/>
      <c r="BA140" s="7"/>
    </row>
    <row r="141" spans="3:53" x14ac:dyDescent="0.3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13"/>
      <c r="AY141" s="7"/>
      <c r="AZ141" s="7"/>
      <c r="BA141" s="7"/>
    </row>
    <row r="142" spans="3:53" x14ac:dyDescent="0.3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13"/>
      <c r="AY142" s="7"/>
      <c r="AZ142" s="7"/>
      <c r="BA142" s="7"/>
    </row>
    <row r="143" spans="3:53" x14ac:dyDescent="0.3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13"/>
      <c r="AY143" s="7"/>
      <c r="AZ143" s="7"/>
      <c r="BA143" s="7"/>
    </row>
    <row r="144" spans="3:53" x14ac:dyDescent="0.3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13"/>
      <c r="AY144" s="7"/>
      <c r="AZ144" s="7"/>
      <c r="BA144" s="7"/>
    </row>
    <row r="145" spans="3:53" x14ac:dyDescent="0.3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13"/>
      <c r="AY145" s="7"/>
      <c r="AZ145" s="7"/>
      <c r="BA145" s="7"/>
    </row>
    <row r="146" spans="3:53" x14ac:dyDescent="0.3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13"/>
      <c r="AY146" s="7"/>
      <c r="AZ146" s="7"/>
      <c r="BA146" s="7"/>
    </row>
    <row r="147" spans="3:53" x14ac:dyDescent="0.3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13"/>
      <c r="AY147" s="7"/>
      <c r="AZ147" s="7"/>
      <c r="BA147" s="7"/>
    </row>
    <row r="148" spans="3:53" x14ac:dyDescent="0.3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13"/>
      <c r="AY148" s="7"/>
      <c r="AZ148" s="7"/>
      <c r="BA148" s="7"/>
    </row>
    <row r="149" spans="3:53" x14ac:dyDescent="0.3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13"/>
      <c r="AY149" s="7"/>
      <c r="AZ149" s="7"/>
      <c r="BA149" s="7"/>
    </row>
    <row r="150" spans="3:53" x14ac:dyDescent="0.3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13"/>
      <c r="AY150" s="7"/>
      <c r="AZ150" s="7"/>
      <c r="BA150" s="7"/>
    </row>
    <row r="151" spans="3:53" x14ac:dyDescent="0.3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13"/>
      <c r="AY151" s="7"/>
      <c r="AZ151" s="7"/>
      <c r="BA151" s="7"/>
    </row>
    <row r="152" spans="3:53" x14ac:dyDescent="0.3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13"/>
      <c r="AY152" s="7"/>
      <c r="AZ152" s="7"/>
      <c r="BA152" s="7"/>
    </row>
    <row r="153" spans="3:53" x14ac:dyDescent="0.3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13"/>
      <c r="AY153" s="7"/>
      <c r="AZ153" s="7"/>
      <c r="BA153" s="7"/>
    </row>
    <row r="154" spans="3:53" x14ac:dyDescent="0.3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13"/>
      <c r="AY154" s="7"/>
      <c r="AZ154" s="7"/>
      <c r="BA154" s="7"/>
    </row>
    <row r="155" spans="3:53" x14ac:dyDescent="0.3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13"/>
      <c r="AY155" s="7"/>
      <c r="AZ155" s="7"/>
      <c r="BA155" s="7"/>
    </row>
    <row r="156" spans="3:53" x14ac:dyDescent="0.3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13"/>
      <c r="AY156" s="7"/>
      <c r="AZ156" s="7"/>
      <c r="BA156" s="7"/>
    </row>
    <row r="157" spans="3:53" x14ac:dyDescent="0.3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13"/>
      <c r="AY157" s="7"/>
      <c r="AZ157" s="7"/>
      <c r="BA157" s="7"/>
    </row>
    <row r="158" spans="3:53" x14ac:dyDescent="0.3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13"/>
      <c r="AY158" s="7"/>
      <c r="AZ158" s="7"/>
      <c r="BA158" s="7"/>
    </row>
    <row r="159" spans="3:53" x14ac:dyDescent="0.3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13"/>
      <c r="AY159" s="7"/>
      <c r="AZ159" s="7"/>
      <c r="BA159" s="7"/>
    </row>
    <row r="160" spans="3:53" x14ac:dyDescent="0.3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13"/>
      <c r="AY160" s="7"/>
      <c r="AZ160" s="7"/>
      <c r="BA160" s="7"/>
    </row>
    <row r="161" spans="3:53" x14ac:dyDescent="0.3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13"/>
      <c r="AY161" s="7"/>
      <c r="AZ161" s="7"/>
      <c r="BA161" s="7"/>
    </row>
    <row r="162" spans="3:53" x14ac:dyDescent="0.3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13"/>
      <c r="AY162" s="7"/>
      <c r="AZ162" s="7"/>
      <c r="BA162" s="7"/>
    </row>
    <row r="163" spans="3:53" x14ac:dyDescent="0.3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13"/>
      <c r="AY163" s="7"/>
      <c r="AZ163" s="7"/>
      <c r="BA163" s="7"/>
    </row>
    <row r="164" spans="3:53" x14ac:dyDescent="0.3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13"/>
      <c r="AY164" s="7"/>
      <c r="AZ164" s="7"/>
      <c r="BA164" s="7"/>
    </row>
    <row r="165" spans="3:53" x14ac:dyDescent="0.3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13"/>
      <c r="AY165" s="7"/>
      <c r="AZ165" s="7"/>
      <c r="BA165" s="7"/>
    </row>
    <row r="166" spans="3:53" x14ac:dyDescent="0.3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13"/>
      <c r="AY166" s="7"/>
      <c r="AZ166" s="7"/>
      <c r="BA166" s="7"/>
    </row>
    <row r="167" spans="3:53" x14ac:dyDescent="0.3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13"/>
      <c r="AY167" s="7"/>
      <c r="AZ167" s="7"/>
      <c r="BA167" s="7"/>
    </row>
    <row r="168" spans="3:53" x14ac:dyDescent="0.3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13"/>
      <c r="AY168" s="7"/>
      <c r="AZ168" s="7"/>
      <c r="BA168" s="7"/>
    </row>
    <row r="169" spans="3:53" x14ac:dyDescent="0.3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13"/>
      <c r="AY169" s="7"/>
      <c r="AZ169" s="7"/>
      <c r="BA169" s="7"/>
    </row>
    <row r="170" spans="3:53" x14ac:dyDescent="0.3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13"/>
      <c r="AY170" s="7"/>
      <c r="AZ170" s="7"/>
      <c r="BA170" s="7"/>
    </row>
    <row r="171" spans="3:53" x14ac:dyDescent="0.3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13"/>
      <c r="AY171" s="7"/>
      <c r="AZ171" s="7"/>
      <c r="BA171" s="7"/>
    </row>
    <row r="172" spans="3:53" x14ac:dyDescent="0.3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13"/>
      <c r="AY172" s="7"/>
      <c r="AZ172" s="7"/>
      <c r="BA172" s="7"/>
    </row>
  </sheetData>
  <mergeCells count="49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AU6:AU10"/>
    <mergeCell ref="AR8:AT8"/>
    <mergeCell ref="V9:X9"/>
    <mergeCell ref="Y9:AA9"/>
    <mergeCell ref="AC9:AE9"/>
    <mergeCell ref="T6:T10"/>
    <mergeCell ref="U6:U10"/>
    <mergeCell ref="V6:AA7"/>
    <mergeCell ref="AB6:AB10"/>
    <mergeCell ref="AC6:AT7"/>
    <mergeCell ref="AF9:AH9"/>
    <mergeCell ref="AI9:AK9"/>
    <mergeCell ref="AL9:AN9"/>
    <mergeCell ref="AO9:AQ9"/>
    <mergeCell ref="AR9:AT9"/>
    <mergeCell ref="BB6:BB10"/>
    <mergeCell ref="BC6:BC10"/>
    <mergeCell ref="BD6:BD10"/>
    <mergeCell ref="V8:X8"/>
    <mergeCell ref="Y8:AA8"/>
    <mergeCell ref="AC8:AE8"/>
    <mergeCell ref="AF8:AH8"/>
    <mergeCell ref="AI8:AK8"/>
    <mergeCell ref="AL8:AN8"/>
    <mergeCell ref="AO8:AQ8"/>
    <mergeCell ref="AV6:AV10"/>
    <mergeCell ref="AW6:AW10"/>
    <mergeCell ref="AX6:AX10"/>
    <mergeCell ref="AY6:AY10"/>
    <mergeCell ref="AZ6:AZ10"/>
    <mergeCell ref="BA6:BA10"/>
  </mergeCells>
  <conditionalFormatting sqref="AW11:AX13">
    <cfRule type="cellIs" dxfId="2" priority="2" stopIfTrue="1" operator="equal">
      <formula>"gugur"</formula>
    </cfRule>
  </conditionalFormatting>
  <conditionalFormatting sqref="C13:C1048576 C5:C11">
    <cfRule type="duplicateValues" dxfId="1" priority="3"/>
  </conditionalFormatting>
  <conditionalFormatting sqref="C12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 LAYANAN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2022-02-09T07:56:20Z</dcterms:created>
  <dcterms:modified xsi:type="dcterms:W3CDTF">2022-04-09T21:57:49Z</dcterms:modified>
</cp:coreProperties>
</file>