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ADM L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B12" i="1"/>
  <c r="Z12" i="1"/>
  <c r="AA12" i="1" s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E11" i="1" s="1"/>
  <c r="AB11" i="1"/>
  <c r="Z11" i="1"/>
  <c r="AA11" i="1" s="1"/>
  <c r="X11" i="1"/>
  <c r="V11" i="1"/>
  <c r="U11" i="1"/>
  <c r="T11" i="1"/>
  <c r="C3" i="1"/>
  <c r="AU11" i="1" l="1"/>
  <c r="AV11" i="1" s="1"/>
  <c r="AY11" i="1" s="1"/>
  <c r="AZ11" i="1" s="1"/>
  <c r="AU12" i="1"/>
  <c r="AV12" i="1" s="1"/>
  <c r="AY12" i="1" s="1"/>
  <c r="AZ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<sst xmlns="http://schemas.openxmlformats.org/spreadsheetml/2006/main" count="76" uniqueCount="52">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</sst>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169"/>
  <sheetViews>
    <sheetView showGridLines="0" tabSelected="1" zoomScale="75" zoomScaleNormal="75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C5" sqref="C5"/>
    </sheetView>
  </sheetViews>
  <sheetFormatPr defaultColWidth="9.109375" defaultRowHeight="12" x14ac:dyDescent="0.25"/>
  <cols>
    <col min="1" max="1" width="3.44140625" style="2" customWidth="1"/>
    <col min="2" max="2" width="7.109375" style="2" customWidth="1"/>
    <col min="3" max="3" width="31.5546875" style="33" bestFit="1" customWidth="1"/>
    <col min="4" max="4" width="6.44140625" style="31" bestFit="1" customWidth="1"/>
    <col min="5" max="5" width="12.88671875" style="31" bestFit="1" customWidth="1"/>
    <col min="6" max="6" width="13.33203125" style="31" bestFit="1" customWidth="1"/>
    <col min="7" max="7" width="7.5546875" style="31" bestFit="1" customWidth="1"/>
    <col min="8" max="8" width="11.88671875" style="31" bestFit="1" customWidth="1"/>
    <col min="9" max="9" width="10.109375" style="31" bestFit="1" customWidth="1"/>
    <col min="10" max="10" width="27.33203125" style="31" bestFit="1" customWidth="1"/>
    <col min="11" max="12" width="10.33203125" style="31" customWidth="1"/>
    <col min="13" max="19" width="9.109375" style="31" customWidth="1"/>
    <col min="20" max="20" width="10.6640625" style="31" customWidth="1"/>
    <col min="21" max="21" width="9.109375" style="31" customWidth="1"/>
    <col min="22" max="22" width="8.109375" style="31" bestFit="1" customWidth="1"/>
    <col min="23" max="23" width="4.6640625" style="31" bestFit="1" customWidth="1"/>
    <col min="24" max="24" width="6" style="31" bestFit="1" customWidth="1"/>
    <col min="25" max="25" width="4.6640625" style="31" bestFit="1" customWidth="1"/>
    <col min="26" max="26" width="6" style="31" bestFit="1" customWidth="1"/>
    <col min="27" max="27" width="8.109375" style="31" bestFit="1" customWidth="1"/>
    <col min="28" max="28" width="12.44140625" style="31" customWidth="1"/>
    <col min="29" max="29" width="4.6640625" style="32" bestFit="1" customWidth="1"/>
    <col min="30" max="30" width="6" style="32" bestFit="1" customWidth="1"/>
    <col min="31" max="31" width="8.109375" style="32" bestFit="1" customWidth="1"/>
    <col min="32" max="32" width="4.6640625" style="32" bestFit="1" customWidth="1"/>
    <col min="33" max="33" width="6" style="32" bestFit="1" customWidth="1"/>
    <col min="34" max="34" width="8.109375" style="32" bestFit="1" customWidth="1"/>
    <col min="35" max="37" width="9.109375" style="32" customWidth="1"/>
    <col min="38" max="38" width="4.6640625" style="32" bestFit="1" customWidth="1"/>
    <col min="39" max="39" width="6" style="32" bestFit="1" customWidth="1"/>
    <col min="40" max="40" width="8.109375" style="32" bestFit="1" customWidth="1"/>
    <col min="41" max="41" width="4.6640625" style="32" bestFit="1" customWidth="1"/>
    <col min="42" max="42" width="6" style="32" bestFit="1" customWidth="1"/>
    <col min="43" max="43" width="8.109375" style="32" bestFit="1" customWidth="1"/>
    <col min="44" max="44" width="4.6640625" style="32" bestFit="1" customWidth="1"/>
    <col min="45" max="45" width="6" style="32" bestFit="1" customWidth="1"/>
    <col min="46" max="46" width="8.109375" style="32" bestFit="1" customWidth="1"/>
    <col min="47" max="48" width="9.33203125" style="31" customWidth="1"/>
    <col min="49" max="49" width="9.109375" style="31" customWidth="1"/>
    <col min="50" max="50" width="12.44140625" style="31" customWidth="1"/>
    <col min="51" max="51" width="9" style="31" customWidth="1"/>
    <col min="52" max="52" width="14.44140625" style="31" customWidth="1"/>
    <col min="53" max="53" width="13.109375" style="2" hidden="1" customWidth="1"/>
    <col min="54" max="54" width="12.109375" style="2" hidden="1" customWidth="1"/>
    <col min="55" max="55" width="11.88671875" style="2" hidden="1" customWidth="1"/>
    <col min="56" max="205" width="9.109375" style="2"/>
    <col min="206" max="206" width="7.109375" style="2" customWidth="1"/>
    <col min="207" max="207" width="27.33203125" style="2" customWidth="1"/>
    <col min="208" max="208" width="12" style="2" bestFit="1" customWidth="1"/>
    <col min="209" max="215" width="9.109375" style="2" customWidth="1"/>
    <col min="216" max="216" width="0" style="2" hidden="1" customWidth="1"/>
    <col min="217" max="16384" width="9.109375" style="2"/>
  </cols>
  <sheetData>
    <row r="1" spans="1:55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5">
      <c r="A3" s="1"/>
      <c r="C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5">
      <c r="A4" s="1"/>
      <c r="C4" s="6">
        <v>44621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5">
      <c r="A6" s="1"/>
      <c r="B6" s="38" t="s">
        <v>2</v>
      </c>
      <c r="C6" s="38" t="s">
        <v>3</v>
      </c>
      <c r="D6" s="35" t="s">
        <v>4</v>
      </c>
      <c r="E6" s="35" t="s">
        <v>5</v>
      </c>
      <c r="F6" s="35" t="s">
        <v>6</v>
      </c>
      <c r="G6" s="35" t="s">
        <v>7</v>
      </c>
      <c r="H6" s="44" t="s">
        <v>8</v>
      </c>
      <c r="I6" s="44" t="s">
        <v>9</v>
      </c>
      <c r="J6" s="44" t="s">
        <v>10</v>
      </c>
      <c r="K6" s="44" t="s">
        <v>11</v>
      </c>
      <c r="L6" s="44" t="s">
        <v>12</v>
      </c>
      <c r="M6" s="41" t="s">
        <v>13</v>
      </c>
      <c r="N6" s="41" t="s">
        <v>14</v>
      </c>
      <c r="O6" s="41" t="s">
        <v>15</v>
      </c>
      <c r="P6" s="41" t="s">
        <v>16</v>
      </c>
      <c r="Q6" s="41" t="s">
        <v>17</v>
      </c>
      <c r="R6" s="41" t="s">
        <v>18</v>
      </c>
      <c r="S6" s="41" t="s">
        <v>19</v>
      </c>
      <c r="T6" s="47" t="s">
        <v>20</v>
      </c>
      <c r="U6" s="47" t="s">
        <v>21</v>
      </c>
      <c r="V6" s="50" t="s">
        <v>22</v>
      </c>
      <c r="W6" s="51"/>
      <c r="X6" s="51"/>
      <c r="Y6" s="51"/>
      <c r="Z6" s="51"/>
      <c r="AA6" s="51"/>
      <c r="AB6" s="54" t="s">
        <v>23</v>
      </c>
      <c r="AC6" s="50" t="s">
        <v>24</v>
      </c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5"/>
      <c r="AU6" s="79" t="s">
        <v>25</v>
      </c>
      <c r="AV6" s="66" t="s">
        <v>26</v>
      </c>
      <c r="AW6" s="69" t="s">
        <v>27</v>
      </c>
      <c r="AX6" s="69" t="s">
        <v>28</v>
      </c>
      <c r="AY6" s="72" t="s">
        <v>29</v>
      </c>
      <c r="AZ6" s="75" t="s">
        <v>30</v>
      </c>
      <c r="BA6" s="78" t="s">
        <v>31</v>
      </c>
      <c r="BB6" s="78" t="s">
        <v>32</v>
      </c>
      <c r="BC6" s="61" t="s">
        <v>33</v>
      </c>
    </row>
    <row r="7" spans="1:55" x14ac:dyDescent="0.25">
      <c r="A7" s="1"/>
      <c r="B7" s="39"/>
      <c r="C7" s="39"/>
      <c r="D7" s="36"/>
      <c r="E7" s="36"/>
      <c r="F7" s="36"/>
      <c r="G7" s="36"/>
      <c r="H7" s="45"/>
      <c r="I7" s="45"/>
      <c r="J7" s="45"/>
      <c r="K7" s="45"/>
      <c r="L7" s="45"/>
      <c r="M7" s="42"/>
      <c r="N7" s="42"/>
      <c r="O7" s="42"/>
      <c r="P7" s="42"/>
      <c r="Q7" s="42"/>
      <c r="R7" s="42"/>
      <c r="S7" s="42"/>
      <c r="T7" s="48"/>
      <c r="U7" s="48"/>
      <c r="V7" s="52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6"/>
      <c r="AU7" s="80"/>
      <c r="AV7" s="67"/>
      <c r="AW7" s="70"/>
      <c r="AX7" s="70"/>
      <c r="AY7" s="73"/>
      <c r="AZ7" s="76"/>
      <c r="BA7" s="78"/>
      <c r="BB7" s="78"/>
      <c r="BC7" s="61"/>
    </row>
    <row r="8" spans="1:55" x14ac:dyDescent="0.25">
      <c r="A8" s="1"/>
      <c r="B8" s="39"/>
      <c r="C8" s="39"/>
      <c r="D8" s="36"/>
      <c r="E8" s="36"/>
      <c r="F8" s="36"/>
      <c r="G8" s="36"/>
      <c r="H8" s="45"/>
      <c r="I8" s="45"/>
      <c r="J8" s="45"/>
      <c r="K8" s="45"/>
      <c r="L8" s="45"/>
      <c r="M8" s="42"/>
      <c r="N8" s="42"/>
      <c r="O8" s="42"/>
      <c r="P8" s="42"/>
      <c r="Q8" s="42"/>
      <c r="R8" s="42"/>
      <c r="S8" s="42"/>
      <c r="T8" s="48"/>
      <c r="U8" s="48"/>
      <c r="V8" s="62">
        <v>0.1</v>
      </c>
      <c r="W8" s="62"/>
      <c r="X8" s="62"/>
      <c r="Y8" s="62">
        <v>0.1</v>
      </c>
      <c r="Z8" s="62"/>
      <c r="AA8" s="62"/>
      <c r="AB8" s="54"/>
      <c r="AC8" s="63">
        <v>0.15</v>
      </c>
      <c r="AD8" s="64"/>
      <c r="AE8" s="65"/>
      <c r="AF8" s="63">
        <v>0.2</v>
      </c>
      <c r="AG8" s="64"/>
      <c r="AH8" s="65"/>
      <c r="AI8" s="63">
        <v>0.1</v>
      </c>
      <c r="AJ8" s="64"/>
      <c r="AK8" s="65"/>
      <c r="AL8" s="63">
        <v>0.05</v>
      </c>
      <c r="AM8" s="64"/>
      <c r="AN8" s="65"/>
      <c r="AO8" s="62">
        <v>0.15</v>
      </c>
      <c r="AP8" s="62"/>
      <c r="AQ8" s="62"/>
      <c r="AR8" s="62">
        <v>0.15</v>
      </c>
      <c r="AS8" s="62"/>
      <c r="AT8" s="62"/>
      <c r="AU8" s="80"/>
      <c r="AV8" s="67"/>
      <c r="AW8" s="70"/>
      <c r="AX8" s="70"/>
      <c r="AY8" s="73"/>
      <c r="AZ8" s="76"/>
      <c r="BA8" s="78"/>
      <c r="BB8" s="78"/>
      <c r="BC8" s="61"/>
    </row>
    <row r="9" spans="1:55" ht="33" customHeight="1" x14ac:dyDescent="0.25">
      <c r="A9" s="1"/>
      <c r="B9" s="39"/>
      <c r="C9" s="39"/>
      <c r="D9" s="36"/>
      <c r="E9" s="36"/>
      <c r="F9" s="36"/>
      <c r="G9" s="36"/>
      <c r="H9" s="45"/>
      <c r="I9" s="45"/>
      <c r="J9" s="45"/>
      <c r="K9" s="45"/>
      <c r="L9" s="45"/>
      <c r="M9" s="42"/>
      <c r="N9" s="42"/>
      <c r="O9" s="42"/>
      <c r="P9" s="42"/>
      <c r="Q9" s="42"/>
      <c r="R9" s="42"/>
      <c r="S9" s="42"/>
      <c r="T9" s="48"/>
      <c r="U9" s="48"/>
      <c r="V9" s="57" t="s">
        <v>34</v>
      </c>
      <c r="W9" s="57"/>
      <c r="X9" s="57"/>
      <c r="Y9" s="58" t="s">
        <v>35</v>
      </c>
      <c r="Z9" s="59"/>
      <c r="AA9" s="60"/>
      <c r="AB9" s="54"/>
      <c r="AC9" s="58" t="s">
        <v>36</v>
      </c>
      <c r="AD9" s="59"/>
      <c r="AE9" s="60"/>
      <c r="AF9" s="58" t="s">
        <v>37</v>
      </c>
      <c r="AG9" s="59"/>
      <c r="AH9" s="60"/>
      <c r="AI9" s="58" t="s">
        <v>38</v>
      </c>
      <c r="AJ9" s="59"/>
      <c r="AK9" s="60"/>
      <c r="AL9" s="58" t="s">
        <v>39</v>
      </c>
      <c r="AM9" s="59"/>
      <c r="AN9" s="60"/>
      <c r="AO9" s="57" t="s">
        <v>40</v>
      </c>
      <c r="AP9" s="57"/>
      <c r="AQ9" s="57"/>
      <c r="AR9" s="57" t="s">
        <v>41</v>
      </c>
      <c r="AS9" s="57"/>
      <c r="AT9" s="57"/>
      <c r="AU9" s="80"/>
      <c r="AV9" s="67"/>
      <c r="AW9" s="70"/>
      <c r="AX9" s="70"/>
      <c r="AY9" s="73"/>
      <c r="AZ9" s="76"/>
      <c r="BA9" s="78"/>
      <c r="BB9" s="78"/>
      <c r="BC9" s="61"/>
    </row>
    <row r="10" spans="1:55" ht="31.2" customHeight="1" x14ac:dyDescent="0.25">
      <c r="A10" s="7"/>
      <c r="B10" s="40"/>
      <c r="C10" s="40"/>
      <c r="D10" s="37"/>
      <c r="E10" s="37"/>
      <c r="F10" s="37"/>
      <c r="G10" s="37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3"/>
      <c r="S10" s="43"/>
      <c r="T10" s="49"/>
      <c r="U10" s="49"/>
      <c r="V10" s="8" t="s">
        <v>42</v>
      </c>
      <c r="W10" s="9" t="s">
        <v>43</v>
      </c>
      <c r="X10" s="9" t="s">
        <v>44</v>
      </c>
      <c r="Y10" s="9" t="s">
        <v>43</v>
      </c>
      <c r="Z10" s="9" t="s">
        <v>44</v>
      </c>
      <c r="AA10" s="8" t="s">
        <v>42</v>
      </c>
      <c r="AB10" s="54"/>
      <c r="AC10" s="9" t="s">
        <v>43</v>
      </c>
      <c r="AD10" s="9" t="s">
        <v>44</v>
      </c>
      <c r="AE10" s="8" t="s">
        <v>42</v>
      </c>
      <c r="AF10" s="9" t="s">
        <v>43</v>
      </c>
      <c r="AG10" s="9" t="s">
        <v>44</v>
      </c>
      <c r="AH10" s="8" t="s">
        <v>42</v>
      </c>
      <c r="AI10" s="9" t="s">
        <v>43</v>
      </c>
      <c r="AJ10" s="9" t="s">
        <v>44</v>
      </c>
      <c r="AK10" s="8" t="s">
        <v>42</v>
      </c>
      <c r="AL10" s="9" t="s">
        <v>43</v>
      </c>
      <c r="AM10" s="9" t="s">
        <v>44</v>
      </c>
      <c r="AN10" s="8" t="s">
        <v>42</v>
      </c>
      <c r="AO10" s="10" t="s">
        <v>43</v>
      </c>
      <c r="AP10" s="10" t="s">
        <v>44</v>
      </c>
      <c r="AQ10" s="8" t="s">
        <v>42</v>
      </c>
      <c r="AR10" s="10" t="s">
        <v>43</v>
      </c>
      <c r="AS10" s="10" t="s">
        <v>44</v>
      </c>
      <c r="AT10" s="8" t="s">
        <v>42</v>
      </c>
      <c r="AU10" s="81"/>
      <c r="AV10" s="68"/>
      <c r="AW10" s="71"/>
      <c r="AX10" s="71"/>
      <c r="AY10" s="74"/>
      <c r="AZ10" s="77"/>
      <c r="BA10" s="78"/>
      <c r="BB10" s="78"/>
      <c r="BC10" s="61"/>
    </row>
    <row r="11" spans="1:55" s="11" customFormat="1" ht="18" customHeight="1" x14ac:dyDescent="0.25">
      <c r="B11" s="12">
        <v>1</v>
      </c>
      <c r="C11" s="13" t="s">
        <v>45</v>
      </c>
      <c r="D11" s="14">
        <v>53356</v>
      </c>
      <c r="E11" s="15">
        <v>44237</v>
      </c>
      <c r="F11" s="15">
        <v>44601</v>
      </c>
      <c r="G11" s="16" t="s">
        <v>46</v>
      </c>
      <c r="H11" s="13" t="s">
        <v>47</v>
      </c>
      <c r="I11" s="16" t="s">
        <v>48</v>
      </c>
      <c r="J11" s="13" t="s">
        <v>49</v>
      </c>
      <c r="K11" s="16"/>
      <c r="L11" s="16"/>
      <c r="M11" s="16">
        <v>22</v>
      </c>
      <c r="N11" s="17">
        <v>22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f>N11-O11-P11-S11</f>
        <v>22</v>
      </c>
      <c r="U11" s="17">
        <f>N11-(R11+S11)</f>
        <v>22</v>
      </c>
      <c r="V11" s="19">
        <f>X11/V8*100%</f>
        <v>1</v>
      </c>
      <c r="W11" s="20">
        <v>5</v>
      </c>
      <c r="X11" s="21">
        <f>W11/5*$V$8</f>
        <v>0.1</v>
      </c>
      <c r="Y11" s="20">
        <v>5</v>
      </c>
      <c r="Z11" s="21">
        <f>Y11/5*$Y$8</f>
        <v>0.1</v>
      </c>
      <c r="AA11" s="21">
        <f>Z11/Y8*100%</f>
        <v>1</v>
      </c>
      <c r="AB11" s="22">
        <f>X11+Z11</f>
        <v>0.2</v>
      </c>
      <c r="AC11" s="20">
        <v>5</v>
      </c>
      <c r="AD11" s="21">
        <f>AC11/5*$AC$8</f>
        <v>0.15</v>
      </c>
      <c r="AE11" s="21">
        <f>AD11/AC$8*100%</f>
        <v>1</v>
      </c>
      <c r="AF11" s="20">
        <v>5</v>
      </c>
      <c r="AG11" s="21">
        <f>AF11/5*$AF$8</f>
        <v>0.2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0.05</v>
      </c>
      <c r="AN11" s="21">
        <f>AM11/AL$8*100%</f>
        <v>1</v>
      </c>
      <c r="AO11" s="20">
        <v>5</v>
      </c>
      <c r="AP11" s="21">
        <f>AO11/5*$AO$8</f>
        <v>0.15</v>
      </c>
      <c r="AQ11" s="21">
        <f>AP11/AO$8*100%</f>
        <v>1</v>
      </c>
      <c r="AR11" s="20">
        <v>5</v>
      </c>
      <c r="AS11" s="21">
        <f>AR11/5*$AR$8</f>
        <v>0.15</v>
      </c>
      <c r="AT11" s="21">
        <f>AS11/AR$8*100%</f>
        <v>1</v>
      </c>
      <c r="AU11" s="23">
        <f>AD11+AG11+AJ11+AM11+AP11+AS11</f>
        <v>0.79999999999999993</v>
      </c>
      <c r="AV11" s="24">
        <f>AU11+AB11</f>
        <v>1</v>
      </c>
      <c r="AW11" s="25" t="str">
        <f>IF(BC11&gt;0,"GUGUR","TERIMA")</f>
        <v>TERIMA</v>
      </c>
      <c r="AX11" s="26">
        <v>986000</v>
      </c>
      <c r="AY11" s="27">
        <f>AX11*AV11</f>
        <v>986000</v>
      </c>
      <c r="AZ11" s="28">
        <f>AY11</f>
        <v>986000</v>
      </c>
      <c r="BA11" s="29"/>
      <c r="BB11" s="30"/>
      <c r="BC11" s="30"/>
    </row>
    <row r="12" spans="1:55" s="11" customFormat="1" ht="18" customHeight="1" x14ac:dyDescent="0.25">
      <c r="B12" s="12">
        <v>2</v>
      </c>
      <c r="C12" s="13" t="s">
        <v>50</v>
      </c>
      <c r="D12" s="14">
        <v>178113</v>
      </c>
      <c r="E12" s="15">
        <v>44468</v>
      </c>
      <c r="F12" s="15">
        <v>44832</v>
      </c>
      <c r="G12" s="16" t="s">
        <v>46</v>
      </c>
      <c r="H12" s="13" t="s">
        <v>51</v>
      </c>
      <c r="I12" s="16" t="s">
        <v>48</v>
      </c>
      <c r="J12" s="13" t="s">
        <v>49</v>
      </c>
      <c r="K12" s="16"/>
      <c r="L12" s="16"/>
      <c r="M12" s="16">
        <v>22</v>
      </c>
      <c r="N12" s="17">
        <v>22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8">
        <f>N12-O12-P12-S12</f>
        <v>22</v>
      </c>
      <c r="U12" s="17">
        <f>N12-(R12+S12)</f>
        <v>22</v>
      </c>
      <c r="V12" s="19">
        <f>X12/V8*100%</f>
        <v>1</v>
      </c>
      <c r="W12" s="20">
        <v>5</v>
      </c>
      <c r="X12" s="21">
        <f>W12/5*$V$8</f>
        <v>0.1</v>
      </c>
      <c r="Y12" s="20">
        <v>5</v>
      </c>
      <c r="Z12" s="21">
        <f>Y12/5*$Y$8</f>
        <v>0.1</v>
      </c>
      <c r="AA12" s="21">
        <f>Z12/Y8*100%</f>
        <v>1</v>
      </c>
      <c r="AB12" s="22">
        <f>X12+Z12</f>
        <v>0.2</v>
      </c>
      <c r="AC12" s="20">
        <v>5</v>
      </c>
      <c r="AD12" s="21">
        <f>AC12/5*$AC$8</f>
        <v>0.15</v>
      </c>
      <c r="AE12" s="21">
        <f>AD12/AC$8*100%</f>
        <v>1</v>
      </c>
      <c r="AF12" s="20">
        <v>5</v>
      </c>
      <c r="AG12" s="21">
        <f>AF12/5*$AF$8</f>
        <v>0.2</v>
      </c>
      <c r="AH12" s="21">
        <f>AG12/AF$8*100%</f>
        <v>1</v>
      </c>
      <c r="AI12" s="20">
        <v>5</v>
      </c>
      <c r="AJ12" s="21">
        <f>AI12/5*$AI$8</f>
        <v>0.1</v>
      </c>
      <c r="AK12" s="21">
        <f>AJ12/AI$8*100%</f>
        <v>1</v>
      </c>
      <c r="AL12" s="20">
        <v>5</v>
      </c>
      <c r="AM12" s="21">
        <f>AL12/5*$AL$8</f>
        <v>0.05</v>
      </c>
      <c r="AN12" s="21">
        <f>AM12/AL$8*100%</f>
        <v>1</v>
      </c>
      <c r="AO12" s="20">
        <v>5</v>
      </c>
      <c r="AP12" s="21">
        <f>AO12/5*$AO$8</f>
        <v>0.15</v>
      </c>
      <c r="AQ12" s="21">
        <f>AP12/AO$8*100%</f>
        <v>1</v>
      </c>
      <c r="AR12" s="20">
        <v>5</v>
      </c>
      <c r="AS12" s="21">
        <f>AR12/5*$AR$8</f>
        <v>0.15</v>
      </c>
      <c r="AT12" s="21">
        <f>AS12/AR$8*100%</f>
        <v>1</v>
      </c>
      <c r="AU12" s="23">
        <f>AD12+AG12+AJ12+AM12+AP12+AS12</f>
        <v>0.79999999999999993</v>
      </c>
      <c r="AV12" s="24">
        <f>AU12+AB12</f>
        <v>1</v>
      </c>
      <c r="AW12" s="25" t="str">
        <f>IF(BC12&gt;0,"GUGUR","TERIMA")</f>
        <v>TERIMA</v>
      </c>
      <c r="AX12" s="26">
        <v>986000</v>
      </c>
      <c r="AY12" s="27">
        <f>AX12*AV12</f>
        <v>986000</v>
      </c>
      <c r="AZ12" s="28">
        <f>AY12</f>
        <v>986000</v>
      </c>
      <c r="BA12" s="29"/>
      <c r="BB12" s="30"/>
      <c r="BC12" s="30"/>
    </row>
    <row r="13" spans="1:55" x14ac:dyDescent="0.25">
      <c r="C13" s="2"/>
      <c r="D13" s="2"/>
    </row>
    <row r="15" spans="1:55" ht="12.75" customHeight="1" x14ac:dyDescent="0.25">
      <c r="AR15" s="34"/>
    </row>
    <row r="121" spans="3:5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  <mergeCell ref="AU6:AU10"/>
    <mergeCell ref="T6:T10"/>
    <mergeCell ref="U6:U10"/>
    <mergeCell ref="V6:AA7"/>
    <mergeCell ref="AB6:AB10"/>
    <mergeCell ref="AC6:AT7"/>
    <mergeCell ref="V9:X9"/>
    <mergeCell ref="Y9:AA9"/>
    <mergeCell ref="AC9:AE9"/>
    <mergeCell ref="AF9:AH9"/>
    <mergeCell ref="AI9:AK9"/>
    <mergeCell ref="AL9:AN9"/>
    <mergeCell ref="AO9:AQ9"/>
    <mergeCell ref="AR9:AT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2022-02-09T07:59:19Z</dcterms:created>
  <dcterms:modified xsi:type="dcterms:W3CDTF">2022-04-09T21:57:07Z</dcterms:modified>
</cp:coreProperties>
</file>