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20" yWindow="600" windowWidth="19635" windowHeight="7185"/>
  </bookViews>
  <sheets>
    <sheet name="AGENT" sheetId="1" r:id="rId1"/>
  </sheets>
  <externalReferences>
    <externalReference r:id="rId2"/>
    <externalReference r:id="rId3"/>
  </externalReferences>
  <definedNames>
    <definedName name="_xlnm._FilterDatabase" localSheetId="0" hidden="1">AGENT!$A$10:$CO$193</definedName>
  </definedNames>
  <calcPr calcId="144525"/>
</workbook>
</file>

<file path=xl/calcChain.xml><?xml version="1.0" encoding="utf-8"?>
<calcChain xmlns="http://schemas.openxmlformats.org/spreadsheetml/2006/main">
  <c r="BV221" i="1" l="1"/>
  <c r="BW221" i="1" s="1"/>
  <c r="BO221" i="1"/>
  <c r="BP221" i="1" s="1"/>
  <c r="BQ221" i="1" s="1"/>
  <c r="BL221" i="1"/>
  <c r="BM221" i="1" s="1"/>
  <c r="BN221" i="1" s="1"/>
  <c r="BH221" i="1"/>
  <c r="BI221" i="1" s="1"/>
  <c r="BJ221" i="1" s="1"/>
  <c r="BC221" i="1"/>
  <c r="BE221" i="1" s="1"/>
  <c r="BF221" i="1" s="1"/>
  <c r="AY221" i="1"/>
  <c r="AZ221" i="1" s="1"/>
  <c r="BA221" i="1" s="1"/>
  <c r="AU221" i="1"/>
  <c r="AV221" i="1" s="1"/>
  <c r="AW221" i="1" s="1"/>
  <c r="AQ221" i="1"/>
  <c r="AR221" i="1" s="1"/>
  <c r="AS221" i="1" s="1"/>
  <c r="AM221" i="1"/>
  <c r="AN221" i="1" s="1"/>
  <c r="AO221" i="1" s="1"/>
  <c r="AH221" i="1"/>
  <c r="T221" i="1"/>
  <c r="S221" i="1"/>
  <c r="R221" i="1"/>
  <c r="Q221" i="1"/>
  <c r="AA221" i="1" s="1"/>
  <c r="AB221" i="1" s="1"/>
  <c r="P221" i="1"/>
  <c r="U221" i="1" s="1"/>
  <c r="AC221" i="1" s="1"/>
  <c r="O221" i="1"/>
  <c r="W221" i="1" s="1"/>
  <c r="AG221" i="1" s="1"/>
  <c r="AI221" i="1" s="1"/>
  <c r="AJ221" i="1" s="1"/>
  <c r="AK221" i="1" s="1"/>
  <c r="J221" i="1"/>
  <c r="I221" i="1"/>
  <c r="H221" i="1"/>
  <c r="CH221" i="1" s="1"/>
  <c r="F221" i="1"/>
  <c r="E221" i="1"/>
  <c r="D221" i="1"/>
  <c r="BW220" i="1"/>
  <c r="BV220" i="1"/>
  <c r="BO220" i="1"/>
  <c r="BP220" i="1" s="1"/>
  <c r="BQ220" i="1" s="1"/>
  <c r="BL220" i="1"/>
  <c r="BM220" i="1" s="1"/>
  <c r="BN220" i="1" s="1"/>
  <c r="BH220" i="1"/>
  <c r="BI220" i="1" s="1"/>
  <c r="BJ220" i="1" s="1"/>
  <c r="BC220" i="1"/>
  <c r="BE220" i="1" s="1"/>
  <c r="BF220" i="1" s="1"/>
  <c r="AY220" i="1"/>
  <c r="AZ220" i="1" s="1"/>
  <c r="BA220" i="1" s="1"/>
  <c r="AU220" i="1"/>
  <c r="AV220" i="1" s="1"/>
  <c r="AW220" i="1" s="1"/>
  <c r="AQ220" i="1"/>
  <c r="AR220" i="1" s="1"/>
  <c r="AS220" i="1" s="1"/>
  <c r="AM220" i="1"/>
  <c r="AN220" i="1" s="1"/>
  <c r="AO220" i="1" s="1"/>
  <c r="AH220" i="1"/>
  <c r="T220" i="1"/>
  <c r="S220" i="1"/>
  <c r="R220" i="1"/>
  <c r="Q220" i="1"/>
  <c r="P220" i="1"/>
  <c r="O220" i="1"/>
  <c r="W220" i="1" s="1"/>
  <c r="AG220" i="1" s="1"/>
  <c r="AI220" i="1" s="1"/>
  <c r="AJ220" i="1" s="1"/>
  <c r="AK220" i="1" s="1"/>
  <c r="J220" i="1"/>
  <c r="I220" i="1"/>
  <c r="H220" i="1"/>
  <c r="CG220" i="1" s="1"/>
  <c r="F220" i="1"/>
  <c r="E220" i="1"/>
  <c r="D220" i="1"/>
  <c r="CI219" i="1"/>
  <c r="BV219" i="1"/>
  <c r="BW219" i="1" s="1"/>
  <c r="BO219" i="1"/>
  <c r="BP219" i="1" s="1"/>
  <c r="BQ219" i="1" s="1"/>
  <c r="BM219" i="1"/>
  <c r="BN219" i="1" s="1"/>
  <c r="BL219" i="1"/>
  <c r="BH219" i="1"/>
  <c r="BI219" i="1" s="1"/>
  <c r="BJ219" i="1" s="1"/>
  <c r="BE219" i="1"/>
  <c r="BF219" i="1" s="1"/>
  <c r="BC219" i="1"/>
  <c r="AY219" i="1"/>
  <c r="AZ219" i="1" s="1"/>
  <c r="BA219" i="1" s="1"/>
  <c r="AU219" i="1"/>
  <c r="AV219" i="1" s="1"/>
  <c r="AW219" i="1" s="1"/>
  <c r="AQ219" i="1"/>
  <c r="AR219" i="1" s="1"/>
  <c r="AS219" i="1" s="1"/>
  <c r="AN219" i="1"/>
  <c r="AO219" i="1" s="1"/>
  <c r="AM219" i="1"/>
  <c r="AH219" i="1"/>
  <c r="AA219" i="1"/>
  <c r="AB219" i="1" s="1"/>
  <c r="T219" i="1"/>
  <c r="S219" i="1"/>
  <c r="R219" i="1"/>
  <c r="Q219" i="1"/>
  <c r="P219" i="1"/>
  <c r="U219" i="1" s="1"/>
  <c r="AC219" i="1" s="1"/>
  <c r="O219" i="1"/>
  <c r="J219" i="1"/>
  <c r="I219" i="1"/>
  <c r="H219" i="1"/>
  <c r="CF219" i="1" s="1"/>
  <c r="F219" i="1"/>
  <c r="E219" i="1"/>
  <c r="D219" i="1"/>
  <c r="BV218" i="1"/>
  <c r="BO218" i="1"/>
  <c r="BP218" i="1" s="1"/>
  <c r="BQ218" i="1" s="1"/>
  <c r="BM218" i="1"/>
  <c r="BN218" i="1" s="1"/>
  <c r="BL218" i="1"/>
  <c r="BH218" i="1"/>
  <c r="BI218" i="1" s="1"/>
  <c r="BJ218" i="1" s="1"/>
  <c r="BC218" i="1"/>
  <c r="BE218" i="1" s="1"/>
  <c r="BF218" i="1" s="1"/>
  <c r="AY218" i="1"/>
  <c r="AZ218" i="1" s="1"/>
  <c r="BA218" i="1" s="1"/>
  <c r="AV218" i="1"/>
  <c r="AW218" i="1" s="1"/>
  <c r="AU218" i="1"/>
  <c r="AQ218" i="1"/>
  <c r="AR218" i="1" s="1"/>
  <c r="AS218" i="1" s="1"/>
  <c r="AN218" i="1"/>
  <c r="AO218" i="1" s="1"/>
  <c r="AM218" i="1"/>
  <c r="AH218" i="1"/>
  <c r="U218" i="1"/>
  <c r="AC218" i="1" s="1"/>
  <c r="T218" i="1"/>
  <c r="S218" i="1"/>
  <c r="R218" i="1"/>
  <c r="Q218" i="1"/>
  <c r="AA218" i="1" s="1"/>
  <c r="AB218" i="1" s="1"/>
  <c r="P218" i="1"/>
  <c r="O218" i="1"/>
  <c r="J218" i="1"/>
  <c r="I218" i="1"/>
  <c r="H218" i="1"/>
  <c r="CH218" i="1" s="1"/>
  <c r="F218" i="1"/>
  <c r="E218" i="1"/>
  <c r="D218" i="1"/>
  <c r="CI217" i="1"/>
  <c r="BW217" i="1"/>
  <c r="BV217" i="1"/>
  <c r="BO217" i="1"/>
  <c r="BP217" i="1" s="1"/>
  <c r="BQ217" i="1" s="1"/>
  <c r="BL217" i="1"/>
  <c r="BM217" i="1" s="1"/>
  <c r="BN217" i="1" s="1"/>
  <c r="BH217" i="1"/>
  <c r="BI217" i="1" s="1"/>
  <c r="BJ217" i="1" s="1"/>
  <c r="BE217" i="1"/>
  <c r="BF217" i="1" s="1"/>
  <c r="BC217" i="1"/>
  <c r="AY217" i="1"/>
  <c r="AZ217" i="1" s="1"/>
  <c r="BA217" i="1" s="1"/>
  <c r="AU217" i="1"/>
  <c r="AV217" i="1" s="1"/>
  <c r="AW217" i="1" s="1"/>
  <c r="AQ217" i="1"/>
  <c r="AR217" i="1" s="1"/>
  <c r="AS217" i="1" s="1"/>
  <c r="AN217" i="1"/>
  <c r="AO217" i="1" s="1"/>
  <c r="AM217" i="1"/>
  <c r="AH217" i="1"/>
  <c r="AA217" i="1"/>
  <c r="AB217" i="1" s="1"/>
  <c r="U217" i="1"/>
  <c r="AC217" i="1" s="1"/>
  <c r="T217" i="1"/>
  <c r="S217" i="1"/>
  <c r="R217" i="1"/>
  <c r="Q217" i="1"/>
  <c r="P217" i="1"/>
  <c r="O217" i="1"/>
  <c r="W217" i="1" s="1"/>
  <c r="AG217" i="1" s="1"/>
  <c r="J217" i="1"/>
  <c r="I217" i="1"/>
  <c r="H217" i="1"/>
  <c r="CG217" i="1" s="1"/>
  <c r="F217" i="1"/>
  <c r="E217" i="1"/>
  <c r="D217" i="1"/>
  <c r="BW216" i="1"/>
  <c r="BV216" i="1"/>
  <c r="BO216" i="1"/>
  <c r="BP216" i="1" s="1"/>
  <c r="BQ216" i="1" s="1"/>
  <c r="BL216" i="1"/>
  <c r="BM216" i="1" s="1"/>
  <c r="BN216" i="1" s="1"/>
  <c r="BH216" i="1"/>
  <c r="BI216" i="1" s="1"/>
  <c r="BJ216" i="1" s="1"/>
  <c r="BC216" i="1"/>
  <c r="BE216" i="1" s="1"/>
  <c r="BF216" i="1" s="1"/>
  <c r="AY216" i="1"/>
  <c r="AZ216" i="1" s="1"/>
  <c r="BA216" i="1" s="1"/>
  <c r="AU216" i="1"/>
  <c r="AV216" i="1" s="1"/>
  <c r="AW216" i="1" s="1"/>
  <c r="AQ216" i="1"/>
  <c r="AR216" i="1" s="1"/>
  <c r="AS216" i="1" s="1"/>
  <c r="AM216" i="1"/>
  <c r="AN216" i="1" s="1"/>
  <c r="AO216" i="1" s="1"/>
  <c r="AH216" i="1"/>
  <c r="AA216" i="1"/>
  <c r="AB216" i="1" s="1"/>
  <c r="T216" i="1"/>
  <c r="S216" i="1"/>
  <c r="R216" i="1"/>
  <c r="Q216" i="1"/>
  <c r="P216" i="1"/>
  <c r="O216" i="1"/>
  <c r="W216" i="1" s="1"/>
  <c r="AG216" i="1" s="1"/>
  <c r="AI216" i="1" s="1"/>
  <c r="AJ216" i="1" s="1"/>
  <c r="AK216" i="1" s="1"/>
  <c r="J216" i="1"/>
  <c r="I216" i="1"/>
  <c r="H216" i="1"/>
  <c r="CI216" i="1" s="1"/>
  <c r="F216" i="1"/>
  <c r="E216" i="1"/>
  <c r="D216" i="1"/>
  <c r="BW215" i="1"/>
  <c r="BV215" i="1"/>
  <c r="BO215" i="1"/>
  <c r="BP215" i="1" s="1"/>
  <c r="BQ215" i="1" s="1"/>
  <c r="BL215" i="1"/>
  <c r="BM215" i="1" s="1"/>
  <c r="BN215" i="1" s="1"/>
  <c r="BH215" i="1"/>
  <c r="BI215" i="1" s="1"/>
  <c r="BJ215" i="1" s="1"/>
  <c r="BC215" i="1"/>
  <c r="BE215" i="1" s="1"/>
  <c r="BF215" i="1" s="1"/>
  <c r="AY215" i="1"/>
  <c r="AZ215" i="1" s="1"/>
  <c r="BA215" i="1" s="1"/>
  <c r="AU215" i="1"/>
  <c r="AV215" i="1" s="1"/>
  <c r="AW215" i="1" s="1"/>
  <c r="AQ215" i="1"/>
  <c r="AR215" i="1" s="1"/>
  <c r="AS215" i="1" s="1"/>
  <c r="AM215" i="1"/>
  <c r="AN215" i="1" s="1"/>
  <c r="AO215" i="1" s="1"/>
  <c r="AH215" i="1"/>
  <c r="T215" i="1"/>
  <c r="S215" i="1"/>
  <c r="R215" i="1"/>
  <c r="Q215" i="1"/>
  <c r="AA215" i="1" s="1"/>
  <c r="AB215" i="1" s="1"/>
  <c r="P215" i="1"/>
  <c r="O215" i="1"/>
  <c r="V215" i="1" s="1"/>
  <c r="J215" i="1"/>
  <c r="I215" i="1"/>
  <c r="H215" i="1"/>
  <c r="CH215" i="1" s="1"/>
  <c r="F215" i="1"/>
  <c r="E215" i="1"/>
  <c r="D215" i="1"/>
  <c r="CF214" i="1"/>
  <c r="BV214" i="1"/>
  <c r="BW214" i="1" s="1"/>
  <c r="BO214" i="1"/>
  <c r="BP214" i="1" s="1"/>
  <c r="BQ214" i="1" s="1"/>
  <c r="BL214" i="1"/>
  <c r="BM214" i="1" s="1"/>
  <c r="BN214" i="1" s="1"/>
  <c r="BH214" i="1"/>
  <c r="BI214" i="1" s="1"/>
  <c r="BJ214" i="1" s="1"/>
  <c r="BE214" i="1"/>
  <c r="BF214" i="1" s="1"/>
  <c r="BC214" i="1"/>
  <c r="AY214" i="1"/>
  <c r="AZ214" i="1" s="1"/>
  <c r="BA214" i="1" s="1"/>
  <c r="AU214" i="1"/>
  <c r="AV214" i="1" s="1"/>
  <c r="AW214" i="1" s="1"/>
  <c r="AQ214" i="1"/>
  <c r="AR214" i="1" s="1"/>
  <c r="AS214" i="1" s="1"/>
  <c r="AN214" i="1"/>
  <c r="AO214" i="1" s="1"/>
  <c r="AM214" i="1"/>
  <c r="AH214" i="1"/>
  <c r="AI214" i="1" s="1"/>
  <c r="AJ214" i="1" s="1"/>
  <c r="AK214" i="1" s="1"/>
  <c r="U214" i="1"/>
  <c r="AC214" i="1" s="1"/>
  <c r="T214" i="1"/>
  <c r="S214" i="1"/>
  <c r="R214" i="1"/>
  <c r="Q214" i="1"/>
  <c r="P214" i="1"/>
  <c r="O214" i="1"/>
  <c r="W214" i="1" s="1"/>
  <c r="AG214" i="1" s="1"/>
  <c r="J214" i="1"/>
  <c r="I214" i="1"/>
  <c r="H214" i="1"/>
  <c r="CG214" i="1" s="1"/>
  <c r="F214" i="1"/>
  <c r="E214" i="1"/>
  <c r="D214" i="1"/>
  <c r="BV213" i="1"/>
  <c r="BW213" i="1" s="1"/>
  <c r="BO213" i="1"/>
  <c r="BP213" i="1" s="1"/>
  <c r="BQ213" i="1" s="1"/>
  <c r="BL213" i="1"/>
  <c r="BM213" i="1" s="1"/>
  <c r="BN213" i="1" s="1"/>
  <c r="BH213" i="1"/>
  <c r="BI213" i="1" s="1"/>
  <c r="BJ213" i="1" s="1"/>
  <c r="BC213" i="1"/>
  <c r="BE213" i="1" s="1"/>
  <c r="BF213" i="1" s="1"/>
  <c r="AY213" i="1"/>
  <c r="AZ213" i="1" s="1"/>
  <c r="BA213" i="1" s="1"/>
  <c r="AU213" i="1"/>
  <c r="AV213" i="1" s="1"/>
  <c r="AW213" i="1" s="1"/>
  <c r="AQ213" i="1"/>
  <c r="AR213" i="1" s="1"/>
  <c r="AS213" i="1" s="1"/>
  <c r="AM213" i="1"/>
  <c r="AN213" i="1" s="1"/>
  <c r="AO213" i="1" s="1"/>
  <c r="AH213" i="1"/>
  <c r="AA213" i="1"/>
  <c r="AB213" i="1" s="1"/>
  <c r="T213" i="1"/>
  <c r="S213" i="1"/>
  <c r="R213" i="1"/>
  <c r="Q213" i="1"/>
  <c r="P213" i="1"/>
  <c r="O213" i="1"/>
  <c r="J213" i="1"/>
  <c r="I213" i="1"/>
  <c r="H213" i="1"/>
  <c r="CI213" i="1" s="1"/>
  <c r="F213" i="1"/>
  <c r="E213" i="1"/>
  <c r="D213" i="1"/>
  <c r="CH212" i="1"/>
  <c r="BW212" i="1"/>
  <c r="BV212" i="1"/>
  <c r="BO212" i="1"/>
  <c r="BP212" i="1" s="1"/>
  <c r="BQ212" i="1" s="1"/>
  <c r="BL212" i="1"/>
  <c r="BM212" i="1" s="1"/>
  <c r="BN212" i="1" s="1"/>
  <c r="BH212" i="1"/>
  <c r="BI212" i="1" s="1"/>
  <c r="BJ212" i="1" s="1"/>
  <c r="BC212" i="1"/>
  <c r="BE212" i="1" s="1"/>
  <c r="BF212" i="1" s="1"/>
  <c r="AY212" i="1"/>
  <c r="AZ212" i="1" s="1"/>
  <c r="BA212" i="1" s="1"/>
  <c r="AU212" i="1"/>
  <c r="AV212" i="1" s="1"/>
  <c r="AW212" i="1" s="1"/>
  <c r="AQ212" i="1"/>
  <c r="AR212" i="1" s="1"/>
  <c r="AS212" i="1" s="1"/>
  <c r="AM212" i="1"/>
  <c r="AN212" i="1" s="1"/>
  <c r="AO212" i="1" s="1"/>
  <c r="AH212" i="1"/>
  <c r="T212" i="1"/>
  <c r="S212" i="1"/>
  <c r="R212" i="1"/>
  <c r="Q212" i="1"/>
  <c r="AA212" i="1" s="1"/>
  <c r="AB212" i="1" s="1"/>
  <c r="P212" i="1"/>
  <c r="U212" i="1" s="1"/>
  <c r="AC212" i="1" s="1"/>
  <c r="AE212" i="1" s="1"/>
  <c r="AF212" i="1" s="1"/>
  <c r="O212" i="1"/>
  <c r="J212" i="1"/>
  <c r="I212" i="1"/>
  <c r="H212" i="1"/>
  <c r="CG212" i="1" s="1"/>
  <c r="F212" i="1"/>
  <c r="E212" i="1"/>
  <c r="D212" i="1"/>
  <c r="BV193" i="1"/>
  <c r="BQ193" i="1"/>
  <c r="BP193" i="1"/>
  <c r="BL193" i="1"/>
  <c r="BM193" i="1" s="1"/>
  <c r="BN193" i="1" s="1"/>
  <c r="BH193" i="1"/>
  <c r="BI193" i="1" s="1"/>
  <c r="BJ193" i="1" s="1"/>
  <c r="BC193" i="1"/>
  <c r="BE193" i="1" s="1"/>
  <c r="BF193" i="1" s="1"/>
  <c r="AY193" i="1"/>
  <c r="AZ193" i="1" s="1"/>
  <c r="BA193" i="1" s="1"/>
  <c r="AU193" i="1"/>
  <c r="AV193" i="1" s="1"/>
  <c r="AW193" i="1" s="1"/>
  <c r="AQ193" i="1"/>
  <c r="AR193" i="1" s="1"/>
  <c r="AS193" i="1" s="1"/>
  <c r="AM193" i="1"/>
  <c r="AN193" i="1" s="1"/>
  <c r="AO193" i="1" s="1"/>
  <c r="AH193" i="1"/>
  <c r="T193" i="1"/>
  <c r="S193" i="1"/>
  <c r="R193" i="1"/>
  <c r="Q193" i="1"/>
  <c r="AA193" i="1" s="1"/>
  <c r="AB193" i="1" s="1"/>
  <c r="P193" i="1"/>
  <c r="U193" i="1" s="1"/>
  <c r="AC193" i="1" s="1"/>
  <c r="O193" i="1"/>
  <c r="W193" i="1" s="1"/>
  <c r="AG193" i="1" s="1"/>
  <c r="J193" i="1"/>
  <c r="I193" i="1"/>
  <c r="H193" i="1"/>
  <c r="CI193" i="1" s="1"/>
  <c r="G193" i="1"/>
  <c r="BW193" i="1" s="1"/>
  <c r="F193" i="1"/>
  <c r="E193" i="1"/>
  <c r="D193" i="1"/>
  <c r="BV192" i="1"/>
  <c r="BP192" i="1"/>
  <c r="BQ192" i="1" s="1"/>
  <c r="BL192" i="1"/>
  <c r="BM192" i="1" s="1"/>
  <c r="BN192" i="1" s="1"/>
  <c r="BH192" i="1"/>
  <c r="BI192" i="1" s="1"/>
  <c r="BJ192" i="1" s="1"/>
  <c r="BC192" i="1"/>
  <c r="BE192" i="1" s="1"/>
  <c r="BF192" i="1" s="1"/>
  <c r="AY192" i="1"/>
  <c r="AZ192" i="1" s="1"/>
  <c r="BA192" i="1" s="1"/>
  <c r="AU192" i="1"/>
  <c r="AV192" i="1" s="1"/>
  <c r="AW192" i="1" s="1"/>
  <c r="AQ192" i="1"/>
  <c r="AR192" i="1" s="1"/>
  <c r="AS192" i="1" s="1"/>
  <c r="AM192" i="1"/>
  <c r="AN192" i="1" s="1"/>
  <c r="AO192" i="1" s="1"/>
  <c r="AH192" i="1"/>
  <c r="T192" i="1"/>
  <c r="S192" i="1"/>
  <c r="R192" i="1"/>
  <c r="Q192" i="1"/>
  <c r="AA192" i="1" s="1"/>
  <c r="AB192" i="1" s="1"/>
  <c r="P192" i="1"/>
  <c r="V192" i="1" s="1"/>
  <c r="O192" i="1"/>
  <c r="W192" i="1" s="1"/>
  <c r="AG192" i="1" s="1"/>
  <c r="J192" i="1"/>
  <c r="I192" i="1"/>
  <c r="H192" i="1"/>
  <c r="CG192" i="1" s="1"/>
  <c r="G192" i="1"/>
  <c r="F192" i="1"/>
  <c r="E192" i="1"/>
  <c r="D192" i="1"/>
  <c r="CG191" i="1"/>
  <c r="CF191" i="1"/>
  <c r="BV191" i="1"/>
  <c r="BP191" i="1"/>
  <c r="BQ191" i="1" s="1"/>
  <c r="BL191" i="1"/>
  <c r="BM191" i="1" s="1"/>
  <c r="BN191" i="1" s="1"/>
  <c r="BH191" i="1"/>
  <c r="BI191" i="1" s="1"/>
  <c r="BJ191" i="1" s="1"/>
  <c r="BC191" i="1"/>
  <c r="BE191" i="1" s="1"/>
  <c r="BF191" i="1" s="1"/>
  <c r="AY191" i="1"/>
  <c r="AZ191" i="1" s="1"/>
  <c r="BA191" i="1" s="1"/>
  <c r="AU191" i="1"/>
  <c r="AV191" i="1" s="1"/>
  <c r="AW191" i="1" s="1"/>
  <c r="AQ191" i="1"/>
  <c r="AR191" i="1" s="1"/>
  <c r="AS191" i="1" s="1"/>
  <c r="AM191" i="1"/>
  <c r="AN191" i="1" s="1"/>
  <c r="AO191" i="1" s="1"/>
  <c r="AH191" i="1"/>
  <c r="AB191" i="1"/>
  <c r="T191" i="1"/>
  <c r="S191" i="1"/>
  <c r="R191" i="1"/>
  <c r="Q191" i="1"/>
  <c r="AA191" i="1" s="1"/>
  <c r="P191" i="1"/>
  <c r="O191" i="1"/>
  <c r="W191" i="1" s="1"/>
  <c r="AG191" i="1" s="1"/>
  <c r="J191" i="1"/>
  <c r="I191" i="1"/>
  <c r="H191" i="1"/>
  <c r="CH191" i="1" s="1"/>
  <c r="G191" i="1"/>
  <c r="BW191" i="1" s="1"/>
  <c r="F191" i="1"/>
  <c r="E191" i="1"/>
  <c r="D191" i="1"/>
  <c r="BV190" i="1"/>
  <c r="BQ190" i="1"/>
  <c r="BP190" i="1"/>
  <c r="BL190" i="1"/>
  <c r="BM190" i="1" s="1"/>
  <c r="BN190" i="1" s="1"/>
  <c r="BH190" i="1"/>
  <c r="BI190" i="1" s="1"/>
  <c r="BJ190" i="1" s="1"/>
  <c r="BC190" i="1"/>
  <c r="BE190" i="1" s="1"/>
  <c r="BF190" i="1" s="1"/>
  <c r="AY190" i="1"/>
  <c r="AZ190" i="1" s="1"/>
  <c r="BA190" i="1" s="1"/>
  <c r="AU190" i="1"/>
  <c r="AV190" i="1" s="1"/>
  <c r="AW190" i="1" s="1"/>
  <c r="AQ190" i="1"/>
  <c r="AR190" i="1" s="1"/>
  <c r="AS190" i="1" s="1"/>
  <c r="AN190" i="1"/>
  <c r="AO190" i="1" s="1"/>
  <c r="AM190" i="1"/>
  <c r="AH190" i="1"/>
  <c r="T190" i="1"/>
  <c r="S190" i="1"/>
  <c r="R190" i="1"/>
  <c r="Q190" i="1"/>
  <c r="AA190" i="1" s="1"/>
  <c r="AB190" i="1" s="1"/>
  <c r="P190" i="1"/>
  <c r="U190" i="1" s="1"/>
  <c r="AC190" i="1" s="1"/>
  <c r="O190" i="1"/>
  <c r="J190" i="1"/>
  <c r="I190" i="1"/>
  <c r="H190" i="1"/>
  <c r="CH190" i="1" s="1"/>
  <c r="G190" i="1"/>
  <c r="BW190" i="1" s="1"/>
  <c r="F190" i="1"/>
  <c r="E190" i="1"/>
  <c r="D190" i="1"/>
  <c r="BV189" i="1"/>
  <c r="BP189" i="1"/>
  <c r="BQ189" i="1" s="1"/>
  <c r="BL189" i="1"/>
  <c r="BM189" i="1" s="1"/>
  <c r="BN189" i="1" s="1"/>
  <c r="BT189" i="1" s="1"/>
  <c r="BH189" i="1"/>
  <c r="BI189" i="1" s="1"/>
  <c r="BJ189" i="1" s="1"/>
  <c r="BE189" i="1"/>
  <c r="BF189" i="1" s="1"/>
  <c r="BC189" i="1"/>
  <c r="AY189" i="1"/>
  <c r="AZ189" i="1" s="1"/>
  <c r="BA189" i="1" s="1"/>
  <c r="AU189" i="1"/>
  <c r="AV189" i="1" s="1"/>
  <c r="AW189" i="1" s="1"/>
  <c r="AQ189" i="1"/>
  <c r="AR189" i="1" s="1"/>
  <c r="AS189" i="1" s="1"/>
  <c r="AM189" i="1"/>
  <c r="AN189" i="1" s="1"/>
  <c r="AO189" i="1" s="1"/>
  <c r="AH189" i="1"/>
  <c r="T189" i="1"/>
  <c r="S189" i="1"/>
  <c r="R189" i="1"/>
  <c r="U189" i="1" s="1"/>
  <c r="AC189" i="1" s="1"/>
  <c r="Q189" i="1"/>
  <c r="AA189" i="1" s="1"/>
  <c r="AB189" i="1" s="1"/>
  <c r="P189" i="1"/>
  <c r="O189" i="1"/>
  <c r="J189" i="1"/>
  <c r="I189" i="1"/>
  <c r="H189" i="1"/>
  <c r="G189" i="1"/>
  <c r="F189" i="1"/>
  <c r="E189" i="1"/>
  <c r="D189" i="1"/>
  <c r="CI188" i="1"/>
  <c r="BV188" i="1"/>
  <c r="BP188" i="1"/>
  <c r="BQ188" i="1" s="1"/>
  <c r="BL188" i="1"/>
  <c r="BM188" i="1" s="1"/>
  <c r="BN188" i="1" s="1"/>
  <c r="BH188" i="1"/>
  <c r="BI188" i="1" s="1"/>
  <c r="BJ188" i="1" s="1"/>
  <c r="BE188" i="1"/>
  <c r="BF188" i="1" s="1"/>
  <c r="BC188" i="1"/>
  <c r="AY188" i="1"/>
  <c r="AZ188" i="1" s="1"/>
  <c r="BA188" i="1" s="1"/>
  <c r="AU188" i="1"/>
  <c r="AV188" i="1" s="1"/>
  <c r="AW188" i="1" s="1"/>
  <c r="AQ188" i="1"/>
  <c r="AR188" i="1" s="1"/>
  <c r="AS188" i="1" s="1"/>
  <c r="AM188" i="1"/>
  <c r="AN188" i="1" s="1"/>
  <c r="AO188" i="1" s="1"/>
  <c r="AH188" i="1"/>
  <c r="T188" i="1"/>
  <c r="S188" i="1"/>
  <c r="R188" i="1"/>
  <c r="Q188" i="1"/>
  <c r="AA188" i="1" s="1"/>
  <c r="AB188" i="1" s="1"/>
  <c r="P188" i="1"/>
  <c r="O188" i="1"/>
  <c r="J188" i="1"/>
  <c r="I188" i="1"/>
  <c r="H188" i="1"/>
  <c r="CF188" i="1" s="1"/>
  <c r="G188" i="1"/>
  <c r="F188" i="1"/>
  <c r="E188" i="1"/>
  <c r="D188" i="1"/>
  <c r="BV187" i="1"/>
  <c r="BQ187" i="1"/>
  <c r="BP187" i="1"/>
  <c r="BL187" i="1"/>
  <c r="BM187" i="1" s="1"/>
  <c r="BN187" i="1" s="1"/>
  <c r="BT187" i="1" s="1"/>
  <c r="BH187" i="1"/>
  <c r="BI187" i="1" s="1"/>
  <c r="BJ187" i="1" s="1"/>
  <c r="BF187" i="1"/>
  <c r="BE187" i="1"/>
  <c r="BC187" i="1"/>
  <c r="AY187" i="1"/>
  <c r="AZ187" i="1" s="1"/>
  <c r="BA187" i="1" s="1"/>
  <c r="AU187" i="1"/>
  <c r="AV187" i="1" s="1"/>
  <c r="AW187" i="1" s="1"/>
  <c r="AR187" i="1"/>
  <c r="AS187" i="1" s="1"/>
  <c r="AQ187" i="1"/>
  <c r="AM187" i="1"/>
  <c r="AN187" i="1" s="1"/>
  <c r="AO187" i="1" s="1"/>
  <c r="AH187" i="1"/>
  <c r="AE187" i="1"/>
  <c r="AF187" i="1" s="1"/>
  <c r="T187" i="1"/>
  <c r="S187" i="1"/>
  <c r="R187" i="1"/>
  <c r="Q187" i="1"/>
  <c r="AA187" i="1" s="1"/>
  <c r="AB187" i="1" s="1"/>
  <c r="P187" i="1"/>
  <c r="U187" i="1" s="1"/>
  <c r="AC187" i="1" s="1"/>
  <c r="O187" i="1"/>
  <c r="J187" i="1"/>
  <c r="I187" i="1"/>
  <c r="H187" i="1"/>
  <c r="CF187" i="1" s="1"/>
  <c r="G187" i="1"/>
  <c r="BW187" i="1" s="1"/>
  <c r="F187" i="1"/>
  <c r="E187" i="1"/>
  <c r="D187" i="1"/>
  <c r="BV186" i="1"/>
  <c r="BQ186" i="1"/>
  <c r="BP186" i="1"/>
  <c r="BL186" i="1"/>
  <c r="BM186" i="1" s="1"/>
  <c r="BN186" i="1" s="1"/>
  <c r="BH186" i="1"/>
  <c r="BI186" i="1" s="1"/>
  <c r="BJ186" i="1" s="1"/>
  <c r="BC186" i="1"/>
  <c r="BE186" i="1" s="1"/>
  <c r="BF186" i="1" s="1"/>
  <c r="AY186" i="1"/>
  <c r="AZ186" i="1" s="1"/>
  <c r="BA186" i="1" s="1"/>
  <c r="AU186" i="1"/>
  <c r="AV186" i="1" s="1"/>
  <c r="AW186" i="1" s="1"/>
  <c r="AQ186" i="1"/>
  <c r="AR186" i="1" s="1"/>
  <c r="AS186" i="1" s="1"/>
  <c r="AM186" i="1"/>
  <c r="AN186" i="1" s="1"/>
  <c r="AO186" i="1" s="1"/>
  <c r="AH186" i="1"/>
  <c r="T186" i="1"/>
  <c r="S186" i="1"/>
  <c r="R186" i="1"/>
  <c r="Q186" i="1"/>
  <c r="U186" i="1" s="1"/>
  <c r="AC186" i="1" s="1"/>
  <c r="P186" i="1"/>
  <c r="O186" i="1"/>
  <c r="J186" i="1"/>
  <c r="I186" i="1"/>
  <c r="H186" i="1"/>
  <c r="CF186" i="1" s="1"/>
  <c r="G186" i="1"/>
  <c r="F186" i="1"/>
  <c r="E186" i="1"/>
  <c r="D186" i="1"/>
  <c r="CG185" i="1"/>
  <c r="CF185" i="1"/>
  <c r="BV185" i="1"/>
  <c r="BP185" i="1"/>
  <c r="BQ185" i="1" s="1"/>
  <c r="BL185" i="1"/>
  <c r="BM185" i="1" s="1"/>
  <c r="BN185" i="1" s="1"/>
  <c r="BH185" i="1"/>
  <c r="BI185" i="1" s="1"/>
  <c r="BJ185" i="1" s="1"/>
  <c r="BE185" i="1"/>
  <c r="BF185" i="1" s="1"/>
  <c r="BC185" i="1"/>
  <c r="AY185" i="1"/>
  <c r="AZ185" i="1" s="1"/>
  <c r="BA185" i="1" s="1"/>
  <c r="AU185" i="1"/>
  <c r="AV185" i="1" s="1"/>
  <c r="AW185" i="1" s="1"/>
  <c r="AQ185" i="1"/>
  <c r="AR185" i="1" s="1"/>
  <c r="AS185" i="1" s="1"/>
  <c r="AM185" i="1"/>
  <c r="AN185" i="1" s="1"/>
  <c r="AO185" i="1" s="1"/>
  <c r="AH185" i="1"/>
  <c r="AI185" i="1" s="1"/>
  <c r="AJ185" i="1" s="1"/>
  <c r="AK185" i="1" s="1"/>
  <c r="T185" i="1"/>
  <c r="S185" i="1"/>
  <c r="R185" i="1"/>
  <c r="Q185" i="1"/>
  <c r="P185" i="1"/>
  <c r="U185" i="1" s="1"/>
  <c r="AC185" i="1" s="1"/>
  <c r="O185" i="1"/>
  <c r="W185" i="1" s="1"/>
  <c r="AG185" i="1" s="1"/>
  <c r="J185" i="1"/>
  <c r="I185" i="1"/>
  <c r="H185" i="1"/>
  <c r="CI185" i="1" s="1"/>
  <c r="G185" i="1"/>
  <c r="F185" i="1"/>
  <c r="E185" i="1"/>
  <c r="D185" i="1"/>
  <c r="BV184" i="1"/>
  <c r="BP184" i="1"/>
  <c r="BQ184" i="1" s="1"/>
  <c r="BL184" i="1"/>
  <c r="BM184" i="1" s="1"/>
  <c r="BN184" i="1" s="1"/>
  <c r="BH184" i="1"/>
  <c r="BI184" i="1" s="1"/>
  <c r="BJ184" i="1" s="1"/>
  <c r="BE184" i="1"/>
  <c r="BF184" i="1" s="1"/>
  <c r="BC184" i="1"/>
  <c r="AY184" i="1"/>
  <c r="AZ184" i="1" s="1"/>
  <c r="BA184" i="1" s="1"/>
  <c r="AU184" i="1"/>
  <c r="AV184" i="1" s="1"/>
  <c r="AW184" i="1" s="1"/>
  <c r="AQ184" i="1"/>
  <c r="AR184" i="1" s="1"/>
  <c r="AS184" i="1" s="1"/>
  <c r="AM184" i="1"/>
  <c r="AN184" i="1" s="1"/>
  <c r="AO184" i="1" s="1"/>
  <c r="T184" i="1"/>
  <c r="S184" i="1"/>
  <c r="R184" i="1"/>
  <c r="U184" i="1" s="1"/>
  <c r="AC184" i="1" s="1"/>
  <c r="Q184" i="1"/>
  <c r="AA184" i="1" s="1"/>
  <c r="AB184" i="1" s="1"/>
  <c r="P184" i="1"/>
  <c r="O184" i="1"/>
  <c r="J184" i="1"/>
  <c r="I184" i="1"/>
  <c r="H184" i="1"/>
  <c r="CG184" i="1" s="1"/>
  <c r="G184" i="1"/>
  <c r="F184" i="1"/>
  <c r="E184" i="1"/>
  <c r="D184" i="1"/>
  <c r="BV183" i="1"/>
  <c r="BP183" i="1"/>
  <c r="BQ183" i="1" s="1"/>
  <c r="BL183" i="1"/>
  <c r="BM183" i="1" s="1"/>
  <c r="BN183" i="1" s="1"/>
  <c r="BH183" i="1"/>
  <c r="BI183" i="1" s="1"/>
  <c r="BJ183" i="1" s="1"/>
  <c r="BE183" i="1"/>
  <c r="BF183" i="1" s="1"/>
  <c r="BC183" i="1"/>
  <c r="AY183" i="1"/>
  <c r="AZ183" i="1" s="1"/>
  <c r="BA183" i="1" s="1"/>
  <c r="AU183" i="1"/>
  <c r="AV183" i="1" s="1"/>
  <c r="AW183" i="1" s="1"/>
  <c r="AQ183" i="1"/>
  <c r="AR183" i="1" s="1"/>
  <c r="AS183" i="1" s="1"/>
  <c r="AM183" i="1"/>
  <c r="AN183" i="1" s="1"/>
  <c r="AO183" i="1" s="1"/>
  <c r="AH183" i="1"/>
  <c r="T183" i="1"/>
  <c r="S183" i="1"/>
  <c r="R183" i="1"/>
  <c r="Q183" i="1"/>
  <c r="P183" i="1"/>
  <c r="O183" i="1"/>
  <c r="J183" i="1"/>
  <c r="I183" i="1"/>
  <c r="H183" i="1"/>
  <c r="CG183" i="1" s="1"/>
  <c r="G183" i="1"/>
  <c r="F183" i="1"/>
  <c r="E183" i="1"/>
  <c r="D183" i="1"/>
  <c r="BV182" i="1"/>
  <c r="BQ182" i="1"/>
  <c r="BP182" i="1"/>
  <c r="BL182" i="1"/>
  <c r="BM182" i="1" s="1"/>
  <c r="BN182" i="1" s="1"/>
  <c r="BH182" i="1"/>
  <c r="BI182" i="1" s="1"/>
  <c r="BJ182" i="1" s="1"/>
  <c r="BC182" i="1"/>
  <c r="BE182" i="1" s="1"/>
  <c r="BF182" i="1" s="1"/>
  <c r="AY182" i="1"/>
  <c r="AZ182" i="1" s="1"/>
  <c r="BA182" i="1" s="1"/>
  <c r="AU182" i="1"/>
  <c r="AV182" i="1" s="1"/>
  <c r="AW182" i="1" s="1"/>
  <c r="AR182" i="1"/>
  <c r="AS182" i="1" s="1"/>
  <c r="AQ182" i="1"/>
  <c r="AM182" i="1"/>
  <c r="AN182" i="1" s="1"/>
  <c r="AO182" i="1" s="1"/>
  <c r="AH182" i="1"/>
  <c r="T182" i="1"/>
  <c r="S182" i="1"/>
  <c r="R182" i="1"/>
  <c r="Q182" i="1"/>
  <c r="AA182" i="1" s="1"/>
  <c r="AB182" i="1" s="1"/>
  <c r="P182" i="1"/>
  <c r="V182" i="1" s="1"/>
  <c r="O182" i="1"/>
  <c r="W182" i="1" s="1"/>
  <c r="AG182" i="1" s="1"/>
  <c r="J182" i="1"/>
  <c r="I182" i="1"/>
  <c r="H182" i="1"/>
  <c r="CI182" i="1" s="1"/>
  <c r="G182" i="1"/>
  <c r="BW182" i="1" s="1"/>
  <c r="F182" i="1"/>
  <c r="E182" i="1"/>
  <c r="D182" i="1"/>
  <c r="BV181" i="1"/>
  <c r="BQ181" i="1"/>
  <c r="BP181" i="1"/>
  <c r="BL181" i="1"/>
  <c r="BM181" i="1" s="1"/>
  <c r="BN181" i="1" s="1"/>
  <c r="BH181" i="1"/>
  <c r="BI181" i="1" s="1"/>
  <c r="BJ181" i="1" s="1"/>
  <c r="BC181" i="1"/>
  <c r="BE181" i="1" s="1"/>
  <c r="BF181" i="1" s="1"/>
  <c r="AY181" i="1"/>
  <c r="AZ181" i="1" s="1"/>
  <c r="BA181" i="1" s="1"/>
  <c r="AU181" i="1"/>
  <c r="AV181" i="1" s="1"/>
  <c r="AW181" i="1" s="1"/>
  <c r="AR181" i="1"/>
  <c r="AS181" i="1" s="1"/>
  <c r="AQ181" i="1"/>
  <c r="AM181" i="1"/>
  <c r="AN181" i="1" s="1"/>
  <c r="AO181" i="1" s="1"/>
  <c r="AH181" i="1"/>
  <c r="T181" i="1"/>
  <c r="S181" i="1"/>
  <c r="R181" i="1"/>
  <c r="Q181" i="1"/>
  <c r="AA181" i="1" s="1"/>
  <c r="AB181" i="1" s="1"/>
  <c r="P181" i="1"/>
  <c r="O181" i="1"/>
  <c r="J181" i="1"/>
  <c r="I181" i="1"/>
  <c r="H181" i="1"/>
  <c r="CF181" i="1" s="1"/>
  <c r="G181" i="1"/>
  <c r="BW181" i="1" s="1"/>
  <c r="F181" i="1"/>
  <c r="E181" i="1"/>
  <c r="D181" i="1"/>
  <c r="BV180" i="1"/>
  <c r="BP180" i="1"/>
  <c r="BQ180" i="1" s="1"/>
  <c r="BT180" i="1" s="1"/>
  <c r="BL180" i="1"/>
  <c r="BM180" i="1" s="1"/>
  <c r="BN180" i="1" s="1"/>
  <c r="BH180" i="1"/>
  <c r="BI180" i="1" s="1"/>
  <c r="BJ180" i="1" s="1"/>
  <c r="BF180" i="1"/>
  <c r="BE180" i="1"/>
  <c r="BC180" i="1"/>
  <c r="AY180" i="1"/>
  <c r="AZ180" i="1" s="1"/>
  <c r="BA180" i="1" s="1"/>
  <c r="AW180" i="1"/>
  <c r="AU180" i="1"/>
  <c r="AV180" i="1" s="1"/>
  <c r="AQ180" i="1"/>
  <c r="AR180" i="1" s="1"/>
  <c r="AS180" i="1" s="1"/>
  <c r="AM180" i="1"/>
  <c r="AN180" i="1" s="1"/>
  <c r="AO180" i="1" s="1"/>
  <c r="AH180" i="1"/>
  <c r="T180" i="1"/>
  <c r="S180" i="1"/>
  <c r="R180" i="1"/>
  <c r="Q180" i="1"/>
  <c r="AA180" i="1" s="1"/>
  <c r="AB180" i="1" s="1"/>
  <c r="P180" i="1"/>
  <c r="O180" i="1"/>
  <c r="W180" i="1" s="1"/>
  <c r="AG180" i="1" s="1"/>
  <c r="AI180" i="1" s="1"/>
  <c r="AJ180" i="1" s="1"/>
  <c r="AK180" i="1" s="1"/>
  <c r="J180" i="1"/>
  <c r="I180" i="1"/>
  <c r="H180" i="1"/>
  <c r="G180" i="1"/>
  <c r="F180" i="1"/>
  <c r="E180" i="1"/>
  <c r="D180" i="1"/>
  <c r="CF179" i="1"/>
  <c r="BV179" i="1"/>
  <c r="BP179" i="1"/>
  <c r="BQ179" i="1" s="1"/>
  <c r="BL179" i="1"/>
  <c r="BM179" i="1" s="1"/>
  <c r="BN179" i="1" s="1"/>
  <c r="BH179" i="1"/>
  <c r="BI179" i="1" s="1"/>
  <c r="BJ179" i="1" s="1"/>
  <c r="BE179" i="1"/>
  <c r="BF179" i="1" s="1"/>
  <c r="BC179" i="1"/>
  <c r="AY179" i="1"/>
  <c r="AZ179" i="1" s="1"/>
  <c r="BA179" i="1" s="1"/>
  <c r="AU179" i="1"/>
  <c r="AV179" i="1" s="1"/>
  <c r="AW179" i="1" s="1"/>
  <c r="AQ179" i="1"/>
  <c r="AR179" i="1" s="1"/>
  <c r="AS179" i="1" s="1"/>
  <c r="AN179" i="1"/>
  <c r="AO179" i="1" s="1"/>
  <c r="AM179" i="1"/>
  <c r="AH179" i="1"/>
  <c r="T179" i="1"/>
  <c r="S179" i="1"/>
  <c r="R179" i="1"/>
  <c r="Q179" i="1"/>
  <c r="AA179" i="1" s="1"/>
  <c r="AB179" i="1" s="1"/>
  <c r="P179" i="1"/>
  <c r="O179" i="1"/>
  <c r="J179" i="1"/>
  <c r="I179" i="1"/>
  <c r="H179" i="1"/>
  <c r="CH179" i="1" s="1"/>
  <c r="G179" i="1"/>
  <c r="BW179" i="1" s="1"/>
  <c r="F179" i="1"/>
  <c r="E179" i="1"/>
  <c r="D179" i="1"/>
  <c r="BV178" i="1"/>
  <c r="BQ178" i="1"/>
  <c r="BP178" i="1"/>
  <c r="BL178" i="1"/>
  <c r="BM178" i="1" s="1"/>
  <c r="BN178" i="1" s="1"/>
  <c r="BH178" i="1"/>
  <c r="BI178" i="1" s="1"/>
  <c r="BJ178" i="1" s="1"/>
  <c r="BE178" i="1"/>
  <c r="BF178" i="1" s="1"/>
  <c r="BC178" i="1"/>
  <c r="AY178" i="1"/>
  <c r="AZ178" i="1" s="1"/>
  <c r="BA178" i="1" s="1"/>
  <c r="AU178" i="1"/>
  <c r="AV178" i="1" s="1"/>
  <c r="AW178" i="1" s="1"/>
  <c r="AQ178" i="1"/>
  <c r="AR178" i="1" s="1"/>
  <c r="AS178" i="1" s="1"/>
  <c r="AM178" i="1"/>
  <c r="AN178" i="1" s="1"/>
  <c r="AO178" i="1" s="1"/>
  <c r="AH178" i="1"/>
  <c r="AA178" i="1"/>
  <c r="AB178" i="1" s="1"/>
  <c r="T178" i="1"/>
  <c r="S178" i="1"/>
  <c r="R178" i="1"/>
  <c r="Q178" i="1"/>
  <c r="P178" i="1"/>
  <c r="O178" i="1"/>
  <c r="J178" i="1"/>
  <c r="I178" i="1"/>
  <c r="H178" i="1"/>
  <c r="CG178" i="1" s="1"/>
  <c r="G178" i="1"/>
  <c r="F178" i="1"/>
  <c r="E178" i="1"/>
  <c r="D178" i="1"/>
  <c r="BV177" i="1"/>
  <c r="BP177" i="1"/>
  <c r="BQ177" i="1" s="1"/>
  <c r="BL177" i="1"/>
  <c r="BM177" i="1" s="1"/>
  <c r="BN177" i="1" s="1"/>
  <c r="BH177" i="1"/>
  <c r="BI177" i="1" s="1"/>
  <c r="BJ177" i="1" s="1"/>
  <c r="BC177" i="1"/>
  <c r="BE177" i="1" s="1"/>
  <c r="BF177" i="1" s="1"/>
  <c r="AY177" i="1"/>
  <c r="AZ177" i="1" s="1"/>
  <c r="BA177" i="1" s="1"/>
  <c r="AU177" i="1"/>
  <c r="AV177" i="1" s="1"/>
  <c r="AW177" i="1" s="1"/>
  <c r="AQ177" i="1"/>
  <c r="AR177" i="1" s="1"/>
  <c r="AS177" i="1" s="1"/>
  <c r="AM177" i="1"/>
  <c r="AN177" i="1" s="1"/>
  <c r="AO177" i="1" s="1"/>
  <c r="AH177" i="1"/>
  <c r="T177" i="1"/>
  <c r="S177" i="1"/>
  <c r="R177" i="1"/>
  <c r="Q177" i="1"/>
  <c r="AA177" i="1" s="1"/>
  <c r="AB177" i="1" s="1"/>
  <c r="P177" i="1"/>
  <c r="U177" i="1" s="1"/>
  <c r="AC177" i="1" s="1"/>
  <c r="AE177" i="1" s="1"/>
  <c r="AF177" i="1" s="1"/>
  <c r="O177" i="1"/>
  <c r="J177" i="1"/>
  <c r="I177" i="1"/>
  <c r="H177" i="1"/>
  <c r="CF177" i="1" s="1"/>
  <c r="G177" i="1"/>
  <c r="F177" i="1"/>
  <c r="E177" i="1"/>
  <c r="D177" i="1"/>
  <c r="BV176" i="1"/>
  <c r="BQ176" i="1"/>
  <c r="BT176" i="1" s="1"/>
  <c r="CD176" i="1" s="1"/>
  <c r="BP176" i="1"/>
  <c r="BL176" i="1"/>
  <c r="BM176" i="1" s="1"/>
  <c r="BN176" i="1" s="1"/>
  <c r="BH176" i="1"/>
  <c r="BI176" i="1" s="1"/>
  <c r="BJ176" i="1" s="1"/>
  <c r="BC176" i="1"/>
  <c r="BE176" i="1" s="1"/>
  <c r="BF176" i="1" s="1"/>
  <c r="AZ176" i="1"/>
  <c r="BA176" i="1" s="1"/>
  <c r="AY176" i="1"/>
  <c r="AU176" i="1"/>
  <c r="AV176" i="1" s="1"/>
  <c r="AW176" i="1" s="1"/>
  <c r="AQ176" i="1"/>
  <c r="AR176" i="1" s="1"/>
  <c r="AS176" i="1" s="1"/>
  <c r="AM176" i="1"/>
  <c r="AN176" i="1" s="1"/>
  <c r="AO176" i="1" s="1"/>
  <c r="AH176" i="1"/>
  <c r="T176" i="1"/>
  <c r="S176" i="1"/>
  <c r="R176" i="1"/>
  <c r="Q176" i="1"/>
  <c r="AA176" i="1" s="1"/>
  <c r="AB176" i="1" s="1"/>
  <c r="P176" i="1"/>
  <c r="O176" i="1"/>
  <c r="V176" i="1" s="1"/>
  <c r="J176" i="1"/>
  <c r="I176" i="1"/>
  <c r="H176" i="1"/>
  <c r="CI176" i="1" s="1"/>
  <c r="G176" i="1"/>
  <c r="BW176" i="1" s="1"/>
  <c r="F176" i="1"/>
  <c r="E176" i="1"/>
  <c r="D176" i="1"/>
  <c r="BV175" i="1"/>
  <c r="BP175" i="1"/>
  <c r="BQ175" i="1" s="1"/>
  <c r="BL175" i="1"/>
  <c r="BM175" i="1" s="1"/>
  <c r="BN175" i="1" s="1"/>
  <c r="BI175" i="1"/>
  <c r="BJ175" i="1" s="1"/>
  <c r="BH175" i="1"/>
  <c r="BC175" i="1"/>
  <c r="BE175" i="1" s="1"/>
  <c r="BF175" i="1" s="1"/>
  <c r="AY175" i="1"/>
  <c r="AZ175" i="1" s="1"/>
  <c r="BA175" i="1" s="1"/>
  <c r="AU175" i="1"/>
  <c r="AV175" i="1" s="1"/>
  <c r="AW175" i="1" s="1"/>
  <c r="AR175" i="1"/>
  <c r="AS175" i="1" s="1"/>
  <c r="AQ175" i="1"/>
  <c r="AN175" i="1"/>
  <c r="AO175" i="1" s="1"/>
  <c r="AM175" i="1"/>
  <c r="AH175" i="1"/>
  <c r="T175" i="1"/>
  <c r="S175" i="1"/>
  <c r="R175" i="1"/>
  <c r="U175" i="1" s="1"/>
  <c r="AC175" i="1" s="1"/>
  <c r="AE175" i="1" s="1"/>
  <c r="AF175" i="1" s="1"/>
  <c r="Q175" i="1"/>
  <c r="AA175" i="1" s="1"/>
  <c r="AB175" i="1" s="1"/>
  <c r="P175" i="1"/>
  <c r="O175" i="1"/>
  <c r="J175" i="1"/>
  <c r="I175" i="1"/>
  <c r="H175" i="1"/>
  <c r="CI175" i="1" s="1"/>
  <c r="G175" i="1"/>
  <c r="F175" i="1"/>
  <c r="E175" i="1"/>
  <c r="D175" i="1"/>
  <c r="BV174" i="1"/>
  <c r="BQ174" i="1"/>
  <c r="BP174" i="1"/>
  <c r="BL174" i="1"/>
  <c r="BM174" i="1" s="1"/>
  <c r="BN174" i="1" s="1"/>
  <c r="BI174" i="1"/>
  <c r="BJ174" i="1" s="1"/>
  <c r="BH174" i="1"/>
  <c r="BC174" i="1"/>
  <c r="BE174" i="1" s="1"/>
  <c r="BF174" i="1" s="1"/>
  <c r="AY174" i="1"/>
  <c r="AZ174" i="1" s="1"/>
  <c r="BA174" i="1" s="1"/>
  <c r="AU174" i="1"/>
  <c r="AV174" i="1" s="1"/>
  <c r="AW174" i="1" s="1"/>
  <c r="AQ174" i="1"/>
  <c r="AR174" i="1" s="1"/>
  <c r="AS174" i="1" s="1"/>
  <c r="AO174" i="1"/>
  <c r="AM174" i="1"/>
  <c r="AN174" i="1" s="1"/>
  <c r="AH174" i="1"/>
  <c r="T174" i="1"/>
  <c r="S174" i="1"/>
  <c r="R174" i="1"/>
  <c r="Q174" i="1"/>
  <c r="AA174" i="1" s="1"/>
  <c r="AB174" i="1" s="1"/>
  <c r="P174" i="1"/>
  <c r="O174" i="1"/>
  <c r="J174" i="1"/>
  <c r="I174" i="1"/>
  <c r="H174" i="1"/>
  <c r="CI174" i="1" s="1"/>
  <c r="G174" i="1"/>
  <c r="F174" i="1"/>
  <c r="E174" i="1"/>
  <c r="D174" i="1"/>
  <c r="BV173" i="1"/>
  <c r="BP173" i="1"/>
  <c r="BQ173" i="1" s="1"/>
  <c r="BL173" i="1"/>
  <c r="BM173" i="1" s="1"/>
  <c r="BN173" i="1" s="1"/>
  <c r="BH173" i="1"/>
  <c r="BI173" i="1" s="1"/>
  <c r="BJ173" i="1" s="1"/>
  <c r="BE173" i="1"/>
  <c r="BF173" i="1" s="1"/>
  <c r="BC173" i="1"/>
  <c r="AY173" i="1"/>
  <c r="AZ173" i="1" s="1"/>
  <c r="BA173" i="1" s="1"/>
  <c r="AU173" i="1"/>
  <c r="AV173" i="1" s="1"/>
  <c r="AW173" i="1" s="1"/>
  <c r="AQ173" i="1"/>
  <c r="AR173" i="1" s="1"/>
  <c r="AS173" i="1" s="1"/>
  <c r="AM173" i="1"/>
  <c r="AN173" i="1" s="1"/>
  <c r="AO173" i="1" s="1"/>
  <c r="AH173" i="1"/>
  <c r="T173" i="1"/>
  <c r="S173" i="1"/>
  <c r="R173" i="1"/>
  <c r="Q173" i="1"/>
  <c r="AA173" i="1" s="1"/>
  <c r="AB173" i="1" s="1"/>
  <c r="P173" i="1"/>
  <c r="U173" i="1" s="1"/>
  <c r="AC173" i="1" s="1"/>
  <c r="O173" i="1"/>
  <c r="W173" i="1" s="1"/>
  <c r="AG173" i="1" s="1"/>
  <c r="J173" i="1"/>
  <c r="I173" i="1"/>
  <c r="H173" i="1"/>
  <c r="CH173" i="1" s="1"/>
  <c r="G173" i="1"/>
  <c r="BW173" i="1" s="1"/>
  <c r="F173" i="1"/>
  <c r="E173" i="1"/>
  <c r="D173" i="1"/>
  <c r="BV172" i="1"/>
  <c r="BQ172" i="1"/>
  <c r="BT172" i="1" s="1"/>
  <c r="BP172" i="1"/>
  <c r="BL172" i="1"/>
  <c r="BM172" i="1" s="1"/>
  <c r="BN172" i="1" s="1"/>
  <c r="BH172" i="1"/>
  <c r="BI172" i="1" s="1"/>
  <c r="BJ172" i="1" s="1"/>
  <c r="BC172" i="1"/>
  <c r="BE172" i="1" s="1"/>
  <c r="BF172" i="1" s="1"/>
  <c r="BA172" i="1"/>
  <c r="AZ172" i="1"/>
  <c r="AY172" i="1"/>
  <c r="AU172" i="1"/>
  <c r="AV172" i="1" s="1"/>
  <c r="AW172" i="1" s="1"/>
  <c r="AQ172" i="1"/>
  <c r="AR172" i="1" s="1"/>
  <c r="AS172" i="1" s="1"/>
  <c r="AM172" i="1"/>
  <c r="AN172" i="1" s="1"/>
  <c r="AO172" i="1" s="1"/>
  <c r="AH172" i="1"/>
  <c r="T172" i="1"/>
  <c r="S172" i="1"/>
  <c r="R172" i="1"/>
  <c r="Q172" i="1"/>
  <c r="AA172" i="1" s="1"/>
  <c r="AB172" i="1" s="1"/>
  <c r="P172" i="1"/>
  <c r="O172" i="1"/>
  <c r="J172" i="1"/>
  <c r="I172" i="1"/>
  <c r="H172" i="1"/>
  <c r="CI172" i="1" s="1"/>
  <c r="G172" i="1"/>
  <c r="BW172" i="1" s="1"/>
  <c r="F172" i="1"/>
  <c r="E172" i="1"/>
  <c r="D172" i="1"/>
  <c r="BV171" i="1"/>
  <c r="BQ171" i="1"/>
  <c r="BP171" i="1"/>
  <c r="BL171" i="1"/>
  <c r="BM171" i="1" s="1"/>
  <c r="BN171" i="1" s="1"/>
  <c r="BT171" i="1" s="1"/>
  <c r="CD171" i="1" s="1"/>
  <c r="BI171" i="1"/>
  <c r="BJ171" i="1" s="1"/>
  <c r="BH171" i="1"/>
  <c r="BE171" i="1"/>
  <c r="BF171" i="1" s="1"/>
  <c r="BC171" i="1"/>
  <c r="AY171" i="1"/>
  <c r="AZ171" i="1" s="1"/>
  <c r="BA171" i="1" s="1"/>
  <c r="AV171" i="1"/>
  <c r="AW171" i="1" s="1"/>
  <c r="AU171" i="1"/>
  <c r="AQ171" i="1"/>
  <c r="AR171" i="1" s="1"/>
  <c r="AS171" i="1" s="1"/>
  <c r="AN171" i="1"/>
  <c r="AO171" i="1" s="1"/>
  <c r="AM171" i="1"/>
  <c r="AH171" i="1"/>
  <c r="T171" i="1"/>
  <c r="S171" i="1"/>
  <c r="W171" i="1" s="1"/>
  <c r="AG171" i="1" s="1"/>
  <c r="AI171" i="1" s="1"/>
  <c r="AJ171" i="1" s="1"/>
  <c r="AK171" i="1" s="1"/>
  <c r="R171" i="1"/>
  <c r="Q171" i="1"/>
  <c r="AA171" i="1" s="1"/>
  <c r="AB171" i="1" s="1"/>
  <c r="P171" i="1"/>
  <c r="O171" i="1"/>
  <c r="J171" i="1"/>
  <c r="I171" i="1"/>
  <c r="H171" i="1"/>
  <c r="CH171" i="1" s="1"/>
  <c r="G171" i="1"/>
  <c r="BW171" i="1" s="1"/>
  <c r="F171" i="1"/>
  <c r="E171" i="1"/>
  <c r="D171" i="1"/>
  <c r="BV170" i="1"/>
  <c r="BQ170" i="1"/>
  <c r="BT170" i="1" s="1"/>
  <c r="BP170" i="1"/>
  <c r="BL170" i="1"/>
  <c r="BM170" i="1" s="1"/>
  <c r="BN170" i="1" s="1"/>
  <c r="BH170" i="1"/>
  <c r="BI170" i="1" s="1"/>
  <c r="BJ170" i="1" s="1"/>
  <c r="BF170" i="1"/>
  <c r="BE170" i="1"/>
  <c r="BC170" i="1"/>
  <c r="AY170" i="1"/>
  <c r="AZ170" i="1" s="1"/>
  <c r="BA170" i="1" s="1"/>
  <c r="AU170" i="1"/>
  <c r="AV170" i="1" s="1"/>
  <c r="AW170" i="1" s="1"/>
  <c r="AQ170" i="1"/>
  <c r="AR170" i="1" s="1"/>
  <c r="AS170" i="1" s="1"/>
  <c r="AM170" i="1"/>
  <c r="AN170" i="1" s="1"/>
  <c r="AO170" i="1" s="1"/>
  <c r="AH170" i="1"/>
  <c r="T170" i="1"/>
  <c r="S170" i="1"/>
  <c r="R170" i="1"/>
  <c r="Q170" i="1"/>
  <c r="P170" i="1"/>
  <c r="O170" i="1"/>
  <c r="W170" i="1" s="1"/>
  <c r="AG170" i="1" s="1"/>
  <c r="AI170" i="1" s="1"/>
  <c r="AJ170" i="1" s="1"/>
  <c r="AK170" i="1" s="1"/>
  <c r="J170" i="1"/>
  <c r="I170" i="1"/>
  <c r="H170" i="1"/>
  <c r="CH170" i="1" s="1"/>
  <c r="G170" i="1"/>
  <c r="BW170" i="1" s="1"/>
  <c r="F170" i="1"/>
  <c r="E170" i="1"/>
  <c r="D170" i="1"/>
  <c r="CF169" i="1"/>
  <c r="BV169" i="1"/>
  <c r="BP169" i="1"/>
  <c r="BQ169" i="1" s="1"/>
  <c r="BL169" i="1"/>
  <c r="BM169" i="1" s="1"/>
  <c r="BN169" i="1" s="1"/>
  <c r="BH169" i="1"/>
  <c r="BI169" i="1" s="1"/>
  <c r="BJ169" i="1" s="1"/>
  <c r="BF169" i="1"/>
  <c r="BE169" i="1"/>
  <c r="BC169" i="1"/>
  <c r="AY169" i="1"/>
  <c r="AZ169" i="1" s="1"/>
  <c r="BA169" i="1" s="1"/>
  <c r="AV169" i="1"/>
  <c r="AW169" i="1" s="1"/>
  <c r="AU169" i="1"/>
  <c r="AQ169" i="1"/>
  <c r="AR169" i="1" s="1"/>
  <c r="AS169" i="1" s="1"/>
  <c r="AM169" i="1"/>
  <c r="AN169" i="1" s="1"/>
  <c r="AO169" i="1" s="1"/>
  <c r="AH169" i="1"/>
  <c r="T169" i="1"/>
  <c r="S169" i="1"/>
  <c r="R169" i="1"/>
  <c r="Q169" i="1"/>
  <c r="AA169" i="1" s="1"/>
  <c r="AB169" i="1" s="1"/>
  <c r="P169" i="1"/>
  <c r="U169" i="1" s="1"/>
  <c r="AC169" i="1" s="1"/>
  <c r="AE169" i="1" s="1"/>
  <c r="AF169" i="1" s="1"/>
  <c r="O169" i="1"/>
  <c r="J169" i="1"/>
  <c r="I169" i="1"/>
  <c r="H169" i="1"/>
  <c r="CH169" i="1" s="1"/>
  <c r="G169" i="1"/>
  <c r="F169" i="1"/>
  <c r="E169" i="1"/>
  <c r="D169" i="1"/>
  <c r="BV168" i="1"/>
  <c r="BQ168" i="1"/>
  <c r="BP168" i="1"/>
  <c r="BL168" i="1"/>
  <c r="BM168" i="1" s="1"/>
  <c r="BN168" i="1" s="1"/>
  <c r="BI168" i="1"/>
  <c r="BJ168" i="1" s="1"/>
  <c r="BH168" i="1"/>
  <c r="BC168" i="1"/>
  <c r="BE168" i="1" s="1"/>
  <c r="BF168" i="1" s="1"/>
  <c r="AY168" i="1"/>
  <c r="AZ168" i="1" s="1"/>
  <c r="BA168" i="1" s="1"/>
  <c r="AU168" i="1"/>
  <c r="AV168" i="1" s="1"/>
  <c r="AW168" i="1" s="1"/>
  <c r="AR168" i="1"/>
  <c r="AS168" i="1" s="1"/>
  <c r="AQ168" i="1"/>
  <c r="AM168" i="1"/>
  <c r="AN168" i="1" s="1"/>
  <c r="AO168" i="1" s="1"/>
  <c r="AH168" i="1"/>
  <c r="T168" i="1"/>
  <c r="S168" i="1"/>
  <c r="R168" i="1"/>
  <c r="Q168" i="1"/>
  <c r="AA168" i="1" s="1"/>
  <c r="AB168" i="1" s="1"/>
  <c r="P168" i="1"/>
  <c r="U168" i="1" s="1"/>
  <c r="AC168" i="1" s="1"/>
  <c r="O168" i="1"/>
  <c r="J168" i="1"/>
  <c r="I168" i="1"/>
  <c r="H168" i="1"/>
  <c r="CG168" i="1" s="1"/>
  <c r="G168" i="1"/>
  <c r="BW168" i="1" s="1"/>
  <c r="F168" i="1"/>
  <c r="E168" i="1"/>
  <c r="D168" i="1"/>
  <c r="CH167" i="1"/>
  <c r="CG167" i="1"/>
  <c r="BV167" i="1"/>
  <c r="BP167" i="1"/>
  <c r="BQ167" i="1" s="1"/>
  <c r="BT167" i="1" s="1"/>
  <c r="BL167" i="1"/>
  <c r="BM167" i="1" s="1"/>
  <c r="BN167" i="1" s="1"/>
  <c r="BH167" i="1"/>
  <c r="BI167" i="1" s="1"/>
  <c r="BJ167" i="1" s="1"/>
  <c r="BE167" i="1"/>
  <c r="BF167" i="1" s="1"/>
  <c r="BC167" i="1"/>
  <c r="AY167" i="1"/>
  <c r="AZ167" i="1" s="1"/>
  <c r="BA167" i="1" s="1"/>
  <c r="AU167" i="1"/>
  <c r="AV167" i="1" s="1"/>
  <c r="AW167" i="1" s="1"/>
  <c r="AQ167" i="1"/>
  <c r="AR167" i="1" s="1"/>
  <c r="AS167" i="1" s="1"/>
  <c r="AM167" i="1"/>
  <c r="AN167" i="1" s="1"/>
  <c r="AO167" i="1" s="1"/>
  <c r="AH167" i="1"/>
  <c r="T167" i="1"/>
  <c r="S167" i="1"/>
  <c r="R167" i="1"/>
  <c r="Q167" i="1"/>
  <c r="AA167" i="1" s="1"/>
  <c r="AB167" i="1" s="1"/>
  <c r="P167" i="1"/>
  <c r="U167" i="1" s="1"/>
  <c r="AC167" i="1" s="1"/>
  <c r="AE167" i="1" s="1"/>
  <c r="AF167" i="1" s="1"/>
  <c r="O167" i="1"/>
  <c r="J167" i="1"/>
  <c r="I167" i="1"/>
  <c r="H167" i="1"/>
  <c r="CF167" i="1" s="1"/>
  <c r="G167" i="1"/>
  <c r="F167" i="1"/>
  <c r="E167" i="1"/>
  <c r="D167" i="1"/>
  <c r="BV166" i="1"/>
  <c r="BQ166" i="1"/>
  <c r="BP166" i="1"/>
  <c r="BL166" i="1"/>
  <c r="BM166" i="1" s="1"/>
  <c r="BN166" i="1" s="1"/>
  <c r="BT166" i="1" s="1"/>
  <c r="BH166" i="1"/>
  <c r="BI166" i="1" s="1"/>
  <c r="BJ166" i="1" s="1"/>
  <c r="BC166" i="1"/>
  <c r="BE166" i="1" s="1"/>
  <c r="BF166" i="1" s="1"/>
  <c r="AZ166" i="1"/>
  <c r="BA166" i="1" s="1"/>
  <c r="AY166" i="1"/>
  <c r="AU166" i="1"/>
  <c r="AV166" i="1" s="1"/>
  <c r="AW166" i="1" s="1"/>
  <c r="AR166" i="1"/>
  <c r="AS166" i="1" s="1"/>
  <c r="AQ166" i="1"/>
  <c r="AM166" i="1"/>
  <c r="AN166" i="1" s="1"/>
  <c r="AO166" i="1" s="1"/>
  <c r="AH166" i="1"/>
  <c r="T166" i="1"/>
  <c r="S166" i="1"/>
  <c r="R166" i="1"/>
  <c r="Q166" i="1"/>
  <c r="AA166" i="1" s="1"/>
  <c r="AB166" i="1" s="1"/>
  <c r="P166" i="1"/>
  <c r="O166" i="1"/>
  <c r="V166" i="1" s="1"/>
  <c r="Z166" i="1" s="1"/>
  <c r="J166" i="1"/>
  <c r="I166" i="1"/>
  <c r="H166" i="1"/>
  <c r="CF166" i="1" s="1"/>
  <c r="G166" i="1"/>
  <c r="BW166" i="1" s="1"/>
  <c r="F166" i="1"/>
  <c r="E166" i="1"/>
  <c r="D166" i="1"/>
  <c r="BV165" i="1"/>
  <c r="BQ165" i="1"/>
  <c r="BP165" i="1"/>
  <c r="BL165" i="1"/>
  <c r="BM165" i="1" s="1"/>
  <c r="BN165" i="1" s="1"/>
  <c r="BH165" i="1"/>
  <c r="BI165" i="1" s="1"/>
  <c r="BJ165" i="1" s="1"/>
  <c r="BC165" i="1"/>
  <c r="BE165" i="1" s="1"/>
  <c r="BF165" i="1" s="1"/>
  <c r="AY165" i="1"/>
  <c r="AZ165" i="1" s="1"/>
  <c r="BA165" i="1" s="1"/>
  <c r="AU165" i="1"/>
  <c r="AV165" i="1" s="1"/>
  <c r="AW165" i="1" s="1"/>
  <c r="AQ165" i="1"/>
  <c r="AR165" i="1" s="1"/>
  <c r="AS165" i="1" s="1"/>
  <c r="AM165" i="1"/>
  <c r="AN165" i="1" s="1"/>
  <c r="AO165" i="1" s="1"/>
  <c r="AH165" i="1"/>
  <c r="T165" i="1"/>
  <c r="S165" i="1"/>
  <c r="R165" i="1"/>
  <c r="Q165" i="1"/>
  <c r="P165" i="1"/>
  <c r="O165" i="1"/>
  <c r="J165" i="1"/>
  <c r="I165" i="1"/>
  <c r="H165" i="1"/>
  <c r="CF165" i="1" s="1"/>
  <c r="G165" i="1"/>
  <c r="F165" i="1"/>
  <c r="E165" i="1"/>
  <c r="D165" i="1"/>
  <c r="BV164" i="1"/>
  <c r="BW164" i="1" s="1"/>
  <c r="BP164" i="1"/>
  <c r="BQ164" i="1" s="1"/>
  <c r="BL164" i="1"/>
  <c r="BM164" i="1" s="1"/>
  <c r="BN164" i="1" s="1"/>
  <c r="BH164" i="1"/>
  <c r="BI164" i="1" s="1"/>
  <c r="BJ164" i="1" s="1"/>
  <c r="BC164" i="1"/>
  <c r="BE164" i="1" s="1"/>
  <c r="BF164" i="1" s="1"/>
  <c r="AY164" i="1"/>
  <c r="AZ164" i="1" s="1"/>
  <c r="BA164" i="1" s="1"/>
  <c r="AU164" i="1"/>
  <c r="AV164" i="1" s="1"/>
  <c r="AW164" i="1" s="1"/>
  <c r="AQ164" i="1"/>
  <c r="AR164" i="1" s="1"/>
  <c r="AS164" i="1" s="1"/>
  <c r="AM164" i="1"/>
  <c r="AN164" i="1" s="1"/>
  <c r="AO164" i="1" s="1"/>
  <c r="AH164" i="1"/>
  <c r="AB164" i="1"/>
  <c r="T164" i="1"/>
  <c r="S164" i="1"/>
  <c r="R164" i="1"/>
  <c r="Q164" i="1"/>
  <c r="AA164" i="1" s="1"/>
  <c r="P164" i="1"/>
  <c r="U164" i="1" s="1"/>
  <c r="AC164" i="1" s="1"/>
  <c r="AE164" i="1" s="1"/>
  <c r="AF164" i="1" s="1"/>
  <c r="O164" i="1"/>
  <c r="J164" i="1"/>
  <c r="I164" i="1"/>
  <c r="H164" i="1"/>
  <c r="CI164" i="1" s="1"/>
  <c r="G164" i="1"/>
  <c r="F164" i="1"/>
  <c r="E164" i="1"/>
  <c r="D164" i="1"/>
  <c r="CF163" i="1"/>
  <c r="BW163" i="1"/>
  <c r="BV163" i="1"/>
  <c r="BP163" i="1"/>
  <c r="BQ163" i="1" s="1"/>
  <c r="BL163" i="1"/>
  <c r="BM163" i="1" s="1"/>
  <c r="BN163" i="1" s="1"/>
  <c r="BH163" i="1"/>
  <c r="BI163" i="1" s="1"/>
  <c r="BJ163" i="1" s="1"/>
  <c r="BE163" i="1"/>
  <c r="BF163" i="1" s="1"/>
  <c r="BC163" i="1"/>
  <c r="AY163" i="1"/>
  <c r="AZ163" i="1" s="1"/>
  <c r="BA163" i="1" s="1"/>
  <c r="AV163" i="1"/>
  <c r="AW163" i="1" s="1"/>
  <c r="AU163" i="1"/>
  <c r="AQ163" i="1"/>
  <c r="AR163" i="1" s="1"/>
  <c r="AS163" i="1" s="1"/>
  <c r="AM163" i="1"/>
  <c r="AN163" i="1" s="1"/>
  <c r="AO163" i="1" s="1"/>
  <c r="AH163" i="1"/>
  <c r="T163" i="1"/>
  <c r="S163" i="1"/>
  <c r="R163" i="1"/>
  <c r="Q163" i="1"/>
  <c r="AA163" i="1" s="1"/>
  <c r="AB163" i="1" s="1"/>
  <c r="P163" i="1"/>
  <c r="U163" i="1" s="1"/>
  <c r="AC163" i="1" s="1"/>
  <c r="AE163" i="1" s="1"/>
  <c r="AF163" i="1" s="1"/>
  <c r="O163" i="1"/>
  <c r="J163" i="1"/>
  <c r="I163" i="1"/>
  <c r="H163" i="1"/>
  <c r="CH163" i="1" s="1"/>
  <c r="G163" i="1"/>
  <c r="F163" i="1"/>
  <c r="E163" i="1"/>
  <c r="D163" i="1"/>
  <c r="CI162" i="1"/>
  <c r="BV162" i="1"/>
  <c r="BP162" i="1"/>
  <c r="BQ162" i="1" s="1"/>
  <c r="BM162" i="1"/>
  <c r="BN162" i="1" s="1"/>
  <c r="BL162" i="1"/>
  <c r="BH162" i="1"/>
  <c r="BI162" i="1" s="1"/>
  <c r="BJ162" i="1" s="1"/>
  <c r="BE162" i="1"/>
  <c r="BF162" i="1" s="1"/>
  <c r="BC162" i="1"/>
  <c r="AY162" i="1"/>
  <c r="AZ162" i="1" s="1"/>
  <c r="BA162" i="1" s="1"/>
  <c r="AU162" i="1"/>
  <c r="AV162" i="1" s="1"/>
  <c r="AW162" i="1" s="1"/>
  <c r="AQ162" i="1"/>
  <c r="AR162" i="1" s="1"/>
  <c r="AS162" i="1" s="1"/>
  <c r="AM162" i="1"/>
  <c r="AN162" i="1" s="1"/>
  <c r="AO162" i="1" s="1"/>
  <c r="AH162" i="1"/>
  <c r="T162" i="1"/>
  <c r="S162" i="1"/>
  <c r="R162" i="1"/>
  <c r="Q162" i="1"/>
  <c r="U162" i="1" s="1"/>
  <c r="AC162" i="1" s="1"/>
  <c r="P162" i="1"/>
  <c r="O162" i="1"/>
  <c r="J162" i="1"/>
  <c r="I162" i="1"/>
  <c r="H162" i="1"/>
  <c r="CG162" i="1" s="1"/>
  <c r="G162" i="1"/>
  <c r="F162" i="1"/>
  <c r="E162" i="1"/>
  <c r="D162" i="1"/>
  <c r="BV161" i="1"/>
  <c r="BW161" i="1" s="1"/>
  <c r="BP161" i="1"/>
  <c r="BQ161" i="1" s="1"/>
  <c r="BL161" i="1"/>
  <c r="BM161" i="1" s="1"/>
  <c r="BN161" i="1" s="1"/>
  <c r="BH161" i="1"/>
  <c r="BI161" i="1" s="1"/>
  <c r="BJ161" i="1" s="1"/>
  <c r="BE161" i="1"/>
  <c r="BF161" i="1" s="1"/>
  <c r="BC161" i="1"/>
  <c r="AY161" i="1"/>
  <c r="AZ161" i="1" s="1"/>
  <c r="BA161" i="1" s="1"/>
  <c r="AV161" i="1"/>
  <c r="AW161" i="1" s="1"/>
  <c r="AU161" i="1"/>
  <c r="AQ161" i="1"/>
  <c r="AR161" i="1" s="1"/>
  <c r="AS161" i="1" s="1"/>
  <c r="AM161" i="1"/>
  <c r="AN161" i="1" s="1"/>
  <c r="AO161" i="1" s="1"/>
  <c r="AH161" i="1"/>
  <c r="T161" i="1"/>
  <c r="S161" i="1"/>
  <c r="R161" i="1"/>
  <c r="Q161" i="1"/>
  <c r="AA161" i="1" s="1"/>
  <c r="AB161" i="1" s="1"/>
  <c r="P161" i="1"/>
  <c r="O161" i="1"/>
  <c r="W161" i="1" s="1"/>
  <c r="AG161" i="1" s="1"/>
  <c r="J161" i="1"/>
  <c r="I161" i="1"/>
  <c r="H161" i="1"/>
  <c r="CF161" i="1" s="1"/>
  <c r="G161" i="1"/>
  <c r="F161" i="1"/>
  <c r="E161" i="1"/>
  <c r="D161" i="1"/>
  <c r="BV160" i="1"/>
  <c r="BP160" i="1"/>
  <c r="BQ160" i="1" s="1"/>
  <c r="BL160" i="1"/>
  <c r="BM160" i="1" s="1"/>
  <c r="BN160" i="1" s="1"/>
  <c r="BH160" i="1"/>
  <c r="BI160" i="1" s="1"/>
  <c r="BJ160" i="1" s="1"/>
  <c r="BC160" i="1"/>
  <c r="BE160" i="1" s="1"/>
  <c r="BF160" i="1" s="1"/>
  <c r="AY160" i="1"/>
  <c r="AZ160" i="1" s="1"/>
  <c r="BA160" i="1" s="1"/>
  <c r="AU160" i="1"/>
  <c r="AV160" i="1" s="1"/>
  <c r="AW160" i="1" s="1"/>
  <c r="AQ160" i="1"/>
  <c r="AR160" i="1" s="1"/>
  <c r="AS160" i="1" s="1"/>
  <c r="AM160" i="1"/>
  <c r="AN160" i="1" s="1"/>
  <c r="AO160" i="1" s="1"/>
  <c r="AH160" i="1"/>
  <c r="T160" i="1"/>
  <c r="S160" i="1"/>
  <c r="R160" i="1"/>
  <c r="Q160" i="1"/>
  <c r="U160" i="1" s="1"/>
  <c r="AC160" i="1" s="1"/>
  <c r="P160" i="1"/>
  <c r="O160" i="1"/>
  <c r="J160" i="1"/>
  <c r="I160" i="1"/>
  <c r="H160" i="1"/>
  <c r="CH160" i="1" s="1"/>
  <c r="G160" i="1"/>
  <c r="F160" i="1"/>
  <c r="E160" i="1"/>
  <c r="D160" i="1"/>
  <c r="BV159" i="1"/>
  <c r="BP159" i="1"/>
  <c r="BQ159" i="1" s="1"/>
  <c r="BL159" i="1"/>
  <c r="BM159" i="1" s="1"/>
  <c r="BN159" i="1" s="1"/>
  <c r="BH159" i="1"/>
  <c r="BI159" i="1" s="1"/>
  <c r="BJ159" i="1" s="1"/>
  <c r="BC159" i="1"/>
  <c r="BE159" i="1" s="1"/>
  <c r="BF159" i="1" s="1"/>
  <c r="AY159" i="1"/>
  <c r="AZ159" i="1" s="1"/>
  <c r="BA159" i="1" s="1"/>
  <c r="AV159" i="1"/>
  <c r="AW159" i="1" s="1"/>
  <c r="AU159" i="1"/>
  <c r="AQ159" i="1"/>
  <c r="AR159" i="1" s="1"/>
  <c r="AS159" i="1" s="1"/>
  <c r="AM159" i="1"/>
  <c r="AN159" i="1" s="1"/>
  <c r="AO159" i="1" s="1"/>
  <c r="AH159" i="1"/>
  <c r="AA159" i="1"/>
  <c r="AB159" i="1" s="1"/>
  <c r="T159" i="1"/>
  <c r="S159" i="1"/>
  <c r="R159" i="1"/>
  <c r="Q159" i="1"/>
  <c r="P159" i="1"/>
  <c r="U159" i="1" s="1"/>
  <c r="AC159" i="1" s="1"/>
  <c r="O159" i="1"/>
  <c r="J159" i="1"/>
  <c r="I159" i="1"/>
  <c r="H159" i="1"/>
  <c r="CH159" i="1" s="1"/>
  <c r="G159" i="1"/>
  <c r="F159" i="1"/>
  <c r="E159" i="1"/>
  <c r="D159" i="1"/>
  <c r="CH158" i="1"/>
  <c r="BV158" i="1"/>
  <c r="BP158" i="1"/>
  <c r="BQ158" i="1" s="1"/>
  <c r="BL158" i="1"/>
  <c r="BM158" i="1" s="1"/>
  <c r="BN158" i="1" s="1"/>
  <c r="BT158" i="1" s="1"/>
  <c r="BH158" i="1"/>
  <c r="BI158" i="1" s="1"/>
  <c r="BJ158" i="1" s="1"/>
  <c r="BC158" i="1"/>
  <c r="BE158" i="1" s="1"/>
  <c r="BF158" i="1" s="1"/>
  <c r="AY158" i="1"/>
  <c r="AZ158" i="1" s="1"/>
  <c r="BA158" i="1" s="1"/>
  <c r="AU158" i="1"/>
  <c r="AV158" i="1" s="1"/>
  <c r="AW158" i="1" s="1"/>
  <c r="AQ158" i="1"/>
  <c r="AR158" i="1" s="1"/>
  <c r="AS158" i="1" s="1"/>
  <c r="AM158" i="1"/>
  <c r="AN158" i="1" s="1"/>
  <c r="AO158" i="1" s="1"/>
  <c r="AH158" i="1"/>
  <c r="T158" i="1"/>
  <c r="S158" i="1"/>
  <c r="R158" i="1"/>
  <c r="Q158" i="1"/>
  <c r="AA158" i="1" s="1"/>
  <c r="AB158" i="1" s="1"/>
  <c r="P158" i="1"/>
  <c r="O158" i="1"/>
  <c r="J158" i="1"/>
  <c r="I158" i="1"/>
  <c r="H158" i="1"/>
  <c r="CI158" i="1" s="1"/>
  <c r="G158" i="1"/>
  <c r="F158" i="1"/>
  <c r="E158" i="1"/>
  <c r="D158" i="1"/>
  <c r="BV157" i="1"/>
  <c r="BP157" i="1"/>
  <c r="BQ157" i="1" s="1"/>
  <c r="BL157" i="1"/>
  <c r="BM157" i="1" s="1"/>
  <c r="BN157" i="1" s="1"/>
  <c r="BH157" i="1"/>
  <c r="BI157" i="1" s="1"/>
  <c r="BJ157" i="1" s="1"/>
  <c r="BC157" i="1"/>
  <c r="BE157" i="1" s="1"/>
  <c r="BF157" i="1" s="1"/>
  <c r="AY157" i="1"/>
  <c r="AZ157" i="1" s="1"/>
  <c r="BA157" i="1" s="1"/>
  <c r="AU157" i="1"/>
  <c r="AV157" i="1" s="1"/>
  <c r="AW157" i="1" s="1"/>
  <c r="AQ157" i="1"/>
  <c r="AR157" i="1" s="1"/>
  <c r="AS157" i="1" s="1"/>
  <c r="AN157" i="1"/>
  <c r="AO157" i="1" s="1"/>
  <c r="AM157" i="1"/>
  <c r="AH157" i="1"/>
  <c r="T157" i="1"/>
  <c r="S157" i="1"/>
  <c r="R157" i="1"/>
  <c r="Q157" i="1"/>
  <c r="P157" i="1"/>
  <c r="O157" i="1"/>
  <c r="V157" i="1" s="1"/>
  <c r="J157" i="1"/>
  <c r="I157" i="1"/>
  <c r="H157" i="1"/>
  <c r="CG157" i="1" s="1"/>
  <c r="G157" i="1"/>
  <c r="F157" i="1"/>
  <c r="E157" i="1"/>
  <c r="D157" i="1"/>
  <c r="BV156" i="1"/>
  <c r="BQ156" i="1"/>
  <c r="BP156" i="1"/>
  <c r="BL156" i="1"/>
  <c r="BM156" i="1" s="1"/>
  <c r="BN156" i="1" s="1"/>
  <c r="BI156" i="1"/>
  <c r="BJ156" i="1" s="1"/>
  <c r="BH156" i="1"/>
  <c r="BE156" i="1"/>
  <c r="BF156" i="1" s="1"/>
  <c r="BC156" i="1"/>
  <c r="AY156" i="1"/>
  <c r="AZ156" i="1" s="1"/>
  <c r="BA156" i="1" s="1"/>
  <c r="AU156" i="1"/>
  <c r="AV156" i="1" s="1"/>
  <c r="AW156" i="1" s="1"/>
  <c r="AQ156" i="1"/>
  <c r="AR156" i="1" s="1"/>
  <c r="AS156" i="1" s="1"/>
  <c r="AM156" i="1"/>
  <c r="AN156" i="1" s="1"/>
  <c r="AO156" i="1" s="1"/>
  <c r="AH156" i="1"/>
  <c r="T156" i="1"/>
  <c r="S156" i="1"/>
  <c r="R156" i="1"/>
  <c r="Q156" i="1"/>
  <c r="AA156" i="1" s="1"/>
  <c r="AB156" i="1" s="1"/>
  <c r="P156" i="1"/>
  <c r="O156" i="1"/>
  <c r="W156" i="1" s="1"/>
  <c r="AG156" i="1" s="1"/>
  <c r="J156" i="1"/>
  <c r="I156" i="1"/>
  <c r="H156" i="1"/>
  <c r="CI156" i="1" s="1"/>
  <c r="G156" i="1"/>
  <c r="BW156" i="1" s="1"/>
  <c r="F156" i="1"/>
  <c r="E156" i="1"/>
  <c r="D156" i="1"/>
  <c r="BV155" i="1"/>
  <c r="BQ155" i="1"/>
  <c r="BT155" i="1" s="1"/>
  <c r="BP155" i="1"/>
  <c r="BL155" i="1"/>
  <c r="BM155" i="1" s="1"/>
  <c r="BN155" i="1" s="1"/>
  <c r="BH155" i="1"/>
  <c r="BI155" i="1" s="1"/>
  <c r="BJ155" i="1" s="1"/>
  <c r="BC155" i="1"/>
  <c r="BE155" i="1" s="1"/>
  <c r="BF155" i="1" s="1"/>
  <c r="AY155" i="1"/>
  <c r="AZ155" i="1" s="1"/>
  <c r="BA155" i="1" s="1"/>
  <c r="AU155" i="1"/>
  <c r="AV155" i="1" s="1"/>
  <c r="AW155" i="1" s="1"/>
  <c r="AR155" i="1"/>
  <c r="AS155" i="1" s="1"/>
  <c r="AQ155" i="1"/>
  <c r="AM155" i="1"/>
  <c r="AN155" i="1" s="1"/>
  <c r="AO155" i="1" s="1"/>
  <c r="AH155" i="1"/>
  <c r="T155" i="1"/>
  <c r="S155" i="1"/>
  <c r="R155" i="1"/>
  <c r="Q155" i="1"/>
  <c r="AA155" i="1" s="1"/>
  <c r="AB155" i="1" s="1"/>
  <c r="P155" i="1"/>
  <c r="V155" i="1" s="1"/>
  <c r="O155" i="1"/>
  <c r="W155" i="1" s="1"/>
  <c r="AG155" i="1" s="1"/>
  <c r="AI155" i="1" s="1"/>
  <c r="AJ155" i="1" s="1"/>
  <c r="AK155" i="1" s="1"/>
  <c r="J155" i="1"/>
  <c r="I155" i="1"/>
  <c r="H155" i="1"/>
  <c r="CI155" i="1" s="1"/>
  <c r="G155" i="1"/>
  <c r="F155" i="1"/>
  <c r="E155" i="1"/>
  <c r="D155" i="1"/>
  <c r="CG154" i="1"/>
  <c r="BV154" i="1"/>
  <c r="BP154" i="1"/>
  <c r="BQ154" i="1" s="1"/>
  <c r="BL154" i="1"/>
  <c r="BM154" i="1" s="1"/>
  <c r="BN154" i="1" s="1"/>
  <c r="BH154" i="1"/>
  <c r="BI154" i="1" s="1"/>
  <c r="BJ154" i="1" s="1"/>
  <c r="BC154" i="1"/>
  <c r="BE154" i="1" s="1"/>
  <c r="BF154" i="1" s="1"/>
  <c r="AY154" i="1"/>
  <c r="AZ154" i="1" s="1"/>
  <c r="BA154" i="1" s="1"/>
  <c r="AU154" i="1"/>
  <c r="AV154" i="1" s="1"/>
  <c r="AW154" i="1" s="1"/>
  <c r="AQ154" i="1"/>
  <c r="AR154" i="1" s="1"/>
  <c r="AS154" i="1" s="1"/>
  <c r="AM154" i="1"/>
  <c r="AN154" i="1" s="1"/>
  <c r="AO154" i="1" s="1"/>
  <c r="AH154" i="1"/>
  <c r="T154" i="1"/>
  <c r="S154" i="1"/>
  <c r="R154" i="1"/>
  <c r="Q154" i="1"/>
  <c r="AA154" i="1" s="1"/>
  <c r="AB154" i="1" s="1"/>
  <c r="P154" i="1"/>
  <c r="V154" i="1" s="1"/>
  <c r="O154" i="1"/>
  <c r="J154" i="1"/>
  <c r="I154" i="1"/>
  <c r="H154" i="1"/>
  <c r="CH154" i="1" s="1"/>
  <c r="G154" i="1"/>
  <c r="BW154" i="1" s="1"/>
  <c r="F154" i="1"/>
  <c r="E154" i="1"/>
  <c r="D154" i="1"/>
  <c r="CI153" i="1"/>
  <c r="BV153" i="1"/>
  <c r="BQ153" i="1"/>
  <c r="BP153" i="1"/>
  <c r="BL153" i="1"/>
  <c r="BM153" i="1" s="1"/>
  <c r="BN153" i="1" s="1"/>
  <c r="BT153" i="1" s="1"/>
  <c r="CD153" i="1" s="1"/>
  <c r="BH153" i="1"/>
  <c r="BI153" i="1" s="1"/>
  <c r="BJ153" i="1" s="1"/>
  <c r="BE153" i="1"/>
  <c r="BF153" i="1" s="1"/>
  <c r="BC153" i="1"/>
  <c r="AZ153" i="1"/>
  <c r="BA153" i="1" s="1"/>
  <c r="AY153" i="1"/>
  <c r="AU153" i="1"/>
  <c r="AV153" i="1" s="1"/>
  <c r="AW153" i="1" s="1"/>
  <c r="AQ153" i="1"/>
  <c r="AR153" i="1" s="1"/>
  <c r="AS153" i="1" s="1"/>
  <c r="AM153" i="1"/>
  <c r="AN153" i="1" s="1"/>
  <c r="AO153" i="1" s="1"/>
  <c r="AH153" i="1"/>
  <c r="T153" i="1"/>
  <c r="S153" i="1"/>
  <c r="R153" i="1"/>
  <c r="Q153" i="1"/>
  <c r="P153" i="1"/>
  <c r="U153" i="1" s="1"/>
  <c r="AC153" i="1" s="1"/>
  <c r="O153" i="1"/>
  <c r="J153" i="1"/>
  <c r="I153" i="1"/>
  <c r="H153" i="1"/>
  <c r="CH153" i="1" s="1"/>
  <c r="G153" i="1"/>
  <c r="BW153" i="1" s="1"/>
  <c r="F153" i="1"/>
  <c r="E153" i="1"/>
  <c r="D153" i="1"/>
  <c r="CI152" i="1"/>
  <c r="CF152" i="1"/>
  <c r="BW152" i="1"/>
  <c r="BV152" i="1"/>
  <c r="BP152" i="1"/>
  <c r="BQ152" i="1" s="1"/>
  <c r="BL152" i="1"/>
  <c r="BM152" i="1" s="1"/>
  <c r="BN152" i="1" s="1"/>
  <c r="BH152" i="1"/>
  <c r="BI152" i="1" s="1"/>
  <c r="BJ152" i="1" s="1"/>
  <c r="BE152" i="1"/>
  <c r="BF152" i="1" s="1"/>
  <c r="BC152" i="1"/>
  <c r="AY152" i="1"/>
  <c r="AZ152" i="1" s="1"/>
  <c r="BA152" i="1" s="1"/>
  <c r="AU152" i="1"/>
  <c r="AV152" i="1" s="1"/>
  <c r="AW152" i="1" s="1"/>
  <c r="AQ152" i="1"/>
  <c r="AR152" i="1" s="1"/>
  <c r="AS152" i="1" s="1"/>
  <c r="AM152" i="1"/>
  <c r="AN152" i="1" s="1"/>
  <c r="AO152" i="1" s="1"/>
  <c r="AH152" i="1"/>
  <c r="T152" i="1"/>
  <c r="S152" i="1"/>
  <c r="R152" i="1"/>
  <c r="Q152" i="1"/>
  <c r="AA152" i="1" s="1"/>
  <c r="AB152" i="1" s="1"/>
  <c r="P152" i="1"/>
  <c r="U152" i="1" s="1"/>
  <c r="AC152" i="1" s="1"/>
  <c r="O152" i="1"/>
  <c r="J152" i="1"/>
  <c r="I152" i="1"/>
  <c r="H152" i="1"/>
  <c r="CG152" i="1" s="1"/>
  <c r="G152" i="1"/>
  <c r="F152" i="1"/>
  <c r="E152" i="1"/>
  <c r="D152" i="1"/>
  <c r="CI151" i="1"/>
  <c r="BV151" i="1"/>
  <c r="BP151" i="1"/>
  <c r="BQ151" i="1" s="1"/>
  <c r="BL151" i="1"/>
  <c r="BM151" i="1" s="1"/>
  <c r="BN151" i="1" s="1"/>
  <c r="BH151" i="1"/>
  <c r="BI151" i="1" s="1"/>
  <c r="BJ151" i="1" s="1"/>
  <c r="BS151" i="1" s="1"/>
  <c r="BC151" i="1"/>
  <c r="BE151" i="1" s="1"/>
  <c r="BF151" i="1" s="1"/>
  <c r="AY151" i="1"/>
  <c r="AZ151" i="1" s="1"/>
  <c r="BA151" i="1" s="1"/>
  <c r="AU151" i="1"/>
  <c r="AV151" i="1" s="1"/>
  <c r="AW151" i="1" s="1"/>
  <c r="AS151" i="1"/>
  <c r="AQ151" i="1"/>
  <c r="AR151" i="1" s="1"/>
  <c r="AM151" i="1"/>
  <c r="AN151" i="1" s="1"/>
  <c r="AO151" i="1" s="1"/>
  <c r="AH151" i="1"/>
  <c r="T151" i="1"/>
  <c r="S151" i="1"/>
  <c r="R151" i="1"/>
  <c r="Q151" i="1"/>
  <c r="AA151" i="1" s="1"/>
  <c r="AB151" i="1" s="1"/>
  <c r="P151" i="1"/>
  <c r="O151" i="1"/>
  <c r="J151" i="1"/>
  <c r="I151" i="1"/>
  <c r="H151" i="1"/>
  <c r="CF151" i="1" s="1"/>
  <c r="G151" i="1"/>
  <c r="F151" i="1"/>
  <c r="E151" i="1"/>
  <c r="D151" i="1"/>
  <c r="BV150" i="1"/>
  <c r="BQ150" i="1"/>
  <c r="BP150" i="1"/>
  <c r="BL150" i="1"/>
  <c r="BM150" i="1" s="1"/>
  <c r="BN150" i="1" s="1"/>
  <c r="BH150" i="1"/>
  <c r="BI150" i="1" s="1"/>
  <c r="BJ150" i="1" s="1"/>
  <c r="BC150" i="1"/>
  <c r="BE150" i="1" s="1"/>
  <c r="BF150" i="1" s="1"/>
  <c r="AY150" i="1"/>
  <c r="AZ150" i="1" s="1"/>
  <c r="BA150" i="1" s="1"/>
  <c r="AU150" i="1"/>
  <c r="AV150" i="1" s="1"/>
  <c r="AW150" i="1" s="1"/>
  <c r="AQ150" i="1"/>
  <c r="AR150" i="1" s="1"/>
  <c r="AS150" i="1" s="1"/>
  <c r="AM150" i="1"/>
  <c r="AN150" i="1" s="1"/>
  <c r="AO150" i="1" s="1"/>
  <c r="AH150" i="1"/>
  <c r="AA150" i="1"/>
  <c r="AB150" i="1" s="1"/>
  <c r="T150" i="1"/>
  <c r="S150" i="1"/>
  <c r="R150" i="1"/>
  <c r="Q150" i="1"/>
  <c r="P150" i="1"/>
  <c r="U150" i="1" s="1"/>
  <c r="AC150" i="1" s="1"/>
  <c r="O150" i="1"/>
  <c r="J150" i="1"/>
  <c r="I150" i="1"/>
  <c r="H150" i="1"/>
  <c r="G150" i="1"/>
  <c r="BW150" i="1" s="1"/>
  <c r="F150" i="1"/>
  <c r="E150" i="1"/>
  <c r="D150" i="1"/>
  <c r="BV149" i="1"/>
  <c r="BP149" i="1"/>
  <c r="BQ149" i="1" s="1"/>
  <c r="BM149" i="1"/>
  <c r="BN149" i="1" s="1"/>
  <c r="BL149" i="1"/>
  <c r="BH149" i="1"/>
  <c r="BI149" i="1" s="1"/>
  <c r="BJ149" i="1" s="1"/>
  <c r="BE149" i="1"/>
  <c r="BF149" i="1" s="1"/>
  <c r="BC149" i="1"/>
  <c r="AY149" i="1"/>
  <c r="AZ149" i="1" s="1"/>
  <c r="BA149" i="1" s="1"/>
  <c r="AW149" i="1"/>
  <c r="AV149" i="1"/>
  <c r="AU149" i="1"/>
  <c r="AQ149" i="1"/>
  <c r="AR149" i="1" s="1"/>
  <c r="AS149" i="1" s="1"/>
  <c r="AM149" i="1"/>
  <c r="AN149" i="1" s="1"/>
  <c r="AO149" i="1" s="1"/>
  <c r="AH149" i="1"/>
  <c r="U149" i="1"/>
  <c r="AC149" i="1" s="1"/>
  <c r="T149" i="1"/>
  <c r="S149" i="1"/>
  <c r="R149" i="1"/>
  <c r="Q149" i="1"/>
  <c r="AA149" i="1" s="1"/>
  <c r="AB149" i="1" s="1"/>
  <c r="P149" i="1"/>
  <c r="O149" i="1"/>
  <c r="J149" i="1"/>
  <c r="I149" i="1"/>
  <c r="H149" i="1"/>
  <c r="CF149" i="1" s="1"/>
  <c r="G149" i="1"/>
  <c r="F149" i="1"/>
  <c r="E149" i="1"/>
  <c r="D149" i="1"/>
  <c r="BW148" i="1"/>
  <c r="BV148" i="1"/>
  <c r="BQ148" i="1"/>
  <c r="BP148" i="1"/>
  <c r="BL148" i="1"/>
  <c r="BM148" i="1" s="1"/>
  <c r="BN148" i="1" s="1"/>
  <c r="BT148" i="1" s="1"/>
  <c r="CD148" i="1" s="1"/>
  <c r="BI148" i="1"/>
  <c r="BJ148" i="1" s="1"/>
  <c r="BH148" i="1"/>
  <c r="BC148" i="1"/>
  <c r="BE148" i="1" s="1"/>
  <c r="BF148" i="1" s="1"/>
  <c r="AY148" i="1"/>
  <c r="AZ148" i="1" s="1"/>
  <c r="BA148" i="1" s="1"/>
  <c r="AV148" i="1"/>
  <c r="AW148" i="1" s="1"/>
  <c r="AU148" i="1"/>
  <c r="AQ148" i="1"/>
  <c r="AR148" i="1" s="1"/>
  <c r="AS148" i="1" s="1"/>
  <c r="AM148" i="1"/>
  <c r="AN148" i="1" s="1"/>
  <c r="AO148" i="1" s="1"/>
  <c r="AH148" i="1"/>
  <c r="AA148" i="1"/>
  <c r="AB148" i="1" s="1"/>
  <c r="T148" i="1"/>
  <c r="S148" i="1"/>
  <c r="R148" i="1"/>
  <c r="Q148" i="1"/>
  <c r="P148" i="1"/>
  <c r="O148" i="1"/>
  <c r="J148" i="1"/>
  <c r="I148" i="1"/>
  <c r="H148" i="1"/>
  <c r="CF148" i="1" s="1"/>
  <c r="G148" i="1"/>
  <c r="F148" i="1"/>
  <c r="E148" i="1"/>
  <c r="D148" i="1"/>
  <c r="BV147" i="1"/>
  <c r="BP147" i="1"/>
  <c r="BQ147" i="1" s="1"/>
  <c r="BL147" i="1"/>
  <c r="BM147" i="1" s="1"/>
  <c r="BN147" i="1" s="1"/>
  <c r="BH147" i="1"/>
  <c r="BI147" i="1" s="1"/>
  <c r="BJ147" i="1" s="1"/>
  <c r="BC147" i="1"/>
  <c r="BE147" i="1" s="1"/>
  <c r="BF147" i="1" s="1"/>
  <c r="AY147" i="1"/>
  <c r="AZ147" i="1" s="1"/>
  <c r="BA147" i="1" s="1"/>
  <c r="AU147" i="1"/>
  <c r="AV147" i="1" s="1"/>
  <c r="AW147" i="1" s="1"/>
  <c r="AQ147" i="1"/>
  <c r="AR147" i="1" s="1"/>
  <c r="AS147" i="1" s="1"/>
  <c r="AM147" i="1"/>
  <c r="AN147" i="1" s="1"/>
  <c r="AO147" i="1" s="1"/>
  <c r="AH147" i="1"/>
  <c r="T147" i="1"/>
  <c r="S147" i="1"/>
  <c r="R147" i="1"/>
  <c r="Q147" i="1"/>
  <c r="P147" i="1"/>
  <c r="O147" i="1"/>
  <c r="J147" i="1"/>
  <c r="I147" i="1"/>
  <c r="H147" i="1"/>
  <c r="CI147" i="1" s="1"/>
  <c r="G147" i="1"/>
  <c r="F147" i="1"/>
  <c r="E147" i="1"/>
  <c r="D147" i="1"/>
  <c r="BV146" i="1"/>
  <c r="BQ146" i="1"/>
  <c r="BP146" i="1"/>
  <c r="BL146" i="1"/>
  <c r="BM146" i="1" s="1"/>
  <c r="BN146" i="1" s="1"/>
  <c r="BI146" i="1"/>
  <c r="BJ146" i="1" s="1"/>
  <c r="BH146" i="1"/>
  <c r="BC146" i="1"/>
  <c r="BE146" i="1" s="1"/>
  <c r="BF146" i="1" s="1"/>
  <c r="AY146" i="1"/>
  <c r="AZ146" i="1" s="1"/>
  <c r="BA146" i="1" s="1"/>
  <c r="AU146" i="1"/>
  <c r="AV146" i="1" s="1"/>
  <c r="AW146" i="1" s="1"/>
  <c r="AQ146" i="1"/>
  <c r="AR146" i="1" s="1"/>
  <c r="AS146" i="1" s="1"/>
  <c r="AM146" i="1"/>
  <c r="AN146" i="1" s="1"/>
  <c r="AO146" i="1" s="1"/>
  <c r="AH146" i="1"/>
  <c r="T146" i="1"/>
  <c r="S146" i="1"/>
  <c r="R146" i="1"/>
  <c r="Q146" i="1"/>
  <c r="AA146" i="1" s="1"/>
  <c r="AB146" i="1" s="1"/>
  <c r="P146" i="1"/>
  <c r="O146" i="1"/>
  <c r="W146" i="1" s="1"/>
  <c r="AG146" i="1" s="1"/>
  <c r="J146" i="1"/>
  <c r="I146" i="1"/>
  <c r="H146" i="1"/>
  <c r="CI146" i="1" s="1"/>
  <c r="G146" i="1"/>
  <c r="BW146" i="1" s="1"/>
  <c r="F146" i="1"/>
  <c r="E146" i="1"/>
  <c r="D146" i="1"/>
  <c r="CF145" i="1"/>
  <c r="BV145" i="1"/>
  <c r="BQ145" i="1"/>
  <c r="BP145" i="1"/>
  <c r="BL145" i="1"/>
  <c r="BM145" i="1" s="1"/>
  <c r="BN145" i="1" s="1"/>
  <c r="BH145" i="1"/>
  <c r="BI145" i="1" s="1"/>
  <c r="BJ145" i="1" s="1"/>
  <c r="BE145" i="1"/>
  <c r="BF145" i="1" s="1"/>
  <c r="BC145" i="1"/>
  <c r="AY145" i="1"/>
  <c r="AZ145" i="1" s="1"/>
  <c r="BA145" i="1" s="1"/>
  <c r="AU145" i="1"/>
  <c r="AV145" i="1" s="1"/>
  <c r="AW145" i="1" s="1"/>
  <c r="AR145" i="1"/>
  <c r="AS145" i="1" s="1"/>
  <c r="AQ145" i="1"/>
  <c r="AM145" i="1"/>
  <c r="AN145" i="1" s="1"/>
  <c r="AO145" i="1" s="1"/>
  <c r="AH145" i="1"/>
  <c r="T145" i="1"/>
  <c r="S145" i="1"/>
  <c r="R145" i="1"/>
  <c r="Q145" i="1"/>
  <c r="AA145" i="1" s="1"/>
  <c r="AB145" i="1" s="1"/>
  <c r="P145" i="1"/>
  <c r="O145" i="1"/>
  <c r="J145" i="1"/>
  <c r="I145" i="1"/>
  <c r="H145" i="1"/>
  <c r="CH145" i="1" s="1"/>
  <c r="G145" i="1"/>
  <c r="BW145" i="1" s="1"/>
  <c r="F145" i="1"/>
  <c r="E145" i="1"/>
  <c r="D145" i="1"/>
  <c r="CF144" i="1"/>
  <c r="BV144" i="1"/>
  <c r="BQ144" i="1"/>
  <c r="BP144" i="1"/>
  <c r="BL144" i="1"/>
  <c r="BM144" i="1" s="1"/>
  <c r="BN144" i="1" s="1"/>
  <c r="BH144" i="1"/>
  <c r="BI144" i="1" s="1"/>
  <c r="BJ144" i="1" s="1"/>
  <c r="BC144" i="1"/>
  <c r="BE144" i="1" s="1"/>
  <c r="BF144" i="1" s="1"/>
  <c r="AY144" i="1"/>
  <c r="AZ144" i="1" s="1"/>
  <c r="BA144" i="1" s="1"/>
  <c r="AU144" i="1"/>
  <c r="AV144" i="1" s="1"/>
  <c r="AW144" i="1" s="1"/>
  <c r="AQ144" i="1"/>
  <c r="AR144" i="1" s="1"/>
  <c r="AS144" i="1" s="1"/>
  <c r="AM144" i="1"/>
  <c r="AN144" i="1" s="1"/>
  <c r="AO144" i="1" s="1"/>
  <c r="AH144" i="1"/>
  <c r="T144" i="1"/>
  <c r="S144" i="1"/>
  <c r="R144" i="1"/>
  <c r="Q144" i="1"/>
  <c r="AA144" i="1" s="1"/>
  <c r="AB144" i="1" s="1"/>
  <c r="P144" i="1"/>
  <c r="V144" i="1" s="1"/>
  <c r="O144" i="1"/>
  <c r="J144" i="1"/>
  <c r="I144" i="1"/>
  <c r="H144" i="1"/>
  <c r="CH144" i="1" s="1"/>
  <c r="G144" i="1"/>
  <c r="F144" i="1"/>
  <c r="E144" i="1"/>
  <c r="D144" i="1"/>
  <c r="CG143" i="1"/>
  <c r="BV143" i="1"/>
  <c r="BW143" i="1" s="1"/>
  <c r="BP143" i="1"/>
  <c r="BQ143" i="1" s="1"/>
  <c r="BM143" i="1"/>
  <c r="BN143" i="1" s="1"/>
  <c r="BT143" i="1" s="1"/>
  <c r="BL143" i="1"/>
  <c r="BH143" i="1"/>
  <c r="BI143" i="1" s="1"/>
  <c r="BJ143" i="1" s="1"/>
  <c r="BC143" i="1"/>
  <c r="BE143" i="1" s="1"/>
  <c r="BF143" i="1" s="1"/>
  <c r="AY143" i="1"/>
  <c r="AZ143" i="1" s="1"/>
  <c r="BA143" i="1" s="1"/>
  <c r="AU143" i="1"/>
  <c r="AV143" i="1" s="1"/>
  <c r="AW143" i="1" s="1"/>
  <c r="AQ143" i="1"/>
  <c r="AR143" i="1" s="1"/>
  <c r="AS143" i="1" s="1"/>
  <c r="AN143" i="1"/>
  <c r="AO143" i="1" s="1"/>
  <c r="AM143" i="1"/>
  <c r="AH143" i="1"/>
  <c r="AA143" i="1"/>
  <c r="AB143" i="1" s="1"/>
  <c r="U143" i="1"/>
  <c r="AC143" i="1" s="1"/>
  <c r="T143" i="1"/>
  <c r="S143" i="1"/>
  <c r="R143" i="1"/>
  <c r="Q143" i="1"/>
  <c r="P143" i="1"/>
  <c r="O143" i="1"/>
  <c r="J143" i="1"/>
  <c r="I143" i="1"/>
  <c r="H143" i="1"/>
  <c r="CF143" i="1" s="1"/>
  <c r="G143" i="1"/>
  <c r="F143" i="1"/>
  <c r="E143" i="1"/>
  <c r="D143" i="1"/>
  <c r="BW142" i="1"/>
  <c r="BV142" i="1"/>
  <c r="BQ142" i="1"/>
  <c r="BP142" i="1"/>
  <c r="BL142" i="1"/>
  <c r="BM142" i="1" s="1"/>
  <c r="BN142" i="1" s="1"/>
  <c r="BT142" i="1" s="1"/>
  <c r="CD142" i="1" s="1"/>
  <c r="BI142" i="1"/>
  <c r="BJ142" i="1" s="1"/>
  <c r="BH142" i="1"/>
  <c r="BC142" i="1"/>
  <c r="BE142" i="1" s="1"/>
  <c r="BF142" i="1" s="1"/>
  <c r="AY142" i="1"/>
  <c r="AZ142" i="1" s="1"/>
  <c r="BA142" i="1" s="1"/>
  <c r="AU142" i="1"/>
  <c r="AV142" i="1" s="1"/>
  <c r="AW142" i="1" s="1"/>
  <c r="AR142" i="1"/>
  <c r="AS142" i="1" s="1"/>
  <c r="AQ142" i="1"/>
  <c r="AM142" i="1"/>
  <c r="AN142" i="1" s="1"/>
  <c r="AO142" i="1" s="1"/>
  <c r="AH142" i="1"/>
  <c r="AA142" i="1"/>
  <c r="AB142" i="1" s="1"/>
  <c r="T142" i="1"/>
  <c r="S142" i="1"/>
  <c r="R142" i="1"/>
  <c r="Q142" i="1"/>
  <c r="P142" i="1"/>
  <c r="O142" i="1"/>
  <c r="J142" i="1"/>
  <c r="I142" i="1"/>
  <c r="H142" i="1"/>
  <c r="G142" i="1"/>
  <c r="F142" i="1"/>
  <c r="E142" i="1"/>
  <c r="D142" i="1"/>
  <c r="BV141" i="1"/>
  <c r="BP141" i="1"/>
  <c r="BQ141" i="1" s="1"/>
  <c r="BT141" i="1" s="1"/>
  <c r="BL141" i="1"/>
  <c r="BM141" i="1" s="1"/>
  <c r="BN141" i="1" s="1"/>
  <c r="BH141" i="1"/>
  <c r="BI141" i="1" s="1"/>
  <c r="BJ141" i="1" s="1"/>
  <c r="BC141" i="1"/>
  <c r="BE141" i="1" s="1"/>
  <c r="BF141" i="1" s="1"/>
  <c r="AY141" i="1"/>
  <c r="AZ141" i="1" s="1"/>
  <c r="BA141" i="1" s="1"/>
  <c r="AU141" i="1"/>
  <c r="AV141" i="1" s="1"/>
  <c r="AW141" i="1" s="1"/>
  <c r="AQ141" i="1"/>
  <c r="AR141" i="1" s="1"/>
  <c r="AS141" i="1" s="1"/>
  <c r="AM141" i="1"/>
  <c r="AN141" i="1" s="1"/>
  <c r="AO141" i="1" s="1"/>
  <c r="AH141" i="1"/>
  <c r="T141" i="1"/>
  <c r="S141" i="1"/>
  <c r="R141" i="1"/>
  <c r="Q141" i="1"/>
  <c r="P141" i="1"/>
  <c r="O141" i="1"/>
  <c r="J141" i="1"/>
  <c r="I141" i="1"/>
  <c r="H141" i="1"/>
  <c r="CF141" i="1" s="1"/>
  <c r="G141" i="1"/>
  <c r="F141" i="1"/>
  <c r="E141" i="1"/>
  <c r="D141" i="1"/>
  <c r="BV140" i="1"/>
  <c r="BQ140" i="1"/>
  <c r="BP140" i="1"/>
  <c r="BL140" i="1"/>
  <c r="BM140" i="1" s="1"/>
  <c r="BN140" i="1" s="1"/>
  <c r="BI140" i="1"/>
  <c r="BJ140" i="1" s="1"/>
  <c r="BH140" i="1"/>
  <c r="BE140" i="1"/>
  <c r="BF140" i="1" s="1"/>
  <c r="BC140" i="1"/>
  <c r="AZ140" i="1"/>
  <c r="BA140" i="1" s="1"/>
  <c r="AY140" i="1"/>
  <c r="AU140" i="1"/>
  <c r="AV140" i="1" s="1"/>
  <c r="AW140" i="1" s="1"/>
  <c r="AQ140" i="1"/>
  <c r="AR140" i="1" s="1"/>
  <c r="AS140" i="1" s="1"/>
  <c r="AM140" i="1"/>
  <c r="AN140" i="1" s="1"/>
  <c r="AO140" i="1" s="1"/>
  <c r="AH140" i="1"/>
  <c r="T140" i="1"/>
  <c r="S140" i="1"/>
  <c r="R140" i="1"/>
  <c r="Q140" i="1"/>
  <c r="AA140" i="1" s="1"/>
  <c r="AB140" i="1" s="1"/>
  <c r="P140" i="1"/>
  <c r="U140" i="1" s="1"/>
  <c r="AC140" i="1" s="1"/>
  <c r="O140" i="1"/>
  <c r="W140" i="1" s="1"/>
  <c r="AG140" i="1" s="1"/>
  <c r="J140" i="1"/>
  <c r="I140" i="1"/>
  <c r="H140" i="1"/>
  <c r="CI140" i="1" s="1"/>
  <c r="G140" i="1"/>
  <c r="BW140" i="1" s="1"/>
  <c r="F140" i="1"/>
  <c r="E140" i="1"/>
  <c r="D140" i="1"/>
  <c r="BV139" i="1"/>
  <c r="BP139" i="1"/>
  <c r="BQ139" i="1" s="1"/>
  <c r="BT139" i="1" s="1"/>
  <c r="BM139" i="1"/>
  <c r="BN139" i="1" s="1"/>
  <c r="BL139" i="1"/>
  <c r="BH139" i="1"/>
  <c r="BI139" i="1" s="1"/>
  <c r="BJ139" i="1" s="1"/>
  <c r="BC139" i="1"/>
  <c r="BE139" i="1" s="1"/>
  <c r="BF139" i="1" s="1"/>
  <c r="AZ139" i="1"/>
  <c r="BA139" i="1" s="1"/>
  <c r="AY139" i="1"/>
  <c r="AU139" i="1"/>
  <c r="AV139" i="1" s="1"/>
  <c r="AW139" i="1" s="1"/>
  <c r="AQ139" i="1"/>
  <c r="AR139" i="1" s="1"/>
  <c r="AS139" i="1" s="1"/>
  <c r="AN139" i="1"/>
  <c r="AO139" i="1" s="1"/>
  <c r="AM139" i="1"/>
  <c r="AH139" i="1"/>
  <c r="T139" i="1"/>
  <c r="S139" i="1"/>
  <c r="W139" i="1" s="1"/>
  <c r="AG139" i="1" s="1"/>
  <c r="AI139" i="1" s="1"/>
  <c r="AJ139" i="1" s="1"/>
  <c r="AK139" i="1" s="1"/>
  <c r="R139" i="1"/>
  <c r="Q139" i="1"/>
  <c r="P139" i="1"/>
  <c r="O139" i="1"/>
  <c r="J139" i="1"/>
  <c r="I139" i="1"/>
  <c r="H139" i="1"/>
  <c r="CH139" i="1" s="1"/>
  <c r="G139" i="1"/>
  <c r="BW139" i="1" s="1"/>
  <c r="F139" i="1"/>
  <c r="E139" i="1"/>
  <c r="D139" i="1"/>
  <c r="BV138" i="1"/>
  <c r="BP138" i="1"/>
  <c r="BQ138" i="1" s="1"/>
  <c r="BL138" i="1"/>
  <c r="BM138" i="1" s="1"/>
  <c r="BN138" i="1" s="1"/>
  <c r="BH138" i="1"/>
  <c r="BI138" i="1" s="1"/>
  <c r="BJ138" i="1" s="1"/>
  <c r="BF138" i="1"/>
  <c r="BE138" i="1"/>
  <c r="BC138" i="1"/>
  <c r="AY138" i="1"/>
  <c r="AZ138" i="1" s="1"/>
  <c r="BA138" i="1" s="1"/>
  <c r="AW138" i="1"/>
  <c r="AU138" i="1"/>
  <c r="AV138" i="1" s="1"/>
  <c r="AR138" i="1"/>
  <c r="AS138" i="1" s="1"/>
  <c r="AQ138" i="1"/>
  <c r="AM138" i="1"/>
  <c r="AN138" i="1" s="1"/>
  <c r="AO138" i="1" s="1"/>
  <c r="AH138" i="1"/>
  <c r="T138" i="1"/>
  <c r="S138" i="1"/>
  <c r="R138" i="1"/>
  <c r="Q138" i="1"/>
  <c r="AA138" i="1" s="1"/>
  <c r="AB138" i="1" s="1"/>
  <c r="P138" i="1"/>
  <c r="O138" i="1"/>
  <c r="J138" i="1"/>
  <c r="I138" i="1"/>
  <c r="H138" i="1"/>
  <c r="G138" i="1"/>
  <c r="F138" i="1"/>
  <c r="E138" i="1"/>
  <c r="D138" i="1"/>
  <c r="BV137" i="1"/>
  <c r="BP137" i="1"/>
  <c r="BQ137" i="1" s="1"/>
  <c r="BM137" i="1"/>
  <c r="BN137" i="1" s="1"/>
  <c r="BT137" i="1" s="1"/>
  <c r="BL137" i="1"/>
  <c r="BH137" i="1"/>
  <c r="BI137" i="1" s="1"/>
  <c r="BJ137" i="1" s="1"/>
  <c r="BC137" i="1"/>
  <c r="BE137" i="1" s="1"/>
  <c r="BF137" i="1" s="1"/>
  <c r="AY137" i="1"/>
  <c r="AZ137" i="1" s="1"/>
  <c r="BA137" i="1" s="1"/>
  <c r="AW137" i="1"/>
  <c r="AV137" i="1"/>
  <c r="AU137" i="1"/>
  <c r="AQ137" i="1"/>
  <c r="AR137" i="1" s="1"/>
  <c r="AS137" i="1" s="1"/>
  <c r="AM137" i="1"/>
  <c r="AN137" i="1" s="1"/>
  <c r="AO137" i="1" s="1"/>
  <c r="AH137" i="1"/>
  <c r="T137" i="1"/>
  <c r="S137" i="1"/>
  <c r="R137" i="1"/>
  <c r="Q137" i="1"/>
  <c r="AA137" i="1" s="1"/>
  <c r="AB137" i="1" s="1"/>
  <c r="P137" i="1"/>
  <c r="O137" i="1"/>
  <c r="J137" i="1"/>
  <c r="I137" i="1"/>
  <c r="H137" i="1"/>
  <c r="CI137" i="1" s="1"/>
  <c r="G137" i="1"/>
  <c r="F137" i="1"/>
  <c r="E137" i="1"/>
  <c r="D137" i="1"/>
  <c r="CI136" i="1"/>
  <c r="BV136" i="1"/>
  <c r="BQ136" i="1"/>
  <c r="BP136" i="1"/>
  <c r="BM136" i="1"/>
  <c r="BN136" i="1" s="1"/>
  <c r="BT136" i="1" s="1"/>
  <c r="BL136" i="1"/>
  <c r="BH136" i="1"/>
  <c r="BI136" i="1" s="1"/>
  <c r="BJ136" i="1" s="1"/>
  <c r="BE136" i="1"/>
  <c r="BF136" i="1" s="1"/>
  <c r="BC136" i="1"/>
  <c r="AY136" i="1"/>
  <c r="AZ136" i="1" s="1"/>
  <c r="BA136" i="1" s="1"/>
  <c r="AU136" i="1"/>
  <c r="AV136" i="1" s="1"/>
  <c r="AW136" i="1" s="1"/>
  <c r="AS136" i="1"/>
  <c r="AR136" i="1"/>
  <c r="AQ136" i="1"/>
  <c r="AM136" i="1"/>
  <c r="AN136" i="1" s="1"/>
  <c r="AO136" i="1" s="1"/>
  <c r="AH136" i="1"/>
  <c r="T136" i="1"/>
  <c r="S136" i="1"/>
  <c r="R136" i="1"/>
  <c r="Q136" i="1"/>
  <c r="AA136" i="1" s="1"/>
  <c r="AB136" i="1" s="1"/>
  <c r="P136" i="1"/>
  <c r="U136" i="1" s="1"/>
  <c r="AC136" i="1" s="1"/>
  <c r="O136" i="1"/>
  <c r="J136" i="1"/>
  <c r="I136" i="1"/>
  <c r="H136" i="1"/>
  <c r="CF136" i="1" s="1"/>
  <c r="G136" i="1"/>
  <c r="BW136" i="1" s="1"/>
  <c r="F136" i="1"/>
  <c r="E136" i="1"/>
  <c r="D136" i="1"/>
  <c r="BV135" i="1"/>
  <c r="BP135" i="1"/>
  <c r="BQ135" i="1" s="1"/>
  <c r="BL135" i="1"/>
  <c r="BM135" i="1" s="1"/>
  <c r="BN135" i="1" s="1"/>
  <c r="BH135" i="1"/>
  <c r="BI135" i="1" s="1"/>
  <c r="BJ135" i="1" s="1"/>
  <c r="BE135" i="1"/>
  <c r="BF135" i="1" s="1"/>
  <c r="BC135" i="1"/>
  <c r="AY135" i="1"/>
  <c r="AZ135" i="1" s="1"/>
  <c r="BA135" i="1" s="1"/>
  <c r="AU135" i="1"/>
  <c r="AV135" i="1" s="1"/>
  <c r="AW135" i="1" s="1"/>
  <c r="AQ135" i="1"/>
  <c r="AR135" i="1" s="1"/>
  <c r="AS135" i="1" s="1"/>
  <c r="AN135" i="1"/>
  <c r="AO135" i="1" s="1"/>
  <c r="AM135" i="1"/>
  <c r="AH135" i="1"/>
  <c r="T135" i="1"/>
  <c r="S135" i="1"/>
  <c r="R135" i="1"/>
  <c r="Q135" i="1"/>
  <c r="P135" i="1"/>
  <c r="O135" i="1"/>
  <c r="J135" i="1"/>
  <c r="I135" i="1"/>
  <c r="H135" i="1"/>
  <c r="CF135" i="1" s="1"/>
  <c r="G135" i="1"/>
  <c r="F135" i="1"/>
  <c r="E135" i="1"/>
  <c r="D135" i="1"/>
  <c r="BW134" i="1"/>
  <c r="BV134" i="1"/>
  <c r="BQ134" i="1"/>
  <c r="BP134" i="1"/>
  <c r="BL134" i="1"/>
  <c r="BM134" i="1" s="1"/>
  <c r="BN134" i="1" s="1"/>
  <c r="BI134" i="1"/>
  <c r="BJ134" i="1" s="1"/>
  <c r="BH134" i="1"/>
  <c r="BC134" i="1"/>
  <c r="BE134" i="1" s="1"/>
  <c r="BF134" i="1" s="1"/>
  <c r="AY134" i="1"/>
  <c r="AZ134" i="1" s="1"/>
  <c r="BA134" i="1" s="1"/>
  <c r="AU134" i="1"/>
  <c r="AV134" i="1" s="1"/>
  <c r="AW134" i="1" s="1"/>
  <c r="AR134" i="1"/>
  <c r="AS134" i="1" s="1"/>
  <c r="AQ134" i="1"/>
  <c r="AM134" i="1"/>
  <c r="AN134" i="1" s="1"/>
  <c r="AO134" i="1" s="1"/>
  <c r="AH134" i="1"/>
  <c r="AA134" i="1"/>
  <c r="AB134" i="1" s="1"/>
  <c r="T134" i="1"/>
  <c r="S134" i="1"/>
  <c r="R134" i="1"/>
  <c r="Q134" i="1"/>
  <c r="P134" i="1"/>
  <c r="O134" i="1"/>
  <c r="J134" i="1"/>
  <c r="I134" i="1"/>
  <c r="H134" i="1"/>
  <c r="CI134" i="1" s="1"/>
  <c r="G134" i="1"/>
  <c r="F134" i="1"/>
  <c r="E134" i="1"/>
  <c r="D134" i="1"/>
  <c r="BV133" i="1"/>
  <c r="BP133" i="1"/>
  <c r="BQ133" i="1" s="1"/>
  <c r="BL133" i="1"/>
  <c r="BM133" i="1" s="1"/>
  <c r="BN133" i="1" s="1"/>
  <c r="BH133" i="1"/>
  <c r="BI133" i="1" s="1"/>
  <c r="BJ133" i="1" s="1"/>
  <c r="BC133" i="1"/>
  <c r="BE133" i="1" s="1"/>
  <c r="BF133" i="1" s="1"/>
  <c r="AY133" i="1"/>
  <c r="AZ133" i="1" s="1"/>
  <c r="BA133" i="1" s="1"/>
  <c r="AU133" i="1"/>
  <c r="AV133" i="1" s="1"/>
  <c r="AW133" i="1" s="1"/>
  <c r="AQ133" i="1"/>
  <c r="AR133" i="1" s="1"/>
  <c r="AS133" i="1" s="1"/>
  <c r="AM133" i="1"/>
  <c r="AN133" i="1" s="1"/>
  <c r="AO133" i="1" s="1"/>
  <c r="AH133" i="1"/>
  <c r="U133" i="1"/>
  <c r="AC133" i="1" s="1"/>
  <c r="T133" i="1"/>
  <c r="S133" i="1"/>
  <c r="R133" i="1"/>
  <c r="Q133" i="1"/>
  <c r="AA133" i="1" s="1"/>
  <c r="AB133" i="1" s="1"/>
  <c r="P133" i="1"/>
  <c r="O133" i="1"/>
  <c r="J133" i="1"/>
  <c r="I133" i="1"/>
  <c r="H133" i="1"/>
  <c r="CI133" i="1" s="1"/>
  <c r="G133" i="1"/>
  <c r="F133" i="1"/>
  <c r="E133" i="1"/>
  <c r="D133" i="1"/>
  <c r="BV132" i="1"/>
  <c r="BQ132" i="1"/>
  <c r="BP132" i="1"/>
  <c r="BN132" i="1"/>
  <c r="BL132" i="1"/>
  <c r="BM132" i="1" s="1"/>
  <c r="BH132" i="1"/>
  <c r="BI132" i="1" s="1"/>
  <c r="BJ132" i="1" s="1"/>
  <c r="BC132" i="1"/>
  <c r="BE132" i="1" s="1"/>
  <c r="BF132" i="1" s="1"/>
  <c r="BA132" i="1"/>
  <c r="AZ132" i="1"/>
  <c r="AY132" i="1"/>
  <c r="AU132" i="1"/>
  <c r="AV132" i="1" s="1"/>
  <c r="AW132" i="1" s="1"/>
  <c r="AQ132" i="1"/>
  <c r="AR132" i="1" s="1"/>
  <c r="AS132" i="1" s="1"/>
  <c r="AO132" i="1"/>
  <c r="AM132" i="1"/>
  <c r="AN132" i="1" s="1"/>
  <c r="AH132" i="1"/>
  <c r="T132" i="1"/>
  <c r="S132" i="1"/>
  <c r="R132" i="1"/>
  <c r="Q132" i="1"/>
  <c r="AA132" i="1" s="1"/>
  <c r="AB132" i="1" s="1"/>
  <c r="P132" i="1"/>
  <c r="O132" i="1"/>
  <c r="J132" i="1"/>
  <c r="I132" i="1"/>
  <c r="H132" i="1"/>
  <c r="CH132" i="1" s="1"/>
  <c r="G132" i="1"/>
  <c r="BW132" i="1" s="1"/>
  <c r="F132" i="1"/>
  <c r="E132" i="1"/>
  <c r="D132" i="1"/>
  <c r="CI131" i="1"/>
  <c r="CG131" i="1"/>
  <c r="BV131" i="1"/>
  <c r="BP131" i="1"/>
  <c r="BQ131" i="1" s="1"/>
  <c r="BL131" i="1"/>
  <c r="BM131" i="1" s="1"/>
  <c r="BN131" i="1" s="1"/>
  <c r="BI131" i="1"/>
  <c r="BJ131" i="1" s="1"/>
  <c r="BH131" i="1"/>
  <c r="BC131" i="1"/>
  <c r="BE131" i="1" s="1"/>
  <c r="BF131" i="1" s="1"/>
  <c r="AY131" i="1"/>
  <c r="AZ131" i="1" s="1"/>
  <c r="BA131" i="1" s="1"/>
  <c r="AV131" i="1"/>
  <c r="AW131" i="1" s="1"/>
  <c r="AU131" i="1"/>
  <c r="AQ131" i="1"/>
  <c r="AR131" i="1" s="1"/>
  <c r="AS131" i="1" s="1"/>
  <c r="AM131" i="1"/>
  <c r="AN131" i="1" s="1"/>
  <c r="AO131" i="1" s="1"/>
  <c r="AH131" i="1"/>
  <c r="AA131" i="1"/>
  <c r="AB131" i="1" s="1"/>
  <c r="T131" i="1"/>
  <c r="S131" i="1"/>
  <c r="R131" i="1"/>
  <c r="Q131" i="1"/>
  <c r="P131" i="1"/>
  <c r="U131" i="1" s="1"/>
  <c r="AC131" i="1" s="1"/>
  <c r="O131" i="1"/>
  <c r="J131" i="1"/>
  <c r="I131" i="1"/>
  <c r="H131" i="1"/>
  <c r="CH131" i="1" s="1"/>
  <c r="G131" i="1"/>
  <c r="F131" i="1"/>
  <c r="E131" i="1"/>
  <c r="D131" i="1"/>
  <c r="BV130" i="1"/>
  <c r="BP130" i="1"/>
  <c r="BQ130" i="1" s="1"/>
  <c r="BL130" i="1"/>
  <c r="BM130" i="1" s="1"/>
  <c r="BN130" i="1" s="1"/>
  <c r="BT130" i="1" s="1"/>
  <c r="BH130" i="1"/>
  <c r="BI130" i="1" s="1"/>
  <c r="BJ130" i="1" s="1"/>
  <c r="BC130" i="1"/>
  <c r="BE130" i="1" s="1"/>
  <c r="BF130" i="1" s="1"/>
  <c r="AY130" i="1"/>
  <c r="AZ130" i="1" s="1"/>
  <c r="BA130" i="1" s="1"/>
  <c r="AU130" i="1"/>
  <c r="AV130" i="1" s="1"/>
  <c r="AW130" i="1" s="1"/>
  <c r="AQ130" i="1"/>
  <c r="AR130" i="1" s="1"/>
  <c r="AS130" i="1" s="1"/>
  <c r="AM130" i="1"/>
  <c r="AN130" i="1" s="1"/>
  <c r="AO130" i="1" s="1"/>
  <c r="AH130" i="1"/>
  <c r="T130" i="1"/>
  <c r="S130" i="1"/>
  <c r="R130" i="1"/>
  <c r="Q130" i="1"/>
  <c r="AA130" i="1" s="1"/>
  <c r="AB130" i="1" s="1"/>
  <c r="P130" i="1"/>
  <c r="O130" i="1"/>
  <c r="J130" i="1"/>
  <c r="I130" i="1"/>
  <c r="H130" i="1"/>
  <c r="G130" i="1"/>
  <c r="F130" i="1"/>
  <c r="E130" i="1"/>
  <c r="D130" i="1"/>
  <c r="BV129" i="1"/>
  <c r="BP129" i="1"/>
  <c r="BQ129" i="1" s="1"/>
  <c r="BM129" i="1"/>
  <c r="BN129" i="1" s="1"/>
  <c r="BL129" i="1"/>
  <c r="BH129" i="1"/>
  <c r="BI129" i="1" s="1"/>
  <c r="BJ129" i="1" s="1"/>
  <c r="BC129" i="1"/>
  <c r="BE129" i="1" s="1"/>
  <c r="BF129" i="1" s="1"/>
  <c r="AY129" i="1"/>
  <c r="AZ129" i="1" s="1"/>
  <c r="BA129" i="1" s="1"/>
  <c r="AV129" i="1"/>
  <c r="AW129" i="1" s="1"/>
  <c r="AU129" i="1"/>
  <c r="AQ129" i="1"/>
  <c r="AR129" i="1" s="1"/>
  <c r="AS129" i="1" s="1"/>
  <c r="AM129" i="1"/>
  <c r="AN129" i="1" s="1"/>
  <c r="AO129" i="1" s="1"/>
  <c r="AH129" i="1"/>
  <c r="T129" i="1"/>
  <c r="S129" i="1"/>
  <c r="R129" i="1"/>
  <c r="Q129" i="1"/>
  <c r="P129" i="1"/>
  <c r="O129" i="1"/>
  <c r="J129" i="1"/>
  <c r="I129" i="1"/>
  <c r="H129" i="1"/>
  <c r="CF129" i="1" s="1"/>
  <c r="G129" i="1"/>
  <c r="F129" i="1"/>
  <c r="E129" i="1"/>
  <c r="D129" i="1"/>
  <c r="BV128" i="1"/>
  <c r="BQ128" i="1"/>
  <c r="BP128" i="1"/>
  <c r="BL128" i="1"/>
  <c r="BM128" i="1" s="1"/>
  <c r="BN128" i="1" s="1"/>
  <c r="BT128" i="1" s="1"/>
  <c r="BJ128" i="1"/>
  <c r="BI128" i="1"/>
  <c r="BH128" i="1"/>
  <c r="BC128" i="1"/>
  <c r="BE128" i="1" s="1"/>
  <c r="BF128" i="1" s="1"/>
  <c r="AY128" i="1"/>
  <c r="AZ128" i="1" s="1"/>
  <c r="BA128" i="1" s="1"/>
  <c r="AV128" i="1"/>
  <c r="AW128" i="1" s="1"/>
  <c r="AU128" i="1"/>
  <c r="AQ128" i="1"/>
  <c r="AR128" i="1" s="1"/>
  <c r="AS128" i="1" s="1"/>
  <c r="AM128" i="1"/>
  <c r="AN128" i="1" s="1"/>
  <c r="AO128" i="1" s="1"/>
  <c r="AH128" i="1"/>
  <c r="T128" i="1"/>
  <c r="S128" i="1"/>
  <c r="R128" i="1"/>
  <c r="Q128" i="1"/>
  <c r="P128" i="1"/>
  <c r="V128" i="1" s="1"/>
  <c r="O128" i="1"/>
  <c r="W128" i="1" s="1"/>
  <c r="AG128" i="1" s="1"/>
  <c r="J128" i="1"/>
  <c r="I128" i="1"/>
  <c r="H128" i="1"/>
  <c r="CI128" i="1" s="1"/>
  <c r="G128" i="1"/>
  <c r="BW128" i="1" s="1"/>
  <c r="F128" i="1"/>
  <c r="E128" i="1"/>
  <c r="D128" i="1"/>
  <c r="CF127" i="1"/>
  <c r="BV127" i="1"/>
  <c r="BW127" i="1" s="1"/>
  <c r="BQ127" i="1"/>
  <c r="BP127" i="1"/>
  <c r="BL127" i="1"/>
  <c r="BM127" i="1" s="1"/>
  <c r="BN127" i="1" s="1"/>
  <c r="BT127" i="1" s="1"/>
  <c r="BH127" i="1"/>
  <c r="BI127" i="1" s="1"/>
  <c r="BJ127" i="1" s="1"/>
  <c r="BC127" i="1"/>
  <c r="BE127" i="1" s="1"/>
  <c r="BF127" i="1" s="1"/>
  <c r="AZ127" i="1"/>
  <c r="BA127" i="1" s="1"/>
  <c r="AY127" i="1"/>
  <c r="AU127" i="1"/>
  <c r="AV127" i="1" s="1"/>
  <c r="AW127" i="1" s="1"/>
  <c r="AQ127" i="1"/>
  <c r="AR127" i="1" s="1"/>
  <c r="AS127" i="1" s="1"/>
  <c r="AM127" i="1"/>
  <c r="AN127" i="1" s="1"/>
  <c r="AO127" i="1" s="1"/>
  <c r="AH127" i="1"/>
  <c r="U127" i="1"/>
  <c r="AC127" i="1" s="1"/>
  <c r="T127" i="1"/>
  <c r="S127" i="1"/>
  <c r="R127" i="1"/>
  <c r="Q127" i="1"/>
  <c r="AA127" i="1" s="1"/>
  <c r="AB127" i="1" s="1"/>
  <c r="P127" i="1"/>
  <c r="O127" i="1"/>
  <c r="J127" i="1"/>
  <c r="I127" i="1"/>
  <c r="H127" i="1"/>
  <c r="CG127" i="1" s="1"/>
  <c r="G127" i="1"/>
  <c r="F127" i="1"/>
  <c r="E127" i="1"/>
  <c r="D127" i="1"/>
  <c r="CH126" i="1"/>
  <c r="BV126" i="1"/>
  <c r="BQ126" i="1"/>
  <c r="BP126" i="1"/>
  <c r="BL126" i="1"/>
  <c r="BM126" i="1" s="1"/>
  <c r="BN126" i="1" s="1"/>
  <c r="BH126" i="1"/>
  <c r="BI126" i="1" s="1"/>
  <c r="BJ126" i="1" s="1"/>
  <c r="BF126" i="1"/>
  <c r="BC126" i="1"/>
  <c r="BE126" i="1" s="1"/>
  <c r="AY126" i="1"/>
  <c r="AZ126" i="1" s="1"/>
  <c r="BA126" i="1" s="1"/>
  <c r="AU126" i="1"/>
  <c r="AV126" i="1" s="1"/>
  <c r="AW126" i="1" s="1"/>
  <c r="AR126" i="1"/>
  <c r="AS126" i="1" s="1"/>
  <c r="AQ126" i="1"/>
  <c r="AM126" i="1"/>
  <c r="AN126" i="1" s="1"/>
  <c r="AO126" i="1" s="1"/>
  <c r="AH126" i="1"/>
  <c r="T126" i="1"/>
  <c r="S126" i="1"/>
  <c r="R126" i="1"/>
  <c r="Q126" i="1"/>
  <c r="AA126" i="1" s="1"/>
  <c r="AB126" i="1" s="1"/>
  <c r="P126" i="1"/>
  <c r="O126" i="1"/>
  <c r="W126" i="1" s="1"/>
  <c r="AG126" i="1" s="1"/>
  <c r="AI126" i="1" s="1"/>
  <c r="AJ126" i="1" s="1"/>
  <c r="AK126" i="1" s="1"/>
  <c r="J126" i="1"/>
  <c r="I126" i="1"/>
  <c r="H126" i="1"/>
  <c r="CI126" i="1" s="1"/>
  <c r="G126" i="1"/>
  <c r="BW126" i="1" s="1"/>
  <c r="F126" i="1"/>
  <c r="E126" i="1"/>
  <c r="D126" i="1"/>
  <c r="CI125" i="1"/>
  <c r="BV125" i="1"/>
  <c r="BQ125" i="1"/>
  <c r="BP125" i="1"/>
  <c r="BL125" i="1"/>
  <c r="BM125" i="1" s="1"/>
  <c r="BN125" i="1" s="1"/>
  <c r="BT125" i="1" s="1"/>
  <c r="BH125" i="1"/>
  <c r="BI125" i="1" s="1"/>
  <c r="BJ125" i="1" s="1"/>
  <c r="BC125" i="1"/>
  <c r="BE125" i="1" s="1"/>
  <c r="BF125" i="1" s="1"/>
  <c r="AY125" i="1"/>
  <c r="AZ125" i="1" s="1"/>
  <c r="BA125" i="1" s="1"/>
  <c r="AU125" i="1"/>
  <c r="AV125" i="1" s="1"/>
  <c r="AW125" i="1" s="1"/>
  <c r="AQ125" i="1"/>
  <c r="AR125" i="1" s="1"/>
  <c r="AS125" i="1" s="1"/>
  <c r="AM125" i="1"/>
  <c r="AN125" i="1" s="1"/>
  <c r="AO125" i="1" s="1"/>
  <c r="AH125" i="1"/>
  <c r="AA125" i="1"/>
  <c r="AB125" i="1" s="1"/>
  <c r="U125" i="1"/>
  <c r="AC125" i="1" s="1"/>
  <c r="AE125" i="1" s="1"/>
  <c r="AF125" i="1" s="1"/>
  <c r="T125" i="1"/>
  <c r="S125" i="1"/>
  <c r="R125" i="1"/>
  <c r="Q125" i="1"/>
  <c r="P125" i="1"/>
  <c r="O125" i="1"/>
  <c r="W125" i="1" s="1"/>
  <c r="AG125" i="1" s="1"/>
  <c r="J125" i="1"/>
  <c r="I125" i="1"/>
  <c r="H125" i="1"/>
  <c r="CH125" i="1" s="1"/>
  <c r="G125" i="1"/>
  <c r="F125" i="1"/>
  <c r="E125" i="1"/>
  <c r="D125" i="1"/>
  <c r="BW124" i="1"/>
  <c r="BV124" i="1"/>
  <c r="BQ124" i="1"/>
  <c r="BP124" i="1"/>
  <c r="BL124" i="1"/>
  <c r="BM124" i="1" s="1"/>
  <c r="BN124" i="1" s="1"/>
  <c r="BH124" i="1"/>
  <c r="BI124" i="1" s="1"/>
  <c r="BJ124" i="1" s="1"/>
  <c r="BC124" i="1"/>
  <c r="BE124" i="1" s="1"/>
  <c r="BF124" i="1" s="1"/>
  <c r="AY124" i="1"/>
  <c r="AZ124" i="1" s="1"/>
  <c r="BA124" i="1" s="1"/>
  <c r="AU124" i="1"/>
  <c r="AV124" i="1" s="1"/>
  <c r="AW124" i="1" s="1"/>
  <c r="AQ124" i="1"/>
  <c r="AR124" i="1" s="1"/>
  <c r="AS124" i="1" s="1"/>
  <c r="AN124" i="1"/>
  <c r="AO124" i="1" s="1"/>
  <c r="AM124" i="1"/>
  <c r="AH124" i="1"/>
  <c r="AA124" i="1"/>
  <c r="AB124" i="1" s="1"/>
  <c r="T124" i="1"/>
  <c r="S124" i="1"/>
  <c r="R124" i="1"/>
  <c r="Q124" i="1"/>
  <c r="P124" i="1"/>
  <c r="O124" i="1"/>
  <c r="J124" i="1"/>
  <c r="I124" i="1"/>
  <c r="H124" i="1"/>
  <c r="CG124" i="1" s="1"/>
  <c r="G124" i="1"/>
  <c r="F124" i="1"/>
  <c r="E124" i="1"/>
  <c r="D124" i="1"/>
  <c r="BV123" i="1"/>
  <c r="BP123" i="1"/>
  <c r="BQ123" i="1" s="1"/>
  <c r="BL123" i="1"/>
  <c r="BM123" i="1" s="1"/>
  <c r="BN123" i="1" s="1"/>
  <c r="BT123" i="1" s="1"/>
  <c r="BH123" i="1"/>
  <c r="BI123" i="1" s="1"/>
  <c r="BJ123" i="1" s="1"/>
  <c r="BC123" i="1"/>
  <c r="BE123" i="1" s="1"/>
  <c r="BF123" i="1" s="1"/>
  <c r="AY123" i="1"/>
  <c r="AZ123" i="1" s="1"/>
  <c r="BA123" i="1" s="1"/>
  <c r="AU123" i="1"/>
  <c r="AV123" i="1" s="1"/>
  <c r="AW123" i="1" s="1"/>
  <c r="AQ123" i="1"/>
  <c r="AR123" i="1" s="1"/>
  <c r="AS123" i="1" s="1"/>
  <c r="AM123" i="1"/>
  <c r="AN123" i="1" s="1"/>
  <c r="AO123" i="1" s="1"/>
  <c r="AH123" i="1"/>
  <c r="T123" i="1"/>
  <c r="S123" i="1"/>
  <c r="R123" i="1"/>
  <c r="Q123" i="1"/>
  <c r="AA123" i="1" s="1"/>
  <c r="AB123" i="1" s="1"/>
  <c r="P123" i="1"/>
  <c r="O123" i="1"/>
  <c r="W123" i="1" s="1"/>
  <c r="AG123" i="1" s="1"/>
  <c r="J123" i="1"/>
  <c r="I123" i="1"/>
  <c r="H123" i="1"/>
  <c r="CF123" i="1" s="1"/>
  <c r="G123" i="1"/>
  <c r="F123" i="1"/>
  <c r="E123" i="1"/>
  <c r="D123" i="1"/>
  <c r="CH122" i="1"/>
  <c r="CF122" i="1"/>
  <c r="BV122" i="1"/>
  <c r="BQ122" i="1"/>
  <c r="BP122" i="1"/>
  <c r="BL122" i="1"/>
  <c r="BM122" i="1" s="1"/>
  <c r="BN122" i="1" s="1"/>
  <c r="BT122" i="1" s="1"/>
  <c r="BH122" i="1"/>
  <c r="BI122" i="1" s="1"/>
  <c r="BJ122" i="1" s="1"/>
  <c r="BC122" i="1"/>
  <c r="BE122" i="1" s="1"/>
  <c r="BF122" i="1" s="1"/>
  <c r="AY122" i="1"/>
  <c r="AZ122" i="1" s="1"/>
  <c r="BA122" i="1" s="1"/>
  <c r="AU122" i="1"/>
  <c r="AV122" i="1" s="1"/>
  <c r="AW122" i="1" s="1"/>
  <c r="AQ122" i="1"/>
  <c r="AR122" i="1" s="1"/>
  <c r="AS122" i="1" s="1"/>
  <c r="AO122" i="1"/>
  <c r="AN122" i="1"/>
  <c r="AM122" i="1"/>
  <c r="AH122" i="1"/>
  <c r="AA122" i="1"/>
  <c r="AB122" i="1" s="1"/>
  <c r="U122" i="1"/>
  <c r="AC122" i="1" s="1"/>
  <c r="T122" i="1"/>
  <c r="S122" i="1"/>
  <c r="R122" i="1"/>
  <c r="Q122" i="1"/>
  <c r="P122" i="1"/>
  <c r="O122" i="1"/>
  <c r="W122" i="1" s="1"/>
  <c r="AG122" i="1" s="1"/>
  <c r="J122" i="1"/>
  <c r="I122" i="1"/>
  <c r="H122" i="1"/>
  <c r="CG122" i="1" s="1"/>
  <c r="G122" i="1"/>
  <c r="BW122" i="1" s="1"/>
  <c r="F122" i="1"/>
  <c r="E122" i="1"/>
  <c r="D122" i="1"/>
  <c r="BV121" i="1"/>
  <c r="BQ121" i="1"/>
  <c r="BP121" i="1"/>
  <c r="BM121" i="1"/>
  <c r="BN121" i="1" s="1"/>
  <c r="BT121" i="1" s="1"/>
  <c r="BL121" i="1"/>
  <c r="BH121" i="1"/>
  <c r="BI121" i="1" s="1"/>
  <c r="BJ121" i="1" s="1"/>
  <c r="BC121" i="1"/>
  <c r="BE121" i="1" s="1"/>
  <c r="BF121" i="1" s="1"/>
  <c r="AZ121" i="1"/>
  <c r="BA121" i="1" s="1"/>
  <c r="AY121" i="1"/>
  <c r="AU121" i="1"/>
  <c r="AV121" i="1" s="1"/>
  <c r="AW121" i="1" s="1"/>
  <c r="AQ121" i="1"/>
  <c r="AR121" i="1" s="1"/>
  <c r="AS121" i="1" s="1"/>
  <c r="AN121" i="1"/>
  <c r="AO121" i="1" s="1"/>
  <c r="AM121" i="1"/>
  <c r="AH121" i="1"/>
  <c r="AA121" i="1"/>
  <c r="AB121" i="1" s="1"/>
  <c r="T121" i="1"/>
  <c r="S121" i="1"/>
  <c r="W121" i="1" s="1"/>
  <c r="AG121" i="1" s="1"/>
  <c r="R121" i="1"/>
  <c r="Q121" i="1"/>
  <c r="P121" i="1"/>
  <c r="O121" i="1"/>
  <c r="J121" i="1"/>
  <c r="I121" i="1"/>
  <c r="H121" i="1"/>
  <c r="CF121" i="1" s="1"/>
  <c r="G121" i="1"/>
  <c r="BW121" i="1" s="1"/>
  <c r="F121" i="1"/>
  <c r="E121" i="1"/>
  <c r="D121" i="1"/>
  <c r="BV120" i="1"/>
  <c r="BP120" i="1"/>
  <c r="BQ120" i="1" s="1"/>
  <c r="BL120" i="1"/>
  <c r="BM120" i="1" s="1"/>
  <c r="BN120" i="1" s="1"/>
  <c r="BH120" i="1"/>
  <c r="BI120" i="1" s="1"/>
  <c r="BJ120" i="1" s="1"/>
  <c r="BC120" i="1"/>
  <c r="BE120" i="1" s="1"/>
  <c r="BF120" i="1" s="1"/>
  <c r="AY120" i="1"/>
  <c r="AZ120" i="1" s="1"/>
  <c r="BA120" i="1" s="1"/>
  <c r="AU120" i="1"/>
  <c r="AV120" i="1" s="1"/>
  <c r="AW120" i="1" s="1"/>
  <c r="AQ120" i="1"/>
  <c r="AR120" i="1" s="1"/>
  <c r="AS120" i="1" s="1"/>
  <c r="AM120" i="1"/>
  <c r="AN120" i="1" s="1"/>
  <c r="AO120" i="1" s="1"/>
  <c r="AH120" i="1"/>
  <c r="AA120" i="1"/>
  <c r="AB120" i="1" s="1"/>
  <c r="T120" i="1"/>
  <c r="S120" i="1"/>
  <c r="W120" i="1" s="1"/>
  <c r="AG120" i="1" s="1"/>
  <c r="AI120" i="1" s="1"/>
  <c r="AJ120" i="1" s="1"/>
  <c r="AK120" i="1" s="1"/>
  <c r="R120" i="1"/>
  <c r="Q120" i="1"/>
  <c r="P120" i="1"/>
  <c r="O120" i="1"/>
  <c r="J120" i="1"/>
  <c r="I120" i="1"/>
  <c r="H120" i="1"/>
  <c r="CI120" i="1" s="1"/>
  <c r="G120" i="1"/>
  <c r="F120" i="1"/>
  <c r="E120" i="1"/>
  <c r="D120" i="1"/>
  <c r="BV119" i="1"/>
  <c r="BQ119" i="1"/>
  <c r="BP119" i="1"/>
  <c r="BL119" i="1"/>
  <c r="BM119" i="1" s="1"/>
  <c r="BN119" i="1" s="1"/>
  <c r="BH119" i="1"/>
  <c r="BI119" i="1" s="1"/>
  <c r="BJ119" i="1" s="1"/>
  <c r="BS119" i="1" s="1"/>
  <c r="BC119" i="1"/>
  <c r="BE119" i="1" s="1"/>
  <c r="BF119" i="1" s="1"/>
  <c r="AY119" i="1"/>
  <c r="AZ119" i="1" s="1"/>
  <c r="BA119" i="1" s="1"/>
  <c r="AU119" i="1"/>
  <c r="AV119" i="1" s="1"/>
  <c r="AW119" i="1" s="1"/>
  <c r="AQ119" i="1"/>
  <c r="AR119" i="1" s="1"/>
  <c r="AS119" i="1" s="1"/>
  <c r="AM119" i="1"/>
  <c r="AN119" i="1" s="1"/>
  <c r="AO119" i="1" s="1"/>
  <c r="AH119" i="1"/>
  <c r="T119" i="1"/>
  <c r="S119" i="1"/>
  <c r="R119" i="1"/>
  <c r="Q119" i="1"/>
  <c r="AA119" i="1" s="1"/>
  <c r="AB119" i="1" s="1"/>
  <c r="P119" i="1"/>
  <c r="O119" i="1"/>
  <c r="W119" i="1" s="1"/>
  <c r="AG119" i="1" s="1"/>
  <c r="J119" i="1"/>
  <c r="I119" i="1"/>
  <c r="H119" i="1"/>
  <c r="CI119" i="1" s="1"/>
  <c r="G119" i="1"/>
  <c r="BW119" i="1" s="1"/>
  <c r="F119" i="1"/>
  <c r="E119" i="1"/>
  <c r="D119" i="1"/>
  <c r="CF118" i="1"/>
  <c r="BV118" i="1"/>
  <c r="BQ118" i="1"/>
  <c r="BP118" i="1"/>
  <c r="BL118" i="1"/>
  <c r="BM118" i="1" s="1"/>
  <c r="BN118" i="1" s="1"/>
  <c r="BH118" i="1"/>
  <c r="BI118" i="1" s="1"/>
  <c r="BJ118" i="1" s="1"/>
  <c r="BC118" i="1"/>
  <c r="BE118" i="1" s="1"/>
  <c r="BF118" i="1" s="1"/>
  <c r="AY118" i="1"/>
  <c r="AZ118" i="1" s="1"/>
  <c r="BA118" i="1" s="1"/>
  <c r="AU118" i="1"/>
  <c r="AV118" i="1" s="1"/>
  <c r="AW118" i="1" s="1"/>
  <c r="AQ118" i="1"/>
  <c r="AR118" i="1" s="1"/>
  <c r="AS118" i="1" s="1"/>
  <c r="AM118" i="1"/>
  <c r="AN118" i="1" s="1"/>
  <c r="AO118" i="1" s="1"/>
  <c r="AH118" i="1"/>
  <c r="T118" i="1"/>
  <c r="S118" i="1"/>
  <c r="R118" i="1"/>
  <c r="Q118" i="1"/>
  <c r="AA118" i="1" s="1"/>
  <c r="AB118" i="1" s="1"/>
  <c r="P118" i="1"/>
  <c r="O118" i="1"/>
  <c r="W118" i="1" s="1"/>
  <c r="AG118" i="1" s="1"/>
  <c r="AI118" i="1" s="1"/>
  <c r="AJ118" i="1" s="1"/>
  <c r="AK118" i="1" s="1"/>
  <c r="J118" i="1"/>
  <c r="I118" i="1"/>
  <c r="H118" i="1"/>
  <c r="CH118" i="1" s="1"/>
  <c r="G118" i="1"/>
  <c r="BW118" i="1" s="1"/>
  <c r="F118" i="1"/>
  <c r="E118" i="1"/>
  <c r="D118" i="1"/>
  <c r="CF117" i="1"/>
  <c r="BV117" i="1"/>
  <c r="BP117" i="1"/>
  <c r="BQ117" i="1" s="1"/>
  <c r="BL117" i="1"/>
  <c r="BM117" i="1" s="1"/>
  <c r="BN117" i="1" s="1"/>
  <c r="BH117" i="1"/>
  <c r="BI117" i="1" s="1"/>
  <c r="BJ117" i="1" s="1"/>
  <c r="BE117" i="1"/>
  <c r="BF117" i="1" s="1"/>
  <c r="BC117" i="1"/>
  <c r="AY117" i="1"/>
  <c r="AZ117" i="1" s="1"/>
  <c r="BA117" i="1" s="1"/>
  <c r="AU117" i="1"/>
  <c r="AV117" i="1" s="1"/>
  <c r="AW117" i="1" s="1"/>
  <c r="AQ117" i="1"/>
  <c r="AR117" i="1" s="1"/>
  <c r="AS117" i="1" s="1"/>
  <c r="AM117" i="1"/>
  <c r="AN117" i="1" s="1"/>
  <c r="AO117" i="1" s="1"/>
  <c r="AH117" i="1"/>
  <c r="AA117" i="1"/>
  <c r="AB117" i="1" s="1"/>
  <c r="U117" i="1"/>
  <c r="AC117" i="1" s="1"/>
  <c r="T117" i="1"/>
  <c r="S117" i="1"/>
  <c r="R117" i="1"/>
  <c r="Q117" i="1"/>
  <c r="P117" i="1"/>
  <c r="O117" i="1"/>
  <c r="J117" i="1"/>
  <c r="I117" i="1"/>
  <c r="H117" i="1"/>
  <c r="CH117" i="1" s="1"/>
  <c r="G117" i="1"/>
  <c r="F117" i="1"/>
  <c r="E117" i="1"/>
  <c r="D117" i="1"/>
  <c r="CI116" i="1"/>
  <c r="BV116" i="1"/>
  <c r="BP116" i="1"/>
  <c r="BQ116" i="1" s="1"/>
  <c r="BL116" i="1"/>
  <c r="BM116" i="1" s="1"/>
  <c r="BN116" i="1" s="1"/>
  <c r="BH116" i="1"/>
  <c r="BI116" i="1" s="1"/>
  <c r="BJ116" i="1" s="1"/>
  <c r="BC116" i="1"/>
  <c r="BE116" i="1" s="1"/>
  <c r="BF116" i="1" s="1"/>
  <c r="AY116" i="1"/>
  <c r="AZ116" i="1" s="1"/>
  <c r="BA116" i="1" s="1"/>
  <c r="AU116" i="1"/>
  <c r="AV116" i="1" s="1"/>
  <c r="AW116" i="1" s="1"/>
  <c r="AQ116" i="1"/>
  <c r="AR116" i="1" s="1"/>
  <c r="AS116" i="1" s="1"/>
  <c r="AM116" i="1"/>
  <c r="AN116" i="1" s="1"/>
  <c r="AO116" i="1" s="1"/>
  <c r="AH116" i="1"/>
  <c r="AA116" i="1"/>
  <c r="AB116" i="1" s="1"/>
  <c r="T116" i="1"/>
  <c r="S116" i="1"/>
  <c r="R116" i="1"/>
  <c r="Q116" i="1"/>
  <c r="P116" i="1"/>
  <c r="U116" i="1" s="1"/>
  <c r="AC116" i="1" s="1"/>
  <c r="O116" i="1"/>
  <c r="J116" i="1"/>
  <c r="I116" i="1"/>
  <c r="H116" i="1"/>
  <c r="CF116" i="1" s="1"/>
  <c r="G116" i="1"/>
  <c r="F116" i="1"/>
  <c r="E116" i="1"/>
  <c r="D116" i="1"/>
  <c r="BV115" i="1"/>
  <c r="BQ115" i="1"/>
  <c r="BP115" i="1"/>
  <c r="BL115" i="1"/>
  <c r="BM115" i="1" s="1"/>
  <c r="BN115" i="1" s="1"/>
  <c r="BT115" i="1" s="1"/>
  <c r="BH115" i="1"/>
  <c r="BI115" i="1" s="1"/>
  <c r="BJ115" i="1" s="1"/>
  <c r="BC115" i="1"/>
  <c r="BE115" i="1" s="1"/>
  <c r="BF115" i="1" s="1"/>
  <c r="AY115" i="1"/>
  <c r="AZ115" i="1" s="1"/>
  <c r="BA115" i="1" s="1"/>
  <c r="AU115" i="1"/>
  <c r="AV115" i="1" s="1"/>
  <c r="AW115" i="1" s="1"/>
  <c r="AQ115" i="1"/>
  <c r="AR115" i="1" s="1"/>
  <c r="AS115" i="1" s="1"/>
  <c r="AM115" i="1"/>
  <c r="AN115" i="1" s="1"/>
  <c r="AO115" i="1" s="1"/>
  <c r="AH115" i="1"/>
  <c r="AA115" i="1"/>
  <c r="AB115" i="1" s="1"/>
  <c r="T115" i="1"/>
  <c r="S115" i="1"/>
  <c r="R115" i="1"/>
  <c r="Q115" i="1"/>
  <c r="P115" i="1"/>
  <c r="O115" i="1"/>
  <c r="J115" i="1"/>
  <c r="I115" i="1"/>
  <c r="H115" i="1"/>
  <c r="CI115" i="1" s="1"/>
  <c r="G115" i="1"/>
  <c r="BW115" i="1" s="1"/>
  <c r="F115" i="1"/>
  <c r="E115" i="1"/>
  <c r="D115" i="1"/>
  <c r="BV114" i="1"/>
  <c r="BP114" i="1"/>
  <c r="BQ114" i="1" s="1"/>
  <c r="BL114" i="1"/>
  <c r="BM114" i="1" s="1"/>
  <c r="BN114" i="1" s="1"/>
  <c r="BT114" i="1" s="1"/>
  <c r="BH114" i="1"/>
  <c r="BI114" i="1" s="1"/>
  <c r="BJ114" i="1" s="1"/>
  <c r="BC114" i="1"/>
  <c r="BE114" i="1" s="1"/>
  <c r="BF114" i="1" s="1"/>
  <c r="AY114" i="1"/>
  <c r="AZ114" i="1" s="1"/>
  <c r="BA114" i="1" s="1"/>
  <c r="AU114" i="1"/>
  <c r="AV114" i="1" s="1"/>
  <c r="AW114" i="1" s="1"/>
  <c r="AQ114" i="1"/>
  <c r="AR114" i="1" s="1"/>
  <c r="AS114" i="1" s="1"/>
  <c r="AM114" i="1"/>
  <c r="AN114" i="1" s="1"/>
  <c r="AO114" i="1" s="1"/>
  <c r="AH114" i="1"/>
  <c r="T114" i="1"/>
  <c r="S114" i="1"/>
  <c r="R114" i="1"/>
  <c r="Q114" i="1"/>
  <c r="P114" i="1"/>
  <c r="O114" i="1"/>
  <c r="W114" i="1" s="1"/>
  <c r="AG114" i="1" s="1"/>
  <c r="AI114" i="1" s="1"/>
  <c r="AJ114" i="1" s="1"/>
  <c r="AK114" i="1" s="1"/>
  <c r="J114" i="1"/>
  <c r="I114" i="1"/>
  <c r="H114" i="1"/>
  <c r="CF114" i="1" s="1"/>
  <c r="G114" i="1"/>
  <c r="F114" i="1"/>
  <c r="E114" i="1"/>
  <c r="D114" i="1"/>
  <c r="BV113" i="1"/>
  <c r="BQ113" i="1"/>
  <c r="BP113" i="1"/>
  <c r="BL113" i="1"/>
  <c r="BM113" i="1" s="1"/>
  <c r="BN113" i="1" s="1"/>
  <c r="BH113" i="1"/>
  <c r="BI113" i="1" s="1"/>
  <c r="BJ113" i="1" s="1"/>
  <c r="BE113" i="1"/>
  <c r="BF113" i="1" s="1"/>
  <c r="BC113" i="1"/>
  <c r="AY113" i="1"/>
  <c r="AZ113" i="1" s="1"/>
  <c r="BA113" i="1" s="1"/>
  <c r="AU113" i="1"/>
  <c r="AV113" i="1" s="1"/>
  <c r="AW113" i="1" s="1"/>
  <c r="AR113" i="1"/>
  <c r="AS113" i="1" s="1"/>
  <c r="AQ113" i="1"/>
  <c r="AM113" i="1"/>
  <c r="AN113" i="1" s="1"/>
  <c r="AO113" i="1" s="1"/>
  <c r="AH113" i="1"/>
  <c r="T113" i="1"/>
  <c r="S113" i="1"/>
  <c r="R113" i="1"/>
  <c r="Q113" i="1"/>
  <c r="AA113" i="1" s="1"/>
  <c r="AB113" i="1" s="1"/>
  <c r="P113" i="1"/>
  <c r="O113" i="1"/>
  <c r="W113" i="1" s="1"/>
  <c r="AG113" i="1" s="1"/>
  <c r="J113" i="1"/>
  <c r="I113" i="1"/>
  <c r="H113" i="1"/>
  <c r="CI113" i="1" s="1"/>
  <c r="G113" i="1"/>
  <c r="BW113" i="1" s="1"/>
  <c r="F113" i="1"/>
  <c r="E113" i="1"/>
  <c r="D113" i="1"/>
  <c r="BV112" i="1"/>
  <c r="BW112" i="1" s="1"/>
  <c r="BQ112" i="1"/>
  <c r="BP112" i="1"/>
  <c r="BL112" i="1"/>
  <c r="BM112" i="1" s="1"/>
  <c r="BN112" i="1" s="1"/>
  <c r="BT112" i="1" s="1"/>
  <c r="BH112" i="1"/>
  <c r="BI112" i="1" s="1"/>
  <c r="BJ112" i="1" s="1"/>
  <c r="BC112" i="1"/>
  <c r="BE112" i="1" s="1"/>
  <c r="BF112" i="1" s="1"/>
  <c r="AY112" i="1"/>
  <c r="AZ112" i="1" s="1"/>
  <c r="BA112" i="1" s="1"/>
  <c r="AU112" i="1"/>
  <c r="AV112" i="1" s="1"/>
  <c r="AW112" i="1" s="1"/>
  <c r="AQ112" i="1"/>
  <c r="AR112" i="1" s="1"/>
  <c r="AS112" i="1" s="1"/>
  <c r="AN112" i="1"/>
  <c r="AO112" i="1" s="1"/>
  <c r="AM112" i="1"/>
  <c r="AH112" i="1"/>
  <c r="T112" i="1"/>
  <c r="S112" i="1"/>
  <c r="R112" i="1"/>
  <c r="Q112" i="1"/>
  <c r="AA112" i="1" s="1"/>
  <c r="AB112" i="1" s="1"/>
  <c r="P112" i="1"/>
  <c r="O112" i="1"/>
  <c r="J112" i="1"/>
  <c r="I112" i="1"/>
  <c r="H112" i="1"/>
  <c r="CH112" i="1" s="1"/>
  <c r="G112" i="1"/>
  <c r="F112" i="1"/>
  <c r="E112" i="1"/>
  <c r="D112" i="1"/>
  <c r="CH111" i="1"/>
  <c r="BV111" i="1"/>
  <c r="BP111" i="1"/>
  <c r="BQ111" i="1" s="1"/>
  <c r="BL111" i="1"/>
  <c r="BM111" i="1" s="1"/>
  <c r="BN111" i="1" s="1"/>
  <c r="BH111" i="1"/>
  <c r="BI111" i="1" s="1"/>
  <c r="BJ111" i="1" s="1"/>
  <c r="BC111" i="1"/>
  <c r="BE111" i="1" s="1"/>
  <c r="BF111" i="1" s="1"/>
  <c r="AY111" i="1"/>
  <c r="AZ111" i="1" s="1"/>
  <c r="BA111" i="1" s="1"/>
  <c r="AU111" i="1"/>
  <c r="AV111" i="1" s="1"/>
  <c r="AW111" i="1" s="1"/>
  <c r="AQ111" i="1"/>
  <c r="AR111" i="1" s="1"/>
  <c r="AS111" i="1" s="1"/>
  <c r="AM111" i="1"/>
  <c r="AN111" i="1" s="1"/>
  <c r="AO111" i="1" s="1"/>
  <c r="AH111" i="1"/>
  <c r="AA111" i="1"/>
  <c r="AB111" i="1" s="1"/>
  <c r="T111" i="1"/>
  <c r="S111" i="1"/>
  <c r="R111" i="1"/>
  <c r="Q111" i="1"/>
  <c r="P111" i="1"/>
  <c r="O111" i="1"/>
  <c r="J111" i="1"/>
  <c r="I111" i="1"/>
  <c r="H111" i="1"/>
  <c r="CF111" i="1" s="1"/>
  <c r="G111" i="1"/>
  <c r="F111" i="1"/>
  <c r="E111" i="1"/>
  <c r="D111" i="1"/>
  <c r="BV110" i="1"/>
  <c r="BP110" i="1"/>
  <c r="BQ110" i="1" s="1"/>
  <c r="BL110" i="1"/>
  <c r="BM110" i="1" s="1"/>
  <c r="BN110" i="1" s="1"/>
  <c r="BT110" i="1" s="1"/>
  <c r="BH110" i="1"/>
  <c r="BI110" i="1" s="1"/>
  <c r="BJ110" i="1" s="1"/>
  <c r="BC110" i="1"/>
  <c r="BE110" i="1" s="1"/>
  <c r="BF110" i="1" s="1"/>
  <c r="AY110" i="1"/>
  <c r="AZ110" i="1" s="1"/>
  <c r="BA110" i="1" s="1"/>
  <c r="AV110" i="1"/>
  <c r="AW110" i="1" s="1"/>
  <c r="AU110" i="1"/>
  <c r="AQ110" i="1"/>
  <c r="AR110" i="1" s="1"/>
  <c r="AS110" i="1" s="1"/>
  <c r="AM110" i="1"/>
  <c r="AN110" i="1" s="1"/>
  <c r="AO110" i="1" s="1"/>
  <c r="AH110" i="1"/>
  <c r="T110" i="1"/>
  <c r="S110" i="1"/>
  <c r="R110" i="1"/>
  <c r="Q110" i="1"/>
  <c r="AA110" i="1" s="1"/>
  <c r="AB110" i="1" s="1"/>
  <c r="P110" i="1"/>
  <c r="O110" i="1"/>
  <c r="J110" i="1"/>
  <c r="I110" i="1"/>
  <c r="H110" i="1"/>
  <c r="CF110" i="1" s="1"/>
  <c r="G110" i="1"/>
  <c r="F110" i="1"/>
  <c r="E110" i="1"/>
  <c r="D110" i="1"/>
  <c r="BW109" i="1"/>
  <c r="BV109" i="1"/>
  <c r="BQ109" i="1"/>
  <c r="BT109" i="1" s="1"/>
  <c r="CD109" i="1" s="1"/>
  <c r="BP109" i="1"/>
  <c r="BL109" i="1"/>
  <c r="BM109" i="1" s="1"/>
  <c r="BN109" i="1" s="1"/>
  <c r="BH109" i="1"/>
  <c r="BI109" i="1" s="1"/>
  <c r="BJ109" i="1" s="1"/>
  <c r="BC109" i="1"/>
  <c r="BE109" i="1" s="1"/>
  <c r="BF109" i="1" s="1"/>
  <c r="AY109" i="1"/>
  <c r="AZ109" i="1" s="1"/>
  <c r="BA109" i="1" s="1"/>
  <c r="AU109" i="1"/>
  <c r="AV109" i="1" s="1"/>
  <c r="AW109" i="1" s="1"/>
  <c r="AQ109" i="1"/>
  <c r="AR109" i="1" s="1"/>
  <c r="AS109" i="1" s="1"/>
  <c r="AN109" i="1"/>
  <c r="AO109" i="1" s="1"/>
  <c r="AM109" i="1"/>
  <c r="AH109" i="1"/>
  <c r="AA109" i="1"/>
  <c r="AB109" i="1" s="1"/>
  <c r="T109" i="1"/>
  <c r="V109" i="1" s="1"/>
  <c r="S109" i="1"/>
  <c r="W109" i="1" s="1"/>
  <c r="AG109" i="1" s="1"/>
  <c r="R109" i="1"/>
  <c r="Q109" i="1"/>
  <c r="P109" i="1"/>
  <c r="O109" i="1"/>
  <c r="J109" i="1"/>
  <c r="I109" i="1"/>
  <c r="H109" i="1"/>
  <c r="CG109" i="1" s="1"/>
  <c r="G109" i="1"/>
  <c r="F109" i="1"/>
  <c r="E109" i="1"/>
  <c r="D109" i="1"/>
  <c r="BV108" i="1"/>
  <c r="BW108" i="1" s="1"/>
  <c r="BP108" i="1"/>
  <c r="BQ108" i="1" s="1"/>
  <c r="BT108" i="1" s="1"/>
  <c r="CD108" i="1" s="1"/>
  <c r="BL108" i="1"/>
  <c r="BM108" i="1" s="1"/>
  <c r="BN108" i="1" s="1"/>
  <c r="BH108" i="1"/>
  <c r="BI108" i="1" s="1"/>
  <c r="BJ108" i="1" s="1"/>
  <c r="BC108" i="1"/>
  <c r="BE108" i="1" s="1"/>
  <c r="BF108" i="1" s="1"/>
  <c r="AY108" i="1"/>
  <c r="AZ108" i="1" s="1"/>
  <c r="BA108" i="1" s="1"/>
  <c r="AU108" i="1"/>
  <c r="AV108" i="1" s="1"/>
  <c r="AW108" i="1" s="1"/>
  <c r="AQ108" i="1"/>
  <c r="AR108" i="1" s="1"/>
  <c r="AS108" i="1" s="1"/>
  <c r="AM108" i="1"/>
  <c r="AN108" i="1" s="1"/>
  <c r="AO108" i="1" s="1"/>
  <c r="AH108" i="1"/>
  <c r="AA108" i="1"/>
  <c r="AB108" i="1" s="1"/>
  <c r="T108" i="1"/>
  <c r="S108" i="1"/>
  <c r="R108" i="1"/>
  <c r="U108" i="1" s="1"/>
  <c r="AC108" i="1" s="1"/>
  <c r="AE108" i="1" s="1"/>
  <c r="AF108" i="1" s="1"/>
  <c r="Q108" i="1"/>
  <c r="P108" i="1"/>
  <c r="O108" i="1"/>
  <c r="J108" i="1"/>
  <c r="I108" i="1"/>
  <c r="H108" i="1"/>
  <c r="CF108" i="1" s="1"/>
  <c r="G108" i="1"/>
  <c r="F108" i="1"/>
  <c r="E108" i="1"/>
  <c r="D108" i="1"/>
  <c r="CF107" i="1"/>
  <c r="BV107" i="1"/>
  <c r="BW107" i="1" s="1"/>
  <c r="BQ107" i="1"/>
  <c r="BP107" i="1"/>
  <c r="BL107" i="1"/>
  <c r="BM107" i="1" s="1"/>
  <c r="BN107" i="1" s="1"/>
  <c r="BH107" i="1"/>
  <c r="BI107" i="1" s="1"/>
  <c r="BJ107" i="1" s="1"/>
  <c r="BC107" i="1"/>
  <c r="BE107" i="1" s="1"/>
  <c r="BF107" i="1" s="1"/>
  <c r="AY107" i="1"/>
  <c r="AZ107" i="1" s="1"/>
  <c r="BA107" i="1" s="1"/>
  <c r="AU107" i="1"/>
  <c r="AV107" i="1" s="1"/>
  <c r="AW107" i="1" s="1"/>
  <c r="AQ107" i="1"/>
  <c r="AR107" i="1" s="1"/>
  <c r="AS107" i="1" s="1"/>
  <c r="AM107" i="1"/>
  <c r="AN107" i="1" s="1"/>
  <c r="AO107" i="1" s="1"/>
  <c r="AH107" i="1"/>
  <c r="T107" i="1"/>
  <c r="S107" i="1"/>
  <c r="R107" i="1"/>
  <c r="Q107" i="1"/>
  <c r="AA107" i="1" s="1"/>
  <c r="AB107" i="1" s="1"/>
  <c r="P107" i="1"/>
  <c r="O107" i="1"/>
  <c r="J107" i="1"/>
  <c r="I107" i="1"/>
  <c r="H107" i="1"/>
  <c r="CI107" i="1" s="1"/>
  <c r="G107" i="1"/>
  <c r="F107" i="1"/>
  <c r="E107" i="1"/>
  <c r="D107" i="1"/>
  <c r="BV106" i="1"/>
  <c r="BQ106" i="1"/>
  <c r="BP106" i="1"/>
  <c r="BL106" i="1"/>
  <c r="BM106" i="1" s="1"/>
  <c r="BN106" i="1" s="1"/>
  <c r="BH106" i="1"/>
  <c r="BI106" i="1" s="1"/>
  <c r="BJ106" i="1" s="1"/>
  <c r="BC106" i="1"/>
  <c r="BE106" i="1" s="1"/>
  <c r="BF106" i="1" s="1"/>
  <c r="AY106" i="1"/>
  <c r="AZ106" i="1" s="1"/>
  <c r="BA106" i="1" s="1"/>
  <c r="AU106" i="1"/>
  <c r="AV106" i="1" s="1"/>
  <c r="AW106" i="1" s="1"/>
  <c r="AQ106" i="1"/>
  <c r="AR106" i="1" s="1"/>
  <c r="AS106" i="1" s="1"/>
  <c r="AM106" i="1"/>
  <c r="AN106" i="1" s="1"/>
  <c r="AO106" i="1" s="1"/>
  <c r="AH106" i="1"/>
  <c r="T106" i="1"/>
  <c r="S106" i="1"/>
  <c r="R106" i="1"/>
  <c r="Q106" i="1"/>
  <c r="P106" i="1"/>
  <c r="O106" i="1"/>
  <c r="J106" i="1"/>
  <c r="I106" i="1"/>
  <c r="H106" i="1"/>
  <c r="CH106" i="1" s="1"/>
  <c r="G106" i="1"/>
  <c r="BW106" i="1" s="1"/>
  <c r="F106" i="1"/>
  <c r="E106" i="1"/>
  <c r="D106" i="1"/>
  <c r="CI105" i="1"/>
  <c r="CG105" i="1"/>
  <c r="CF105" i="1"/>
  <c r="BV105" i="1"/>
  <c r="BP105" i="1"/>
  <c r="BQ105" i="1" s="1"/>
  <c r="BL105" i="1"/>
  <c r="BM105" i="1" s="1"/>
  <c r="BN105" i="1" s="1"/>
  <c r="BH105" i="1"/>
  <c r="BI105" i="1" s="1"/>
  <c r="BJ105" i="1" s="1"/>
  <c r="BE105" i="1"/>
  <c r="BF105" i="1" s="1"/>
  <c r="BC105" i="1"/>
  <c r="AY105" i="1"/>
  <c r="AZ105" i="1" s="1"/>
  <c r="BA105" i="1" s="1"/>
  <c r="AU105" i="1"/>
  <c r="AV105" i="1" s="1"/>
  <c r="AW105" i="1" s="1"/>
  <c r="AQ105" i="1"/>
  <c r="AR105" i="1" s="1"/>
  <c r="AS105" i="1" s="1"/>
  <c r="AN105" i="1"/>
  <c r="AO105" i="1" s="1"/>
  <c r="AM105" i="1"/>
  <c r="AH105" i="1"/>
  <c r="U105" i="1"/>
  <c r="AC105" i="1" s="1"/>
  <c r="T105" i="1"/>
  <c r="S105" i="1"/>
  <c r="R105" i="1"/>
  <c r="Q105" i="1"/>
  <c r="AA105" i="1" s="1"/>
  <c r="AB105" i="1" s="1"/>
  <c r="P105" i="1"/>
  <c r="O105" i="1"/>
  <c r="J105" i="1"/>
  <c r="I105" i="1"/>
  <c r="H105" i="1"/>
  <c r="CH105" i="1" s="1"/>
  <c r="G105" i="1"/>
  <c r="F105" i="1"/>
  <c r="E105" i="1"/>
  <c r="D105" i="1"/>
  <c r="BV104" i="1"/>
  <c r="BW104" i="1" s="1"/>
  <c r="BP104" i="1"/>
  <c r="BQ104" i="1" s="1"/>
  <c r="BL104" i="1"/>
  <c r="BM104" i="1" s="1"/>
  <c r="BN104" i="1" s="1"/>
  <c r="BH104" i="1"/>
  <c r="BI104" i="1" s="1"/>
  <c r="BJ104" i="1" s="1"/>
  <c r="BC104" i="1"/>
  <c r="BE104" i="1" s="1"/>
  <c r="BF104" i="1" s="1"/>
  <c r="AY104" i="1"/>
  <c r="AZ104" i="1" s="1"/>
  <c r="BA104" i="1" s="1"/>
  <c r="AU104" i="1"/>
  <c r="AV104" i="1" s="1"/>
  <c r="AW104" i="1" s="1"/>
  <c r="AQ104" i="1"/>
  <c r="AR104" i="1" s="1"/>
  <c r="AS104" i="1" s="1"/>
  <c r="AM104" i="1"/>
  <c r="AN104" i="1" s="1"/>
  <c r="AO104" i="1" s="1"/>
  <c r="AH104" i="1"/>
  <c r="AA104" i="1"/>
  <c r="AB104" i="1" s="1"/>
  <c r="T104" i="1"/>
  <c r="S104" i="1"/>
  <c r="R104" i="1"/>
  <c r="Q104" i="1"/>
  <c r="P104" i="1"/>
  <c r="O104" i="1"/>
  <c r="J104" i="1"/>
  <c r="I104" i="1"/>
  <c r="H104" i="1"/>
  <c r="CF104" i="1" s="1"/>
  <c r="G104" i="1"/>
  <c r="F104" i="1"/>
  <c r="E104" i="1"/>
  <c r="D104" i="1"/>
  <c r="BV103" i="1"/>
  <c r="BP103" i="1"/>
  <c r="BQ103" i="1" s="1"/>
  <c r="BL103" i="1"/>
  <c r="BM103" i="1" s="1"/>
  <c r="BN103" i="1" s="1"/>
  <c r="BH103" i="1"/>
  <c r="BI103" i="1" s="1"/>
  <c r="BJ103" i="1" s="1"/>
  <c r="BC103" i="1"/>
  <c r="BE103" i="1" s="1"/>
  <c r="BF103" i="1" s="1"/>
  <c r="AY103" i="1"/>
  <c r="AZ103" i="1" s="1"/>
  <c r="BA103" i="1" s="1"/>
  <c r="AU103" i="1"/>
  <c r="AV103" i="1" s="1"/>
  <c r="AW103" i="1" s="1"/>
  <c r="AQ103" i="1"/>
  <c r="AR103" i="1" s="1"/>
  <c r="AS103" i="1" s="1"/>
  <c r="AM103" i="1"/>
  <c r="AN103" i="1" s="1"/>
  <c r="AO103" i="1" s="1"/>
  <c r="AH103" i="1"/>
  <c r="AA103" i="1"/>
  <c r="AB103" i="1" s="1"/>
  <c r="T103" i="1"/>
  <c r="S103" i="1"/>
  <c r="R103" i="1"/>
  <c r="Q103" i="1"/>
  <c r="P103" i="1"/>
  <c r="O103" i="1"/>
  <c r="J103" i="1"/>
  <c r="I103" i="1"/>
  <c r="H103" i="1"/>
  <c r="CH103" i="1" s="1"/>
  <c r="G103" i="1"/>
  <c r="F103" i="1"/>
  <c r="E103" i="1"/>
  <c r="D103" i="1"/>
  <c r="BV102" i="1"/>
  <c r="BQ102" i="1"/>
  <c r="BP102" i="1"/>
  <c r="BL102" i="1"/>
  <c r="BM102" i="1" s="1"/>
  <c r="BN102" i="1" s="1"/>
  <c r="BI102" i="1"/>
  <c r="BJ102" i="1" s="1"/>
  <c r="BH102" i="1"/>
  <c r="BC102" i="1"/>
  <c r="BE102" i="1" s="1"/>
  <c r="BF102" i="1" s="1"/>
  <c r="AY102" i="1"/>
  <c r="AZ102" i="1" s="1"/>
  <c r="BA102" i="1" s="1"/>
  <c r="AU102" i="1"/>
  <c r="AV102" i="1" s="1"/>
  <c r="AW102" i="1" s="1"/>
  <c r="AR102" i="1"/>
  <c r="AS102" i="1" s="1"/>
  <c r="AQ102" i="1"/>
  <c r="AM102" i="1"/>
  <c r="AN102" i="1" s="1"/>
  <c r="AO102" i="1" s="1"/>
  <c r="AH102" i="1"/>
  <c r="T102" i="1"/>
  <c r="S102" i="1"/>
  <c r="R102" i="1"/>
  <c r="Q102" i="1"/>
  <c r="AA102" i="1" s="1"/>
  <c r="AB102" i="1" s="1"/>
  <c r="P102" i="1"/>
  <c r="O102" i="1"/>
  <c r="J102" i="1"/>
  <c r="I102" i="1"/>
  <c r="H102" i="1"/>
  <c r="CI102" i="1" s="1"/>
  <c r="G102" i="1"/>
  <c r="BW102" i="1" s="1"/>
  <c r="F102" i="1"/>
  <c r="E102" i="1"/>
  <c r="D102" i="1"/>
  <c r="CG101" i="1"/>
  <c r="BV101" i="1"/>
  <c r="BP101" i="1"/>
  <c r="BQ101" i="1" s="1"/>
  <c r="BL101" i="1"/>
  <c r="BM101" i="1" s="1"/>
  <c r="BN101" i="1" s="1"/>
  <c r="BH101" i="1"/>
  <c r="BI101" i="1" s="1"/>
  <c r="BJ101" i="1" s="1"/>
  <c r="BC101" i="1"/>
  <c r="BE101" i="1" s="1"/>
  <c r="BF101" i="1" s="1"/>
  <c r="AY101" i="1"/>
  <c r="AZ101" i="1" s="1"/>
  <c r="BA101" i="1" s="1"/>
  <c r="AU101" i="1"/>
  <c r="AV101" i="1" s="1"/>
  <c r="AW101" i="1" s="1"/>
  <c r="AQ101" i="1"/>
  <c r="AR101" i="1" s="1"/>
  <c r="AS101" i="1" s="1"/>
  <c r="AM101" i="1"/>
  <c r="AN101" i="1" s="1"/>
  <c r="AO101" i="1" s="1"/>
  <c r="AH101" i="1"/>
  <c r="T101" i="1"/>
  <c r="S101" i="1"/>
  <c r="R101" i="1"/>
  <c r="Q101" i="1"/>
  <c r="AA101" i="1" s="1"/>
  <c r="AB101" i="1" s="1"/>
  <c r="P101" i="1"/>
  <c r="O101" i="1"/>
  <c r="J101" i="1"/>
  <c r="I101" i="1"/>
  <c r="H101" i="1"/>
  <c r="CI101" i="1" s="1"/>
  <c r="G101" i="1"/>
  <c r="F101" i="1"/>
  <c r="E101" i="1"/>
  <c r="D101" i="1"/>
  <c r="BV100" i="1"/>
  <c r="BQ100" i="1"/>
  <c r="BT100" i="1" s="1"/>
  <c r="BP100" i="1"/>
  <c r="BL100" i="1"/>
  <c r="BM100" i="1" s="1"/>
  <c r="BN100" i="1" s="1"/>
  <c r="BH100" i="1"/>
  <c r="BI100" i="1" s="1"/>
  <c r="BJ100" i="1" s="1"/>
  <c r="BC100" i="1"/>
  <c r="BE100" i="1" s="1"/>
  <c r="BF100" i="1" s="1"/>
  <c r="AY100" i="1"/>
  <c r="AZ100" i="1" s="1"/>
  <c r="BA100" i="1" s="1"/>
  <c r="AU100" i="1"/>
  <c r="AV100" i="1" s="1"/>
  <c r="AW100" i="1" s="1"/>
  <c r="AQ100" i="1"/>
  <c r="AR100" i="1" s="1"/>
  <c r="AS100" i="1" s="1"/>
  <c r="AM100" i="1"/>
  <c r="AN100" i="1" s="1"/>
  <c r="AO100" i="1" s="1"/>
  <c r="AH100" i="1"/>
  <c r="T100" i="1"/>
  <c r="S100" i="1"/>
  <c r="R100" i="1"/>
  <c r="Q100" i="1"/>
  <c r="P100" i="1"/>
  <c r="O100" i="1"/>
  <c r="J100" i="1"/>
  <c r="I100" i="1"/>
  <c r="H100" i="1"/>
  <c r="CH100" i="1" s="1"/>
  <c r="G100" i="1"/>
  <c r="BW100" i="1" s="1"/>
  <c r="F100" i="1"/>
  <c r="E100" i="1"/>
  <c r="D100" i="1"/>
  <c r="BV99" i="1"/>
  <c r="BP99" i="1"/>
  <c r="BQ99" i="1" s="1"/>
  <c r="BM99" i="1"/>
  <c r="BN99" i="1" s="1"/>
  <c r="BL99" i="1"/>
  <c r="BH99" i="1"/>
  <c r="BI99" i="1" s="1"/>
  <c r="BJ99" i="1" s="1"/>
  <c r="BC99" i="1"/>
  <c r="BE99" i="1" s="1"/>
  <c r="BF99" i="1" s="1"/>
  <c r="AY99" i="1"/>
  <c r="AZ99" i="1" s="1"/>
  <c r="BA99" i="1" s="1"/>
  <c r="AV99" i="1"/>
  <c r="AW99" i="1" s="1"/>
  <c r="AU99" i="1"/>
  <c r="AQ99" i="1"/>
  <c r="AR99" i="1" s="1"/>
  <c r="AS99" i="1" s="1"/>
  <c r="AM99" i="1"/>
  <c r="AN99" i="1" s="1"/>
  <c r="AO99" i="1" s="1"/>
  <c r="AH99" i="1"/>
  <c r="AA99" i="1"/>
  <c r="AB99" i="1" s="1"/>
  <c r="T99" i="1"/>
  <c r="S99" i="1"/>
  <c r="R99" i="1"/>
  <c r="Q99" i="1"/>
  <c r="P99" i="1"/>
  <c r="U99" i="1" s="1"/>
  <c r="AC99" i="1" s="1"/>
  <c r="O99" i="1"/>
  <c r="J99" i="1"/>
  <c r="I99" i="1"/>
  <c r="H99" i="1"/>
  <c r="CH99" i="1" s="1"/>
  <c r="G99" i="1"/>
  <c r="F99" i="1"/>
  <c r="E99" i="1"/>
  <c r="D99" i="1"/>
  <c r="BV98" i="1"/>
  <c r="BP98" i="1"/>
  <c r="BQ98" i="1" s="1"/>
  <c r="BL98" i="1"/>
  <c r="BM98" i="1" s="1"/>
  <c r="BN98" i="1" s="1"/>
  <c r="BH98" i="1"/>
  <c r="BI98" i="1" s="1"/>
  <c r="BJ98" i="1" s="1"/>
  <c r="BC98" i="1"/>
  <c r="BE98" i="1" s="1"/>
  <c r="BF98" i="1" s="1"/>
  <c r="AY98" i="1"/>
  <c r="AZ98" i="1" s="1"/>
  <c r="BA98" i="1" s="1"/>
  <c r="AU98" i="1"/>
  <c r="AV98" i="1" s="1"/>
  <c r="AW98" i="1" s="1"/>
  <c r="AQ98" i="1"/>
  <c r="AR98" i="1" s="1"/>
  <c r="AS98" i="1" s="1"/>
  <c r="AO98" i="1"/>
  <c r="AM98" i="1"/>
  <c r="AN98" i="1" s="1"/>
  <c r="AH98" i="1"/>
  <c r="AA98" i="1"/>
  <c r="AB98" i="1" s="1"/>
  <c r="T98" i="1"/>
  <c r="S98" i="1"/>
  <c r="R98" i="1"/>
  <c r="Q98" i="1"/>
  <c r="P98" i="1"/>
  <c r="O98" i="1"/>
  <c r="J98" i="1"/>
  <c r="I98" i="1"/>
  <c r="H98" i="1"/>
  <c r="G98" i="1"/>
  <c r="F98" i="1"/>
  <c r="E98" i="1"/>
  <c r="D98" i="1"/>
  <c r="CI97" i="1"/>
  <c r="BV97" i="1"/>
  <c r="BP97" i="1"/>
  <c r="BQ97" i="1" s="1"/>
  <c r="BL97" i="1"/>
  <c r="BM97" i="1" s="1"/>
  <c r="BN97" i="1" s="1"/>
  <c r="BJ97" i="1"/>
  <c r="BH97" i="1"/>
  <c r="BI97" i="1" s="1"/>
  <c r="BE97" i="1"/>
  <c r="BF97" i="1" s="1"/>
  <c r="BC97" i="1"/>
  <c r="AY97" i="1"/>
  <c r="AZ97" i="1" s="1"/>
  <c r="BA97" i="1" s="1"/>
  <c r="AV97" i="1"/>
  <c r="AW97" i="1" s="1"/>
  <c r="AU97" i="1"/>
  <c r="AQ97" i="1"/>
  <c r="AR97" i="1" s="1"/>
  <c r="AS97" i="1" s="1"/>
  <c r="AM97" i="1"/>
  <c r="AN97" i="1" s="1"/>
  <c r="AO97" i="1" s="1"/>
  <c r="AH97" i="1"/>
  <c r="T97" i="1"/>
  <c r="S97" i="1"/>
  <c r="R97" i="1"/>
  <c r="Q97" i="1"/>
  <c r="P97" i="1"/>
  <c r="O97" i="1"/>
  <c r="W97" i="1" s="1"/>
  <c r="AG97" i="1" s="1"/>
  <c r="J97" i="1"/>
  <c r="I97" i="1"/>
  <c r="H97" i="1"/>
  <c r="CH97" i="1" s="1"/>
  <c r="G97" i="1"/>
  <c r="F97" i="1"/>
  <c r="E97" i="1"/>
  <c r="D97" i="1"/>
  <c r="BV96" i="1"/>
  <c r="BQ96" i="1"/>
  <c r="BP96" i="1"/>
  <c r="BL96" i="1"/>
  <c r="BM96" i="1" s="1"/>
  <c r="BN96" i="1" s="1"/>
  <c r="BH96" i="1"/>
  <c r="BI96" i="1" s="1"/>
  <c r="BJ96" i="1" s="1"/>
  <c r="BC96" i="1"/>
  <c r="BE96" i="1" s="1"/>
  <c r="BF96" i="1" s="1"/>
  <c r="AY96" i="1"/>
  <c r="AZ96" i="1" s="1"/>
  <c r="BA96" i="1" s="1"/>
  <c r="AU96" i="1"/>
  <c r="AV96" i="1" s="1"/>
  <c r="AW96" i="1" s="1"/>
  <c r="AQ96" i="1"/>
  <c r="AR96" i="1" s="1"/>
  <c r="AS96" i="1" s="1"/>
  <c r="AM96" i="1"/>
  <c r="AN96" i="1" s="1"/>
  <c r="AO96" i="1" s="1"/>
  <c r="AH96" i="1"/>
  <c r="AI96" i="1" s="1"/>
  <c r="AJ96" i="1" s="1"/>
  <c r="AK96" i="1" s="1"/>
  <c r="W96" i="1"/>
  <c r="AG96" i="1" s="1"/>
  <c r="T96" i="1"/>
  <c r="S96" i="1"/>
  <c r="R96" i="1"/>
  <c r="Q96" i="1"/>
  <c r="AA96" i="1" s="1"/>
  <c r="AB96" i="1" s="1"/>
  <c r="P96" i="1"/>
  <c r="O96" i="1"/>
  <c r="J96" i="1"/>
  <c r="I96" i="1"/>
  <c r="H96" i="1"/>
  <c r="G96" i="1"/>
  <c r="BW96" i="1" s="1"/>
  <c r="F96" i="1"/>
  <c r="E96" i="1"/>
  <c r="D96" i="1"/>
  <c r="BV95" i="1"/>
  <c r="BQ95" i="1"/>
  <c r="BT95" i="1" s="1"/>
  <c r="BP95" i="1"/>
  <c r="BL95" i="1"/>
  <c r="BM95" i="1" s="1"/>
  <c r="BN95" i="1" s="1"/>
  <c r="BH95" i="1"/>
  <c r="BI95" i="1" s="1"/>
  <c r="BJ95" i="1" s="1"/>
  <c r="BC95" i="1"/>
  <c r="BE95" i="1" s="1"/>
  <c r="BF95" i="1" s="1"/>
  <c r="AY95" i="1"/>
  <c r="AZ95" i="1" s="1"/>
  <c r="BA95" i="1" s="1"/>
  <c r="AU95" i="1"/>
  <c r="AV95" i="1" s="1"/>
  <c r="AW95" i="1" s="1"/>
  <c r="AR95" i="1"/>
  <c r="AS95" i="1" s="1"/>
  <c r="AQ95" i="1"/>
  <c r="AM95" i="1"/>
  <c r="AN95" i="1" s="1"/>
  <c r="AO95" i="1" s="1"/>
  <c r="AH95" i="1"/>
  <c r="T95" i="1"/>
  <c r="S95" i="1"/>
  <c r="R95" i="1"/>
  <c r="Q95" i="1"/>
  <c r="AA95" i="1" s="1"/>
  <c r="AB95" i="1" s="1"/>
  <c r="P95" i="1"/>
  <c r="O95" i="1"/>
  <c r="V95" i="1" s="1"/>
  <c r="J95" i="1"/>
  <c r="I95" i="1"/>
  <c r="H95" i="1"/>
  <c r="CF95" i="1" s="1"/>
  <c r="G95" i="1"/>
  <c r="BW95" i="1" s="1"/>
  <c r="F95" i="1"/>
  <c r="E95" i="1"/>
  <c r="D95" i="1"/>
  <c r="BV94" i="1"/>
  <c r="BP94" i="1"/>
  <c r="BQ94" i="1" s="1"/>
  <c r="BL94" i="1"/>
  <c r="BM94" i="1" s="1"/>
  <c r="BN94" i="1" s="1"/>
  <c r="BH94" i="1"/>
  <c r="BI94" i="1" s="1"/>
  <c r="BJ94" i="1" s="1"/>
  <c r="BF94" i="1"/>
  <c r="BC94" i="1"/>
  <c r="BE94" i="1" s="1"/>
  <c r="AZ94" i="1"/>
  <c r="BA94" i="1" s="1"/>
  <c r="AY94" i="1"/>
  <c r="AU94" i="1"/>
  <c r="AV94" i="1" s="1"/>
  <c r="AW94" i="1" s="1"/>
  <c r="AQ94" i="1"/>
  <c r="AR94" i="1" s="1"/>
  <c r="AS94" i="1" s="1"/>
  <c r="AM94" i="1"/>
  <c r="AN94" i="1" s="1"/>
  <c r="AO94" i="1" s="1"/>
  <c r="AH94" i="1"/>
  <c r="T94" i="1"/>
  <c r="S94" i="1"/>
  <c r="R94" i="1"/>
  <c r="Q94" i="1"/>
  <c r="AA94" i="1" s="1"/>
  <c r="AB94" i="1" s="1"/>
  <c r="P94" i="1"/>
  <c r="O94" i="1"/>
  <c r="W94" i="1" s="1"/>
  <c r="AG94" i="1" s="1"/>
  <c r="J94" i="1"/>
  <c r="I94" i="1"/>
  <c r="H94" i="1"/>
  <c r="CG94" i="1" s="1"/>
  <c r="G94" i="1"/>
  <c r="F94" i="1"/>
  <c r="E94" i="1"/>
  <c r="D94" i="1"/>
  <c r="BV93" i="1"/>
  <c r="BP93" i="1"/>
  <c r="BQ93" i="1" s="1"/>
  <c r="BL93" i="1"/>
  <c r="BM93" i="1" s="1"/>
  <c r="BN93" i="1" s="1"/>
  <c r="BH93" i="1"/>
  <c r="BI93" i="1" s="1"/>
  <c r="BJ93" i="1" s="1"/>
  <c r="BC93" i="1"/>
  <c r="BE93" i="1" s="1"/>
  <c r="BF93" i="1" s="1"/>
  <c r="AY93" i="1"/>
  <c r="AZ93" i="1" s="1"/>
  <c r="BA93" i="1" s="1"/>
  <c r="AV93" i="1"/>
  <c r="AW93" i="1" s="1"/>
  <c r="AU93" i="1"/>
  <c r="AQ93" i="1"/>
  <c r="AR93" i="1" s="1"/>
  <c r="AS93" i="1" s="1"/>
  <c r="AM93" i="1"/>
  <c r="AN93" i="1" s="1"/>
  <c r="AO93" i="1" s="1"/>
  <c r="AH93" i="1"/>
  <c r="AA93" i="1"/>
  <c r="AB93" i="1" s="1"/>
  <c r="T93" i="1"/>
  <c r="S93" i="1"/>
  <c r="R93" i="1"/>
  <c r="Q93" i="1"/>
  <c r="P93" i="1"/>
  <c r="U93" i="1" s="1"/>
  <c r="AC93" i="1" s="1"/>
  <c r="O93" i="1"/>
  <c r="J93" i="1"/>
  <c r="I93" i="1"/>
  <c r="H93" i="1"/>
  <c r="CH93" i="1" s="1"/>
  <c r="G93" i="1"/>
  <c r="BW93" i="1" s="1"/>
  <c r="F93" i="1"/>
  <c r="E93" i="1"/>
  <c r="D93" i="1"/>
  <c r="BV92" i="1"/>
  <c r="BW92" i="1" s="1"/>
  <c r="BP92" i="1"/>
  <c r="BQ92" i="1" s="1"/>
  <c r="BL92" i="1"/>
  <c r="BM92" i="1" s="1"/>
  <c r="BN92" i="1" s="1"/>
  <c r="BH92" i="1"/>
  <c r="BI92" i="1" s="1"/>
  <c r="BJ92" i="1" s="1"/>
  <c r="BC92" i="1"/>
  <c r="BE92" i="1" s="1"/>
  <c r="BF92" i="1" s="1"/>
  <c r="AY92" i="1"/>
  <c r="AZ92" i="1" s="1"/>
  <c r="BA92" i="1" s="1"/>
  <c r="AU92" i="1"/>
  <c r="AV92" i="1" s="1"/>
  <c r="AW92" i="1" s="1"/>
  <c r="AQ92" i="1"/>
  <c r="AR92" i="1" s="1"/>
  <c r="AS92" i="1" s="1"/>
  <c r="AM92" i="1"/>
  <c r="AN92" i="1" s="1"/>
  <c r="AO92" i="1" s="1"/>
  <c r="AH92" i="1"/>
  <c r="AA92" i="1"/>
  <c r="AB92" i="1" s="1"/>
  <c r="T92" i="1"/>
  <c r="S92" i="1"/>
  <c r="R92" i="1"/>
  <c r="Q92" i="1"/>
  <c r="P92" i="1"/>
  <c r="O92" i="1"/>
  <c r="J92" i="1"/>
  <c r="I92" i="1"/>
  <c r="H92" i="1"/>
  <c r="G92" i="1"/>
  <c r="F92" i="1"/>
  <c r="E92" i="1"/>
  <c r="D92" i="1"/>
  <c r="BV91" i="1"/>
  <c r="BP91" i="1"/>
  <c r="BQ91" i="1" s="1"/>
  <c r="BM91" i="1"/>
  <c r="BN91" i="1" s="1"/>
  <c r="BL91" i="1"/>
  <c r="BH91" i="1"/>
  <c r="BI91" i="1" s="1"/>
  <c r="BJ91" i="1" s="1"/>
  <c r="BC91" i="1"/>
  <c r="BE91" i="1" s="1"/>
  <c r="BF91" i="1" s="1"/>
  <c r="BA91" i="1"/>
  <c r="AY91" i="1"/>
  <c r="AZ91" i="1" s="1"/>
  <c r="AV91" i="1"/>
  <c r="AW91" i="1" s="1"/>
  <c r="AU91" i="1"/>
  <c r="AQ91" i="1"/>
  <c r="AR91" i="1" s="1"/>
  <c r="AS91" i="1" s="1"/>
  <c r="AM91" i="1"/>
  <c r="AN91" i="1" s="1"/>
  <c r="AO91" i="1" s="1"/>
  <c r="AH91" i="1"/>
  <c r="T91" i="1"/>
  <c r="S91" i="1"/>
  <c r="R91" i="1"/>
  <c r="U91" i="1" s="1"/>
  <c r="AC91" i="1" s="1"/>
  <c r="AE91" i="1" s="1"/>
  <c r="AF91" i="1" s="1"/>
  <c r="Q91" i="1"/>
  <c r="AA91" i="1" s="1"/>
  <c r="AB91" i="1" s="1"/>
  <c r="P91" i="1"/>
  <c r="O91" i="1"/>
  <c r="J91" i="1"/>
  <c r="I91" i="1"/>
  <c r="H91" i="1"/>
  <c r="CF91" i="1" s="1"/>
  <c r="G91" i="1"/>
  <c r="F91" i="1"/>
  <c r="E91" i="1"/>
  <c r="D91" i="1"/>
  <c r="BV90" i="1"/>
  <c r="BQ90" i="1"/>
  <c r="BP90" i="1"/>
  <c r="BL90" i="1"/>
  <c r="BM90" i="1" s="1"/>
  <c r="BN90" i="1" s="1"/>
  <c r="BH90" i="1"/>
  <c r="BI90" i="1" s="1"/>
  <c r="BJ90" i="1" s="1"/>
  <c r="BC90" i="1"/>
  <c r="BE90" i="1" s="1"/>
  <c r="BF90" i="1" s="1"/>
  <c r="AZ90" i="1"/>
  <c r="BA90" i="1" s="1"/>
  <c r="AY90" i="1"/>
  <c r="AU90" i="1"/>
  <c r="AV90" i="1" s="1"/>
  <c r="AW90" i="1" s="1"/>
  <c r="AQ90" i="1"/>
  <c r="AR90" i="1" s="1"/>
  <c r="AS90" i="1" s="1"/>
  <c r="AM90" i="1"/>
  <c r="AN90" i="1" s="1"/>
  <c r="AO90" i="1" s="1"/>
  <c r="AH90" i="1"/>
  <c r="T90" i="1"/>
  <c r="S90" i="1"/>
  <c r="W90" i="1" s="1"/>
  <c r="AG90" i="1" s="1"/>
  <c r="R90" i="1"/>
  <c r="Q90" i="1"/>
  <c r="AA90" i="1" s="1"/>
  <c r="AB90" i="1" s="1"/>
  <c r="P90" i="1"/>
  <c r="O90" i="1"/>
  <c r="V90" i="1" s="1"/>
  <c r="J90" i="1"/>
  <c r="I90" i="1"/>
  <c r="H90" i="1"/>
  <c r="CI90" i="1" s="1"/>
  <c r="G90" i="1"/>
  <c r="BW90" i="1" s="1"/>
  <c r="F90" i="1"/>
  <c r="E90" i="1"/>
  <c r="D90" i="1"/>
  <c r="BV89" i="1"/>
  <c r="BW89" i="1" s="1"/>
  <c r="BP89" i="1"/>
  <c r="BQ89" i="1" s="1"/>
  <c r="BT89" i="1" s="1"/>
  <c r="CD89" i="1" s="1"/>
  <c r="BM89" i="1"/>
  <c r="BN89" i="1" s="1"/>
  <c r="BL89" i="1"/>
  <c r="BI89" i="1"/>
  <c r="BJ89" i="1" s="1"/>
  <c r="BH89" i="1"/>
  <c r="BC89" i="1"/>
  <c r="BE89" i="1" s="1"/>
  <c r="BF89" i="1" s="1"/>
  <c r="AY89" i="1"/>
  <c r="AZ89" i="1" s="1"/>
  <c r="BA89" i="1" s="1"/>
  <c r="AU89" i="1"/>
  <c r="AV89" i="1" s="1"/>
  <c r="AW89" i="1" s="1"/>
  <c r="AQ89" i="1"/>
  <c r="AR89" i="1" s="1"/>
  <c r="AS89" i="1" s="1"/>
  <c r="AN89" i="1"/>
  <c r="AO89" i="1" s="1"/>
  <c r="AM89" i="1"/>
  <c r="AH89" i="1"/>
  <c r="T89" i="1"/>
  <c r="S89" i="1"/>
  <c r="R89" i="1"/>
  <c r="U89" i="1" s="1"/>
  <c r="AC89" i="1" s="1"/>
  <c r="Q89" i="1"/>
  <c r="AA89" i="1" s="1"/>
  <c r="AB89" i="1" s="1"/>
  <c r="P89" i="1"/>
  <c r="O89" i="1"/>
  <c r="J89" i="1"/>
  <c r="I89" i="1"/>
  <c r="H89" i="1"/>
  <c r="CI89" i="1" s="1"/>
  <c r="G89" i="1"/>
  <c r="F89" i="1"/>
  <c r="E89" i="1"/>
  <c r="D89" i="1"/>
  <c r="BV88" i="1"/>
  <c r="BW88" i="1" s="1"/>
  <c r="BP88" i="1"/>
  <c r="BQ88" i="1" s="1"/>
  <c r="BT88" i="1" s="1"/>
  <c r="BN88" i="1"/>
  <c r="BL88" i="1"/>
  <c r="BM88" i="1" s="1"/>
  <c r="BH88" i="1"/>
  <c r="BI88" i="1" s="1"/>
  <c r="BJ88" i="1" s="1"/>
  <c r="BC88" i="1"/>
  <c r="BE88" i="1" s="1"/>
  <c r="BF88" i="1" s="1"/>
  <c r="AY88" i="1"/>
  <c r="AZ88" i="1" s="1"/>
  <c r="BA88" i="1" s="1"/>
  <c r="AU88" i="1"/>
  <c r="AV88" i="1" s="1"/>
  <c r="AW88" i="1" s="1"/>
  <c r="AQ88" i="1"/>
  <c r="AR88" i="1" s="1"/>
  <c r="AS88" i="1" s="1"/>
  <c r="AM88" i="1"/>
  <c r="AN88" i="1" s="1"/>
  <c r="AO88" i="1" s="1"/>
  <c r="AH88" i="1"/>
  <c r="T88" i="1"/>
  <c r="S88" i="1"/>
  <c r="R88" i="1"/>
  <c r="Q88" i="1"/>
  <c r="AA88" i="1" s="1"/>
  <c r="AB88" i="1" s="1"/>
  <c r="P88" i="1"/>
  <c r="O88" i="1"/>
  <c r="J88" i="1"/>
  <c r="I88" i="1"/>
  <c r="H88" i="1"/>
  <c r="CI88" i="1" s="1"/>
  <c r="G88" i="1"/>
  <c r="F88" i="1"/>
  <c r="E88" i="1"/>
  <c r="D88" i="1"/>
  <c r="BV87" i="1"/>
  <c r="BP87" i="1"/>
  <c r="BQ87" i="1" s="1"/>
  <c r="BT87" i="1" s="1"/>
  <c r="BM87" i="1"/>
  <c r="BN87" i="1" s="1"/>
  <c r="BL87" i="1"/>
  <c r="BH87" i="1"/>
  <c r="BI87" i="1" s="1"/>
  <c r="BJ87" i="1" s="1"/>
  <c r="BE87" i="1"/>
  <c r="BF87" i="1" s="1"/>
  <c r="BC87" i="1"/>
  <c r="AY87" i="1"/>
  <c r="AZ87" i="1" s="1"/>
  <c r="BA87" i="1" s="1"/>
  <c r="AV87" i="1"/>
  <c r="AW87" i="1" s="1"/>
  <c r="AU87" i="1"/>
  <c r="AQ87" i="1"/>
  <c r="AR87" i="1" s="1"/>
  <c r="AS87" i="1" s="1"/>
  <c r="AN87" i="1"/>
  <c r="AO87" i="1" s="1"/>
  <c r="AM87" i="1"/>
  <c r="AH87" i="1"/>
  <c r="T87" i="1"/>
  <c r="S87" i="1"/>
  <c r="R87" i="1"/>
  <c r="Q87" i="1"/>
  <c r="AA87" i="1" s="1"/>
  <c r="AB87" i="1" s="1"/>
  <c r="P87" i="1"/>
  <c r="O87" i="1"/>
  <c r="J87" i="1"/>
  <c r="I87" i="1"/>
  <c r="H87" i="1"/>
  <c r="CH87" i="1" s="1"/>
  <c r="G87" i="1"/>
  <c r="BW87" i="1" s="1"/>
  <c r="F87" i="1"/>
  <c r="E87" i="1"/>
  <c r="D87" i="1"/>
  <c r="BV86" i="1"/>
  <c r="BW86" i="1" s="1"/>
  <c r="BP86" i="1"/>
  <c r="BQ86" i="1" s="1"/>
  <c r="BL86" i="1"/>
  <c r="BM86" i="1" s="1"/>
  <c r="BN86" i="1" s="1"/>
  <c r="BH86" i="1"/>
  <c r="BI86" i="1" s="1"/>
  <c r="BJ86" i="1" s="1"/>
  <c r="BC86" i="1"/>
  <c r="BE86" i="1" s="1"/>
  <c r="BF86" i="1" s="1"/>
  <c r="AY86" i="1"/>
  <c r="AZ86" i="1" s="1"/>
  <c r="BA86" i="1" s="1"/>
  <c r="AU86" i="1"/>
  <c r="AV86" i="1" s="1"/>
  <c r="AW86" i="1" s="1"/>
  <c r="AQ86" i="1"/>
  <c r="AR86" i="1" s="1"/>
  <c r="AS86" i="1" s="1"/>
  <c r="AM86" i="1"/>
  <c r="AN86" i="1" s="1"/>
  <c r="AO86" i="1" s="1"/>
  <c r="AH86" i="1"/>
  <c r="T86" i="1"/>
  <c r="S86" i="1"/>
  <c r="R86" i="1"/>
  <c r="Q86" i="1"/>
  <c r="P86" i="1"/>
  <c r="O86" i="1"/>
  <c r="J86" i="1"/>
  <c r="I86" i="1"/>
  <c r="H86" i="1"/>
  <c r="CH86" i="1" s="1"/>
  <c r="G86" i="1"/>
  <c r="F86" i="1"/>
  <c r="E86" i="1"/>
  <c r="D86" i="1"/>
  <c r="CI85" i="1"/>
  <c r="BV85" i="1"/>
  <c r="BQ85" i="1"/>
  <c r="BP85" i="1"/>
  <c r="BM85" i="1"/>
  <c r="BN85" i="1" s="1"/>
  <c r="BL85" i="1"/>
  <c r="BI85" i="1"/>
  <c r="BJ85" i="1" s="1"/>
  <c r="BH85" i="1"/>
  <c r="BC85" i="1"/>
  <c r="BE85" i="1" s="1"/>
  <c r="BF85" i="1" s="1"/>
  <c r="AZ85" i="1"/>
  <c r="BA85" i="1" s="1"/>
  <c r="AY85" i="1"/>
  <c r="AV85" i="1"/>
  <c r="AW85" i="1" s="1"/>
  <c r="AU85" i="1"/>
  <c r="AQ85" i="1"/>
  <c r="AR85" i="1" s="1"/>
  <c r="AS85" i="1" s="1"/>
  <c r="AN85" i="1"/>
  <c r="AO85" i="1" s="1"/>
  <c r="AM85" i="1"/>
  <c r="AH85" i="1"/>
  <c r="T85" i="1"/>
  <c r="S85" i="1"/>
  <c r="R85" i="1"/>
  <c r="Q85" i="1"/>
  <c r="AA85" i="1" s="1"/>
  <c r="AB85" i="1" s="1"/>
  <c r="P85" i="1"/>
  <c r="O85" i="1"/>
  <c r="J85" i="1"/>
  <c r="I85" i="1"/>
  <c r="H85" i="1"/>
  <c r="CH85" i="1" s="1"/>
  <c r="G85" i="1"/>
  <c r="BW85" i="1" s="1"/>
  <c r="F85" i="1"/>
  <c r="E85" i="1"/>
  <c r="D85" i="1"/>
  <c r="BV84" i="1"/>
  <c r="BW84" i="1" s="1"/>
  <c r="BP84" i="1"/>
  <c r="BQ84" i="1" s="1"/>
  <c r="BL84" i="1"/>
  <c r="BM84" i="1" s="1"/>
  <c r="BN84" i="1" s="1"/>
  <c r="BH84" i="1"/>
  <c r="BI84" i="1" s="1"/>
  <c r="BJ84" i="1" s="1"/>
  <c r="BC84" i="1"/>
  <c r="BE84" i="1" s="1"/>
  <c r="BF84" i="1" s="1"/>
  <c r="AY84" i="1"/>
  <c r="AZ84" i="1" s="1"/>
  <c r="BA84" i="1" s="1"/>
  <c r="AU84" i="1"/>
  <c r="AV84" i="1" s="1"/>
  <c r="AW84" i="1" s="1"/>
  <c r="AQ84" i="1"/>
  <c r="AR84" i="1" s="1"/>
  <c r="AS84" i="1" s="1"/>
  <c r="AM84" i="1"/>
  <c r="AN84" i="1" s="1"/>
  <c r="AO84" i="1" s="1"/>
  <c r="AH84" i="1"/>
  <c r="U84" i="1"/>
  <c r="AC84" i="1" s="1"/>
  <c r="T84" i="1"/>
  <c r="S84" i="1"/>
  <c r="R84" i="1"/>
  <c r="Q84" i="1"/>
  <c r="AA84" i="1" s="1"/>
  <c r="AB84" i="1" s="1"/>
  <c r="P84" i="1"/>
  <c r="O84" i="1"/>
  <c r="J84" i="1"/>
  <c r="I84" i="1"/>
  <c r="H84" i="1"/>
  <c r="CF84" i="1" s="1"/>
  <c r="G84" i="1"/>
  <c r="F84" i="1"/>
  <c r="E84" i="1"/>
  <c r="D84" i="1"/>
  <c r="BV83" i="1"/>
  <c r="BP83" i="1"/>
  <c r="BQ83" i="1" s="1"/>
  <c r="BT83" i="1" s="1"/>
  <c r="BL83" i="1"/>
  <c r="BM83" i="1" s="1"/>
  <c r="BN83" i="1" s="1"/>
  <c r="BH83" i="1"/>
  <c r="BI83" i="1" s="1"/>
  <c r="BJ83" i="1" s="1"/>
  <c r="BC83" i="1"/>
  <c r="BE83" i="1" s="1"/>
  <c r="BF83" i="1" s="1"/>
  <c r="AY83" i="1"/>
  <c r="AZ83" i="1" s="1"/>
  <c r="BA83" i="1" s="1"/>
  <c r="AU83" i="1"/>
  <c r="AV83" i="1" s="1"/>
  <c r="AW83" i="1" s="1"/>
  <c r="AQ83" i="1"/>
  <c r="AR83" i="1" s="1"/>
  <c r="AS83" i="1" s="1"/>
  <c r="AM83" i="1"/>
  <c r="AN83" i="1" s="1"/>
  <c r="AO83" i="1" s="1"/>
  <c r="AH83" i="1"/>
  <c r="T83" i="1"/>
  <c r="S83" i="1"/>
  <c r="R83" i="1"/>
  <c r="Q83" i="1"/>
  <c r="P83" i="1"/>
  <c r="O83" i="1"/>
  <c r="J83" i="1"/>
  <c r="I83" i="1"/>
  <c r="H83" i="1"/>
  <c r="CI83" i="1" s="1"/>
  <c r="G83" i="1"/>
  <c r="F83" i="1"/>
  <c r="E83" i="1"/>
  <c r="D83" i="1"/>
  <c r="CI82" i="1"/>
  <c r="CG82" i="1"/>
  <c r="CF82" i="1"/>
  <c r="BV82" i="1"/>
  <c r="BQ82" i="1"/>
  <c r="BP82" i="1"/>
  <c r="BM82" i="1"/>
  <c r="BN82" i="1" s="1"/>
  <c r="BT82" i="1" s="1"/>
  <c r="BL82" i="1"/>
  <c r="BJ82" i="1"/>
  <c r="BI82" i="1"/>
  <c r="BH82" i="1"/>
  <c r="BC82" i="1"/>
  <c r="BE82" i="1" s="1"/>
  <c r="BF82" i="1" s="1"/>
  <c r="BA82" i="1"/>
  <c r="AZ82" i="1"/>
  <c r="AY82" i="1"/>
  <c r="AU82" i="1"/>
  <c r="AV82" i="1" s="1"/>
  <c r="AW82" i="1" s="1"/>
  <c r="AS82" i="1"/>
  <c r="AR82" i="1"/>
  <c r="AQ82" i="1"/>
  <c r="AN82" i="1"/>
  <c r="AO82" i="1" s="1"/>
  <c r="AM82" i="1"/>
  <c r="AH82" i="1"/>
  <c r="AA82" i="1"/>
  <c r="AB82" i="1" s="1"/>
  <c r="T82" i="1"/>
  <c r="S82" i="1"/>
  <c r="R82" i="1"/>
  <c r="Q82" i="1"/>
  <c r="P82" i="1"/>
  <c r="O82" i="1"/>
  <c r="J82" i="1"/>
  <c r="I82" i="1"/>
  <c r="H82" i="1"/>
  <c r="CH82" i="1" s="1"/>
  <c r="G82" i="1"/>
  <c r="BW82" i="1" s="1"/>
  <c r="F82" i="1"/>
  <c r="E82" i="1"/>
  <c r="D82" i="1"/>
  <c r="BV81" i="1"/>
  <c r="BQ81" i="1"/>
  <c r="BP81" i="1"/>
  <c r="BL81" i="1"/>
  <c r="BM81" i="1" s="1"/>
  <c r="BN81" i="1" s="1"/>
  <c r="BH81" i="1"/>
  <c r="BI81" i="1" s="1"/>
  <c r="BJ81" i="1" s="1"/>
  <c r="BC81" i="1"/>
  <c r="BE81" i="1" s="1"/>
  <c r="BF81" i="1" s="1"/>
  <c r="AY81" i="1"/>
  <c r="AZ81" i="1" s="1"/>
  <c r="BA81" i="1" s="1"/>
  <c r="AU81" i="1"/>
  <c r="AV81" i="1" s="1"/>
  <c r="AW81" i="1" s="1"/>
  <c r="AQ81" i="1"/>
  <c r="AR81" i="1" s="1"/>
  <c r="AS81" i="1" s="1"/>
  <c r="AM81" i="1"/>
  <c r="AN81" i="1" s="1"/>
  <c r="AO81" i="1" s="1"/>
  <c r="AH81" i="1"/>
  <c r="T81" i="1"/>
  <c r="S81" i="1"/>
  <c r="R81" i="1"/>
  <c r="Q81" i="1"/>
  <c r="AA81" i="1" s="1"/>
  <c r="AB81" i="1" s="1"/>
  <c r="P81" i="1"/>
  <c r="O81" i="1"/>
  <c r="W81" i="1" s="1"/>
  <c r="AG81" i="1" s="1"/>
  <c r="AI81" i="1" s="1"/>
  <c r="AJ81" i="1" s="1"/>
  <c r="AK81" i="1" s="1"/>
  <c r="J81" i="1"/>
  <c r="I81" i="1"/>
  <c r="H81" i="1"/>
  <c r="CI81" i="1" s="1"/>
  <c r="G81" i="1"/>
  <c r="BW81" i="1" s="1"/>
  <c r="F81" i="1"/>
  <c r="E81" i="1"/>
  <c r="D81" i="1"/>
  <c r="BV80" i="1"/>
  <c r="BP80" i="1"/>
  <c r="BQ80" i="1" s="1"/>
  <c r="BT80" i="1" s="1"/>
  <c r="BL80" i="1"/>
  <c r="BM80" i="1" s="1"/>
  <c r="BN80" i="1" s="1"/>
  <c r="BH80" i="1"/>
  <c r="BI80" i="1" s="1"/>
  <c r="BJ80" i="1" s="1"/>
  <c r="BC80" i="1"/>
  <c r="BE80" i="1" s="1"/>
  <c r="BF80" i="1" s="1"/>
  <c r="AY80" i="1"/>
  <c r="AZ80" i="1" s="1"/>
  <c r="BA80" i="1" s="1"/>
  <c r="AU80" i="1"/>
  <c r="AV80" i="1" s="1"/>
  <c r="AW80" i="1" s="1"/>
  <c r="AQ80" i="1"/>
  <c r="AR80" i="1" s="1"/>
  <c r="AS80" i="1" s="1"/>
  <c r="AM80" i="1"/>
  <c r="AN80" i="1" s="1"/>
  <c r="AO80" i="1" s="1"/>
  <c r="AH80" i="1"/>
  <c r="T80" i="1"/>
  <c r="S80" i="1"/>
  <c r="R80" i="1"/>
  <c r="Q80" i="1"/>
  <c r="P80" i="1"/>
  <c r="O80" i="1"/>
  <c r="J80" i="1"/>
  <c r="I80" i="1"/>
  <c r="H80" i="1"/>
  <c r="CH80" i="1" s="1"/>
  <c r="G80" i="1"/>
  <c r="F80" i="1"/>
  <c r="E80" i="1"/>
  <c r="D80" i="1"/>
  <c r="BV79" i="1"/>
  <c r="BQ79" i="1"/>
  <c r="BP79" i="1"/>
  <c r="BM79" i="1"/>
  <c r="BN79" i="1" s="1"/>
  <c r="BL79" i="1"/>
  <c r="BI79" i="1"/>
  <c r="BJ79" i="1" s="1"/>
  <c r="BH79" i="1"/>
  <c r="BC79" i="1"/>
  <c r="BE79" i="1" s="1"/>
  <c r="BF79" i="1" s="1"/>
  <c r="AZ79" i="1"/>
  <c r="BA79" i="1" s="1"/>
  <c r="AY79" i="1"/>
  <c r="AV79" i="1"/>
  <c r="AW79" i="1" s="1"/>
  <c r="AU79" i="1"/>
  <c r="AQ79" i="1"/>
  <c r="AR79" i="1" s="1"/>
  <c r="AS79" i="1" s="1"/>
  <c r="AN79" i="1"/>
  <c r="AO79" i="1" s="1"/>
  <c r="AM79" i="1"/>
  <c r="AH79" i="1"/>
  <c r="T79" i="1"/>
  <c r="S79" i="1"/>
  <c r="R79" i="1"/>
  <c r="Q79" i="1"/>
  <c r="AA79" i="1" s="1"/>
  <c r="AB79" i="1" s="1"/>
  <c r="P79" i="1"/>
  <c r="O79" i="1"/>
  <c r="J79" i="1"/>
  <c r="I79" i="1"/>
  <c r="H79" i="1"/>
  <c r="CH79" i="1" s="1"/>
  <c r="G79" i="1"/>
  <c r="BW79" i="1" s="1"/>
  <c r="F79" i="1"/>
  <c r="E79" i="1"/>
  <c r="D79" i="1"/>
  <c r="BV78" i="1"/>
  <c r="BP78" i="1"/>
  <c r="BQ78" i="1" s="1"/>
  <c r="BT78" i="1" s="1"/>
  <c r="BL78" i="1"/>
  <c r="BM78" i="1" s="1"/>
  <c r="BN78" i="1" s="1"/>
  <c r="BH78" i="1"/>
  <c r="BI78" i="1" s="1"/>
  <c r="BJ78" i="1" s="1"/>
  <c r="BC78" i="1"/>
  <c r="BE78" i="1" s="1"/>
  <c r="BF78" i="1" s="1"/>
  <c r="AY78" i="1"/>
  <c r="AZ78" i="1" s="1"/>
  <c r="BA78" i="1" s="1"/>
  <c r="AU78" i="1"/>
  <c r="AV78" i="1" s="1"/>
  <c r="AW78" i="1" s="1"/>
  <c r="AQ78" i="1"/>
  <c r="AR78" i="1" s="1"/>
  <c r="AS78" i="1" s="1"/>
  <c r="AM78" i="1"/>
  <c r="AN78" i="1" s="1"/>
  <c r="AO78" i="1" s="1"/>
  <c r="AH78" i="1"/>
  <c r="T78" i="1"/>
  <c r="S78" i="1"/>
  <c r="R78" i="1"/>
  <c r="Q78" i="1"/>
  <c r="P78" i="1"/>
  <c r="U78" i="1" s="1"/>
  <c r="AC78" i="1" s="1"/>
  <c r="O78" i="1"/>
  <c r="J78" i="1"/>
  <c r="I78" i="1"/>
  <c r="H78" i="1"/>
  <c r="CF78" i="1" s="1"/>
  <c r="G78" i="1"/>
  <c r="F78" i="1"/>
  <c r="E78" i="1"/>
  <c r="D78" i="1"/>
  <c r="BV77" i="1"/>
  <c r="BP77" i="1"/>
  <c r="BQ77" i="1" s="1"/>
  <c r="BL77" i="1"/>
  <c r="BM77" i="1" s="1"/>
  <c r="BN77" i="1" s="1"/>
  <c r="BH77" i="1"/>
  <c r="BI77" i="1" s="1"/>
  <c r="BJ77" i="1" s="1"/>
  <c r="BC77" i="1"/>
  <c r="BE77" i="1" s="1"/>
  <c r="BF77" i="1" s="1"/>
  <c r="AY77" i="1"/>
  <c r="AZ77" i="1" s="1"/>
  <c r="BA77" i="1" s="1"/>
  <c r="AU77" i="1"/>
  <c r="AV77" i="1" s="1"/>
  <c r="AW77" i="1" s="1"/>
  <c r="AQ77" i="1"/>
  <c r="AR77" i="1" s="1"/>
  <c r="AS77" i="1" s="1"/>
  <c r="AO77" i="1"/>
  <c r="AM77" i="1"/>
  <c r="AN77" i="1" s="1"/>
  <c r="AH77" i="1"/>
  <c r="T77" i="1"/>
  <c r="S77" i="1"/>
  <c r="R77" i="1"/>
  <c r="Q77" i="1"/>
  <c r="P77" i="1"/>
  <c r="O77" i="1"/>
  <c r="J77" i="1"/>
  <c r="I77" i="1"/>
  <c r="H77" i="1"/>
  <c r="CI77" i="1" s="1"/>
  <c r="G77" i="1"/>
  <c r="F77" i="1"/>
  <c r="E77" i="1"/>
  <c r="D77" i="1"/>
  <c r="CI76" i="1"/>
  <c r="BV76" i="1"/>
  <c r="BQ76" i="1"/>
  <c r="BP76" i="1"/>
  <c r="BM76" i="1"/>
  <c r="BN76" i="1" s="1"/>
  <c r="BT76" i="1" s="1"/>
  <c r="CD76" i="1" s="1"/>
  <c r="BL76" i="1"/>
  <c r="BH76" i="1"/>
  <c r="BI76" i="1" s="1"/>
  <c r="BJ76" i="1" s="1"/>
  <c r="BE76" i="1"/>
  <c r="BF76" i="1" s="1"/>
  <c r="BC76" i="1"/>
  <c r="AZ76" i="1"/>
  <c r="BA76" i="1" s="1"/>
  <c r="AY76" i="1"/>
  <c r="AU76" i="1"/>
  <c r="AV76" i="1" s="1"/>
  <c r="AW76" i="1" s="1"/>
  <c r="AR76" i="1"/>
  <c r="AS76" i="1" s="1"/>
  <c r="AQ76" i="1"/>
  <c r="AN76" i="1"/>
  <c r="AO76" i="1" s="1"/>
  <c r="AM76" i="1"/>
  <c r="AH76" i="1"/>
  <c r="T76" i="1"/>
  <c r="S76" i="1"/>
  <c r="R76" i="1"/>
  <c r="Q76" i="1"/>
  <c r="P76" i="1"/>
  <c r="O76" i="1"/>
  <c r="V76" i="1" s="1"/>
  <c r="J76" i="1"/>
  <c r="I76" i="1"/>
  <c r="H76" i="1"/>
  <c r="CH76" i="1" s="1"/>
  <c r="G76" i="1"/>
  <c r="BW76" i="1" s="1"/>
  <c r="F76" i="1"/>
  <c r="E76" i="1"/>
  <c r="D76" i="1"/>
  <c r="BV75" i="1"/>
  <c r="BQ75" i="1"/>
  <c r="BP75" i="1"/>
  <c r="BL75" i="1"/>
  <c r="BM75" i="1" s="1"/>
  <c r="BN75" i="1" s="1"/>
  <c r="BH75" i="1"/>
  <c r="BI75" i="1" s="1"/>
  <c r="BJ75" i="1" s="1"/>
  <c r="BS75" i="1" s="1"/>
  <c r="BC75" i="1"/>
  <c r="BE75" i="1" s="1"/>
  <c r="BF75" i="1" s="1"/>
  <c r="AZ75" i="1"/>
  <c r="BA75" i="1" s="1"/>
  <c r="AY75" i="1"/>
  <c r="AU75" i="1"/>
  <c r="AV75" i="1" s="1"/>
  <c r="AW75" i="1" s="1"/>
  <c r="AQ75" i="1"/>
  <c r="AR75" i="1" s="1"/>
  <c r="AS75" i="1" s="1"/>
  <c r="AM75" i="1"/>
  <c r="AN75" i="1" s="1"/>
  <c r="AO75" i="1" s="1"/>
  <c r="AH75" i="1"/>
  <c r="T75" i="1"/>
  <c r="S75" i="1"/>
  <c r="R75" i="1"/>
  <c r="Q75" i="1"/>
  <c r="AA75" i="1" s="1"/>
  <c r="AB75" i="1" s="1"/>
  <c r="P75" i="1"/>
  <c r="U75" i="1" s="1"/>
  <c r="AC75" i="1" s="1"/>
  <c r="O75" i="1"/>
  <c r="J75" i="1"/>
  <c r="I75" i="1"/>
  <c r="H75" i="1"/>
  <c r="CF75" i="1" s="1"/>
  <c r="G75" i="1"/>
  <c r="F75" i="1"/>
  <c r="E75" i="1"/>
  <c r="D75" i="1"/>
  <c r="BV74" i="1"/>
  <c r="BP74" i="1"/>
  <c r="BQ74" i="1" s="1"/>
  <c r="BL74" i="1"/>
  <c r="BM74" i="1" s="1"/>
  <c r="BN74" i="1" s="1"/>
  <c r="BH74" i="1"/>
  <c r="BI74" i="1" s="1"/>
  <c r="BJ74" i="1" s="1"/>
  <c r="BC74" i="1"/>
  <c r="BE74" i="1" s="1"/>
  <c r="BF74" i="1" s="1"/>
  <c r="AY74" i="1"/>
  <c r="AZ74" i="1" s="1"/>
  <c r="BA74" i="1" s="1"/>
  <c r="AU74" i="1"/>
  <c r="AV74" i="1" s="1"/>
  <c r="AW74" i="1" s="1"/>
  <c r="AQ74" i="1"/>
  <c r="AR74" i="1" s="1"/>
  <c r="AS74" i="1" s="1"/>
  <c r="AM74" i="1"/>
  <c r="AN74" i="1" s="1"/>
  <c r="AO74" i="1" s="1"/>
  <c r="AH74" i="1"/>
  <c r="T74" i="1"/>
  <c r="S74" i="1"/>
  <c r="R74" i="1"/>
  <c r="Q74" i="1"/>
  <c r="P74" i="1"/>
  <c r="O74" i="1"/>
  <c r="J74" i="1"/>
  <c r="I74" i="1"/>
  <c r="H74" i="1"/>
  <c r="CG74" i="1" s="1"/>
  <c r="G74" i="1"/>
  <c r="F74" i="1"/>
  <c r="E74" i="1"/>
  <c r="D74" i="1"/>
  <c r="CI73" i="1"/>
  <c r="CG73" i="1"/>
  <c r="CF73" i="1"/>
  <c r="BW73" i="1"/>
  <c r="BV73" i="1"/>
  <c r="BP73" i="1"/>
  <c r="BQ73" i="1" s="1"/>
  <c r="BL73" i="1"/>
  <c r="BM73" i="1" s="1"/>
  <c r="BN73" i="1" s="1"/>
  <c r="BJ73" i="1"/>
  <c r="BH73" i="1"/>
  <c r="BI73" i="1" s="1"/>
  <c r="BE73" i="1"/>
  <c r="BF73" i="1" s="1"/>
  <c r="BC73" i="1"/>
  <c r="AY73" i="1"/>
  <c r="AZ73" i="1" s="1"/>
  <c r="BA73" i="1" s="1"/>
  <c r="AV73" i="1"/>
  <c r="AW73" i="1" s="1"/>
  <c r="AU73" i="1"/>
  <c r="AQ73" i="1"/>
  <c r="AR73" i="1" s="1"/>
  <c r="AS73" i="1" s="1"/>
  <c r="AM73" i="1"/>
  <c r="AN73" i="1" s="1"/>
  <c r="AO73" i="1" s="1"/>
  <c r="AH73" i="1"/>
  <c r="T73" i="1"/>
  <c r="S73" i="1"/>
  <c r="R73" i="1"/>
  <c r="Q73" i="1"/>
  <c r="AA73" i="1" s="1"/>
  <c r="AB73" i="1" s="1"/>
  <c r="P73" i="1"/>
  <c r="U73" i="1" s="1"/>
  <c r="AC73" i="1" s="1"/>
  <c r="O73" i="1"/>
  <c r="J73" i="1"/>
  <c r="I73" i="1"/>
  <c r="H73" i="1"/>
  <c r="CH73" i="1" s="1"/>
  <c r="G73" i="1"/>
  <c r="F73" i="1"/>
  <c r="E73" i="1"/>
  <c r="D73" i="1"/>
  <c r="CI72" i="1"/>
  <c r="BV72" i="1"/>
  <c r="BQ72" i="1"/>
  <c r="BT72" i="1" s="1"/>
  <c r="BP72" i="1"/>
  <c r="BL72" i="1"/>
  <c r="BM72" i="1" s="1"/>
  <c r="BN72" i="1" s="1"/>
  <c r="BH72" i="1"/>
  <c r="BI72" i="1" s="1"/>
  <c r="BJ72" i="1" s="1"/>
  <c r="BC72" i="1"/>
  <c r="BE72" i="1" s="1"/>
  <c r="BF72" i="1" s="1"/>
  <c r="AZ72" i="1"/>
  <c r="BA72" i="1" s="1"/>
  <c r="AY72" i="1"/>
  <c r="AU72" i="1"/>
  <c r="AV72" i="1" s="1"/>
  <c r="AW72" i="1" s="1"/>
  <c r="AQ72" i="1"/>
  <c r="AR72" i="1" s="1"/>
  <c r="AS72" i="1" s="1"/>
  <c r="AM72" i="1"/>
  <c r="AN72" i="1" s="1"/>
  <c r="AO72" i="1" s="1"/>
  <c r="AH72" i="1"/>
  <c r="AA72" i="1"/>
  <c r="AB72" i="1" s="1"/>
  <c r="T72" i="1"/>
  <c r="S72" i="1"/>
  <c r="R72" i="1"/>
  <c r="Q72" i="1"/>
  <c r="P72" i="1"/>
  <c r="U72" i="1" s="1"/>
  <c r="AC72" i="1" s="1"/>
  <c r="O72" i="1"/>
  <c r="J72" i="1"/>
  <c r="I72" i="1"/>
  <c r="H72" i="1"/>
  <c r="CG72" i="1" s="1"/>
  <c r="G72" i="1"/>
  <c r="F72" i="1"/>
  <c r="E72" i="1"/>
  <c r="D72" i="1"/>
  <c r="BV71" i="1"/>
  <c r="BP71" i="1"/>
  <c r="BQ71" i="1" s="1"/>
  <c r="BT71" i="1" s="1"/>
  <c r="BM71" i="1"/>
  <c r="BN71" i="1" s="1"/>
  <c r="BL71" i="1"/>
  <c r="BH71" i="1"/>
  <c r="BI71" i="1" s="1"/>
  <c r="BJ71" i="1" s="1"/>
  <c r="BC71" i="1"/>
  <c r="BE71" i="1" s="1"/>
  <c r="BF71" i="1" s="1"/>
  <c r="AY71" i="1"/>
  <c r="AZ71" i="1" s="1"/>
  <c r="BA71" i="1" s="1"/>
  <c r="AV71" i="1"/>
  <c r="AW71" i="1" s="1"/>
  <c r="AU71" i="1"/>
  <c r="AQ71" i="1"/>
  <c r="AR71" i="1" s="1"/>
  <c r="AS71" i="1" s="1"/>
  <c r="AO71" i="1"/>
  <c r="AM71" i="1"/>
  <c r="AN71" i="1" s="1"/>
  <c r="AH71" i="1"/>
  <c r="T71" i="1"/>
  <c r="S71" i="1"/>
  <c r="R71" i="1"/>
  <c r="Q71" i="1"/>
  <c r="P71" i="1"/>
  <c r="O71" i="1"/>
  <c r="J71" i="1"/>
  <c r="I71" i="1"/>
  <c r="H71" i="1"/>
  <c r="CF71" i="1" s="1"/>
  <c r="G71" i="1"/>
  <c r="F71" i="1"/>
  <c r="E71" i="1"/>
  <c r="D71" i="1"/>
  <c r="CH70" i="1"/>
  <c r="CG70" i="1"/>
  <c r="BV70" i="1"/>
  <c r="BQ70" i="1"/>
  <c r="BP70" i="1"/>
  <c r="BL70" i="1"/>
  <c r="BM70" i="1" s="1"/>
  <c r="BN70" i="1" s="1"/>
  <c r="BI70" i="1"/>
  <c r="BJ70" i="1" s="1"/>
  <c r="BH70" i="1"/>
  <c r="BF70" i="1"/>
  <c r="BC70" i="1"/>
  <c r="BE70" i="1" s="1"/>
  <c r="AY70" i="1"/>
  <c r="AZ70" i="1" s="1"/>
  <c r="BA70" i="1" s="1"/>
  <c r="AU70" i="1"/>
  <c r="AV70" i="1" s="1"/>
  <c r="AW70" i="1" s="1"/>
  <c r="AR70" i="1"/>
  <c r="AS70" i="1" s="1"/>
  <c r="AQ70" i="1"/>
  <c r="AO70" i="1"/>
  <c r="AM70" i="1"/>
  <c r="AN70" i="1" s="1"/>
  <c r="AH70" i="1"/>
  <c r="T70" i="1"/>
  <c r="S70" i="1"/>
  <c r="R70" i="1"/>
  <c r="Q70" i="1"/>
  <c r="P70" i="1"/>
  <c r="O70" i="1"/>
  <c r="J70" i="1"/>
  <c r="I70" i="1"/>
  <c r="H70" i="1"/>
  <c r="CF70" i="1" s="1"/>
  <c r="G70" i="1"/>
  <c r="BW70" i="1" s="1"/>
  <c r="F70" i="1"/>
  <c r="E70" i="1"/>
  <c r="D70" i="1"/>
  <c r="BW69" i="1"/>
  <c r="BV69" i="1"/>
  <c r="BP69" i="1"/>
  <c r="BQ69" i="1" s="1"/>
  <c r="BL69" i="1"/>
  <c r="BM69" i="1" s="1"/>
  <c r="BN69" i="1" s="1"/>
  <c r="BT69" i="1" s="1"/>
  <c r="CD69" i="1" s="1"/>
  <c r="BI69" i="1"/>
  <c r="BJ69" i="1" s="1"/>
  <c r="BH69" i="1"/>
  <c r="BE69" i="1"/>
  <c r="BF69" i="1" s="1"/>
  <c r="BC69" i="1"/>
  <c r="AY69" i="1"/>
  <c r="AZ69" i="1" s="1"/>
  <c r="BA69" i="1" s="1"/>
  <c r="AU69" i="1"/>
  <c r="AV69" i="1" s="1"/>
  <c r="AW69" i="1" s="1"/>
  <c r="AR69" i="1"/>
  <c r="AS69" i="1" s="1"/>
  <c r="AQ69" i="1"/>
  <c r="AN69" i="1"/>
  <c r="AO69" i="1" s="1"/>
  <c r="AM69" i="1"/>
  <c r="AH69" i="1"/>
  <c r="AA69" i="1"/>
  <c r="AB69" i="1" s="1"/>
  <c r="T69" i="1"/>
  <c r="S69" i="1"/>
  <c r="R69" i="1"/>
  <c r="Q69" i="1"/>
  <c r="P69" i="1"/>
  <c r="V69" i="1" s="1"/>
  <c r="O69" i="1"/>
  <c r="J69" i="1"/>
  <c r="I69" i="1"/>
  <c r="H69" i="1"/>
  <c r="CI69" i="1" s="1"/>
  <c r="G69" i="1"/>
  <c r="F69" i="1"/>
  <c r="E69" i="1"/>
  <c r="D69" i="1"/>
  <c r="CH68" i="1"/>
  <c r="BV68" i="1"/>
  <c r="BQ68" i="1"/>
  <c r="BT68" i="1" s="1"/>
  <c r="BP68" i="1"/>
  <c r="BN68" i="1"/>
  <c r="BL68" i="1"/>
  <c r="BM68" i="1" s="1"/>
  <c r="BH68" i="1"/>
  <c r="BI68" i="1" s="1"/>
  <c r="BJ68" i="1" s="1"/>
  <c r="BC68" i="1"/>
  <c r="BE68" i="1" s="1"/>
  <c r="BF68" i="1" s="1"/>
  <c r="AZ68" i="1"/>
  <c r="BA68" i="1" s="1"/>
  <c r="AY68" i="1"/>
  <c r="AW68" i="1"/>
  <c r="AU68" i="1"/>
  <c r="AV68" i="1" s="1"/>
  <c r="AQ68" i="1"/>
  <c r="AR68" i="1" s="1"/>
  <c r="AS68" i="1" s="1"/>
  <c r="AM68" i="1"/>
  <c r="AN68" i="1" s="1"/>
  <c r="AO68" i="1" s="1"/>
  <c r="AH68" i="1"/>
  <c r="AB68" i="1"/>
  <c r="T68" i="1"/>
  <c r="S68" i="1"/>
  <c r="R68" i="1"/>
  <c r="Q68" i="1"/>
  <c r="AA68" i="1" s="1"/>
  <c r="P68" i="1"/>
  <c r="U68" i="1" s="1"/>
  <c r="AC68" i="1" s="1"/>
  <c r="AE68" i="1" s="1"/>
  <c r="AF68" i="1" s="1"/>
  <c r="O68" i="1"/>
  <c r="W68" i="1" s="1"/>
  <c r="AG68" i="1" s="1"/>
  <c r="J68" i="1"/>
  <c r="I68" i="1"/>
  <c r="H68" i="1"/>
  <c r="CI68" i="1" s="1"/>
  <c r="G68" i="1"/>
  <c r="F68" i="1"/>
  <c r="E68" i="1"/>
  <c r="D68" i="1"/>
  <c r="BV67" i="1"/>
  <c r="BP67" i="1"/>
  <c r="BQ67" i="1" s="1"/>
  <c r="BM67" i="1"/>
  <c r="BN67" i="1" s="1"/>
  <c r="BL67" i="1"/>
  <c r="BH67" i="1"/>
  <c r="BI67" i="1" s="1"/>
  <c r="BJ67" i="1" s="1"/>
  <c r="BC67" i="1"/>
  <c r="BE67" i="1" s="1"/>
  <c r="BF67" i="1" s="1"/>
  <c r="BA67" i="1"/>
  <c r="AY67" i="1"/>
  <c r="AZ67" i="1" s="1"/>
  <c r="AV67" i="1"/>
  <c r="AW67" i="1" s="1"/>
  <c r="AU67" i="1"/>
  <c r="AQ67" i="1"/>
  <c r="AR67" i="1" s="1"/>
  <c r="AS67" i="1" s="1"/>
  <c r="AN67" i="1"/>
  <c r="AO67" i="1" s="1"/>
  <c r="AM67" i="1"/>
  <c r="AH67" i="1"/>
  <c r="T67" i="1"/>
  <c r="S67" i="1"/>
  <c r="R67" i="1"/>
  <c r="Q67" i="1"/>
  <c r="P67" i="1"/>
  <c r="O67" i="1"/>
  <c r="W67" i="1" s="1"/>
  <c r="AG67" i="1" s="1"/>
  <c r="AI67" i="1" s="1"/>
  <c r="AJ67" i="1" s="1"/>
  <c r="AK67" i="1" s="1"/>
  <c r="J67" i="1"/>
  <c r="I67" i="1"/>
  <c r="H67" i="1"/>
  <c r="CH67" i="1" s="1"/>
  <c r="G67" i="1"/>
  <c r="BW67" i="1" s="1"/>
  <c r="F67" i="1"/>
  <c r="E67" i="1"/>
  <c r="D67" i="1"/>
  <c r="BV66" i="1"/>
  <c r="BQ66" i="1"/>
  <c r="BP66" i="1"/>
  <c r="BN66" i="1"/>
  <c r="BL66" i="1"/>
  <c r="BM66" i="1" s="1"/>
  <c r="BH66" i="1"/>
  <c r="BI66" i="1" s="1"/>
  <c r="BJ66" i="1" s="1"/>
  <c r="BC66" i="1"/>
  <c r="BE66" i="1" s="1"/>
  <c r="BF66" i="1" s="1"/>
  <c r="AZ66" i="1"/>
  <c r="BA66" i="1" s="1"/>
  <c r="AY66" i="1"/>
  <c r="AU66" i="1"/>
  <c r="AV66" i="1" s="1"/>
  <c r="AW66" i="1" s="1"/>
  <c r="AQ66" i="1"/>
  <c r="AR66" i="1" s="1"/>
  <c r="AS66" i="1" s="1"/>
  <c r="AM66" i="1"/>
  <c r="AN66" i="1" s="1"/>
  <c r="AO66" i="1" s="1"/>
  <c r="AH66" i="1"/>
  <c r="AA66" i="1"/>
  <c r="AB66" i="1" s="1"/>
  <c r="T66" i="1"/>
  <c r="S66" i="1"/>
  <c r="R66" i="1"/>
  <c r="Q66" i="1"/>
  <c r="P66" i="1"/>
  <c r="U66" i="1" s="1"/>
  <c r="AC66" i="1" s="1"/>
  <c r="O66" i="1"/>
  <c r="J66" i="1"/>
  <c r="I66" i="1"/>
  <c r="H66" i="1"/>
  <c r="CI66" i="1" s="1"/>
  <c r="G66" i="1"/>
  <c r="F66" i="1"/>
  <c r="E66" i="1"/>
  <c r="D66" i="1"/>
  <c r="BV65" i="1"/>
  <c r="BP65" i="1"/>
  <c r="BQ65" i="1" s="1"/>
  <c r="BT65" i="1" s="1"/>
  <c r="BM65" i="1"/>
  <c r="BN65" i="1" s="1"/>
  <c r="BL65" i="1"/>
  <c r="BH65" i="1"/>
  <c r="BI65" i="1" s="1"/>
  <c r="BJ65" i="1" s="1"/>
  <c r="BS65" i="1" s="1"/>
  <c r="BC65" i="1"/>
  <c r="BE65" i="1" s="1"/>
  <c r="BF65" i="1" s="1"/>
  <c r="AY65" i="1"/>
  <c r="AZ65" i="1" s="1"/>
  <c r="BA65" i="1" s="1"/>
  <c r="AV65" i="1"/>
  <c r="AW65" i="1" s="1"/>
  <c r="AU65" i="1"/>
  <c r="AQ65" i="1"/>
  <c r="AR65" i="1" s="1"/>
  <c r="AS65" i="1" s="1"/>
  <c r="AO65" i="1"/>
  <c r="AM65" i="1"/>
  <c r="AN65" i="1" s="1"/>
  <c r="AH65" i="1"/>
  <c r="T65" i="1"/>
  <c r="S65" i="1"/>
  <c r="R65" i="1"/>
  <c r="Q65" i="1"/>
  <c r="AA65" i="1" s="1"/>
  <c r="AB65" i="1" s="1"/>
  <c r="P65" i="1"/>
  <c r="U65" i="1" s="1"/>
  <c r="AC65" i="1" s="1"/>
  <c r="O65" i="1"/>
  <c r="J65" i="1"/>
  <c r="I65" i="1"/>
  <c r="H65" i="1"/>
  <c r="CF65" i="1" s="1"/>
  <c r="G65" i="1"/>
  <c r="F65" i="1"/>
  <c r="E65" i="1"/>
  <c r="D65" i="1"/>
  <c r="BV64" i="1"/>
  <c r="BQ64" i="1"/>
  <c r="BP64" i="1"/>
  <c r="BL64" i="1"/>
  <c r="BM64" i="1" s="1"/>
  <c r="BN64" i="1" s="1"/>
  <c r="BI64" i="1"/>
  <c r="BJ64" i="1" s="1"/>
  <c r="BH64" i="1"/>
  <c r="BC64" i="1"/>
  <c r="BE64" i="1" s="1"/>
  <c r="BF64" i="1" s="1"/>
  <c r="AZ64" i="1"/>
  <c r="BA64" i="1" s="1"/>
  <c r="AY64" i="1"/>
  <c r="AU64" i="1"/>
  <c r="AV64" i="1" s="1"/>
  <c r="AW64" i="1" s="1"/>
  <c r="AR64" i="1"/>
  <c r="AS64" i="1" s="1"/>
  <c r="AQ64" i="1"/>
  <c r="AM64" i="1"/>
  <c r="AN64" i="1" s="1"/>
  <c r="AO64" i="1" s="1"/>
  <c r="AH64" i="1"/>
  <c r="T64" i="1"/>
  <c r="S64" i="1"/>
  <c r="W64" i="1" s="1"/>
  <c r="AG64" i="1" s="1"/>
  <c r="R64" i="1"/>
  <c r="Q64" i="1"/>
  <c r="AA64" i="1" s="1"/>
  <c r="AB64" i="1" s="1"/>
  <c r="P64" i="1"/>
  <c r="O64" i="1"/>
  <c r="J64" i="1"/>
  <c r="I64" i="1"/>
  <c r="H64" i="1"/>
  <c r="CF64" i="1" s="1"/>
  <c r="G64" i="1"/>
  <c r="BW64" i="1" s="1"/>
  <c r="F64" i="1"/>
  <c r="E64" i="1"/>
  <c r="D64" i="1"/>
  <c r="CG63" i="1"/>
  <c r="BW63" i="1"/>
  <c r="BV63" i="1"/>
  <c r="BP63" i="1"/>
  <c r="BQ63" i="1" s="1"/>
  <c r="BL63" i="1"/>
  <c r="BM63" i="1" s="1"/>
  <c r="BN63" i="1" s="1"/>
  <c r="BT63" i="1" s="1"/>
  <c r="BH63" i="1"/>
  <c r="BI63" i="1" s="1"/>
  <c r="BJ63" i="1" s="1"/>
  <c r="BE63" i="1"/>
  <c r="BF63" i="1" s="1"/>
  <c r="BC63" i="1"/>
  <c r="AY63" i="1"/>
  <c r="AZ63" i="1" s="1"/>
  <c r="BA63" i="1" s="1"/>
  <c r="AU63" i="1"/>
  <c r="AV63" i="1" s="1"/>
  <c r="AW63" i="1" s="1"/>
  <c r="AQ63" i="1"/>
  <c r="AR63" i="1" s="1"/>
  <c r="AS63" i="1" s="1"/>
  <c r="AN63" i="1"/>
  <c r="AO63" i="1" s="1"/>
  <c r="AM63" i="1"/>
  <c r="AH63" i="1"/>
  <c r="T63" i="1"/>
  <c r="S63" i="1"/>
  <c r="R63" i="1"/>
  <c r="Q63" i="1"/>
  <c r="AA63" i="1" s="1"/>
  <c r="AB63" i="1" s="1"/>
  <c r="P63" i="1"/>
  <c r="O63" i="1"/>
  <c r="V63" i="1" s="1"/>
  <c r="J63" i="1"/>
  <c r="I63" i="1"/>
  <c r="H63" i="1"/>
  <c r="CI63" i="1" s="1"/>
  <c r="G63" i="1"/>
  <c r="F63" i="1"/>
  <c r="E63" i="1"/>
  <c r="D63" i="1"/>
  <c r="CI62" i="1"/>
  <c r="BV62" i="1"/>
  <c r="BP62" i="1"/>
  <c r="BQ62" i="1" s="1"/>
  <c r="BL62" i="1"/>
  <c r="BM62" i="1" s="1"/>
  <c r="BN62" i="1" s="1"/>
  <c r="BH62" i="1"/>
  <c r="BI62" i="1" s="1"/>
  <c r="BJ62" i="1" s="1"/>
  <c r="BE62" i="1"/>
  <c r="BF62" i="1" s="1"/>
  <c r="BC62" i="1"/>
  <c r="AY62" i="1"/>
  <c r="AZ62" i="1" s="1"/>
  <c r="BA62" i="1" s="1"/>
  <c r="AU62" i="1"/>
  <c r="AV62" i="1" s="1"/>
  <c r="AW62" i="1" s="1"/>
  <c r="AQ62" i="1"/>
  <c r="AR62" i="1" s="1"/>
  <c r="AS62" i="1" s="1"/>
  <c r="AN62" i="1"/>
  <c r="AO62" i="1" s="1"/>
  <c r="AM62" i="1"/>
  <c r="AH62" i="1"/>
  <c r="T62" i="1"/>
  <c r="S62" i="1"/>
  <c r="R62" i="1"/>
  <c r="U62" i="1" s="1"/>
  <c r="AC62" i="1" s="1"/>
  <c r="AE62" i="1" s="1"/>
  <c r="AF62" i="1" s="1"/>
  <c r="Q62" i="1"/>
  <c r="AA62" i="1" s="1"/>
  <c r="AB62" i="1" s="1"/>
  <c r="P62" i="1"/>
  <c r="O62" i="1"/>
  <c r="J62" i="1"/>
  <c r="I62" i="1"/>
  <c r="H62" i="1"/>
  <c r="CH62" i="1" s="1"/>
  <c r="G62" i="1"/>
  <c r="F62" i="1"/>
  <c r="E62" i="1"/>
  <c r="D62" i="1"/>
  <c r="CH61" i="1"/>
  <c r="CF61" i="1"/>
  <c r="BV61" i="1"/>
  <c r="BQ61" i="1"/>
  <c r="BP61" i="1"/>
  <c r="BN61" i="1"/>
  <c r="BL61" i="1"/>
  <c r="BM61" i="1" s="1"/>
  <c r="BI61" i="1"/>
  <c r="BJ61" i="1" s="1"/>
  <c r="BH61" i="1"/>
  <c r="BC61" i="1"/>
  <c r="BE61" i="1" s="1"/>
  <c r="BF61" i="1" s="1"/>
  <c r="AZ61" i="1"/>
  <c r="BA61" i="1" s="1"/>
  <c r="AY61" i="1"/>
  <c r="AU61" i="1"/>
  <c r="AV61" i="1" s="1"/>
  <c r="AW61" i="1" s="1"/>
  <c r="AQ61" i="1"/>
  <c r="AR61" i="1" s="1"/>
  <c r="AS61" i="1" s="1"/>
  <c r="AO61" i="1"/>
  <c r="AM61" i="1"/>
  <c r="AN61" i="1" s="1"/>
  <c r="AH61" i="1"/>
  <c r="T61" i="1"/>
  <c r="S61" i="1"/>
  <c r="R61" i="1"/>
  <c r="Q61" i="1"/>
  <c r="P61" i="1"/>
  <c r="O61" i="1"/>
  <c r="J61" i="1"/>
  <c r="I61" i="1"/>
  <c r="H61" i="1"/>
  <c r="G61" i="1"/>
  <c r="BW61" i="1" s="1"/>
  <c r="F61" i="1"/>
  <c r="E61" i="1"/>
  <c r="D61" i="1"/>
  <c r="CF60" i="1"/>
  <c r="BV60" i="1"/>
  <c r="BP60" i="1"/>
  <c r="BQ60" i="1" s="1"/>
  <c r="BT60" i="1" s="1"/>
  <c r="BM60" i="1"/>
  <c r="BN60" i="1" s="1"/>
  <c r="BL60" i="1"/>
  <c r="BH60" i="1"/>
  <c r="BI60" i="1" s="1"/>
  <c r="BJ60" i="1" s="1"/>
  <c r="BE60" i="1"/>
  <c r="BF60" i="1" s="1"/>
  <c r="BC60" i="1"/>
  <c r="BA60" i="1"/>
  <c r="AY60" i="1"/>
  <c r="AZ60" i="1" s="1"/>
  <c r="AU60" i="1"/>
  <c r="AV60" i="1" s="1"/>
  <c r="AW60" i="1" s="1"/>
  <c r="AQ60" i="1"/>
  <c r="AR60" i="1" s="1"/>
  <c r="AS60" i="1" s="1"/>
  <c r="AN60" i="1"/>
  <c r="AO60" i="1" s="1"/>
  <c r="AM60" i="1"/>
  <c r="AH60" i="1"/>
  <c r="T60" i="1"/>
  <c r="S60" i="1"/>
  <c r="R60" i="1"/>
  <c r="U60" i="1" s="1"/>
  <c r="AC60" i="1" s="1"/>
  <c r="AE60" i="1" s="1"/>
  <c r="AF60" i="1" s="1"/>
  <c r="Q60" i="1"/>
  <c r="AA60" i="1" s="1"/>
  <c r="AB60" i="1" s="1"/>
  <c r="P60" i="1"/>
  <c r="O60" i="1"/>
  <c r="J60" i="1"/>
  <c r="I60" i="1"/>
  <c r="H60" i="1"/>
  <c r="CH60" i="1" s="1"/>
  <c r="G60" i="1"/>
  <c r="F60" i="1"/>
  <c r="E60" i="1"/>
  <c r="D60" i="1"/>
  <c r="BV59" i="1"/>
  <c r="BQ59" i="1"/>
  <c r="BP59" i="1"/>
  <c r="BL59" i="1"/>
  <c r="BM59" i="1" s="1"/>
  <c r="BN59" i="1" s="1"/>
  <c r="BH59" i="1"/>
  <c r="BI59" i="1" s="1"/>
  <c r="BJ59" i="1" s="1"/>
  <c r="BF59" i="1"/>
  <c r="BC59" i="1"/>
  <c r="BE59" i="1" s="1"/>
  <c r="AY59" i="1"/>
  <c r="AZ59" i="1" s="1"/>
  <c r="BA59" i="1" s="1"/>
  <c r="AU59" i="1"/>
  <c r="AV59" i="1" s="1"/>
  <c r="AW59" i="1" s="1"/>
  <c r="AQ59" i="1"/>
  <c r="AR59" i="1" s="1"/>
  <c r="AS59" i="1" s="1"/>
  <c r="AM59" i="1"/>
  <c r="AN59" i="1" s="1"/>
  <c r="AO59" i="1" s="1"/>
  <c r="AH59" i="1"/>
  <c r="T59" i="1"/>
  <c r="S59" i="1"/>
  <c r="R59" i="1"/>
  <c r="Q59" i="1"/>
  <c r="AA59" i="1" s="1"/>
  <c r="AB59" i="1" s="1"/>
  <c r="P59" i="1"/>
  <c r="O59" i="1"/>
  <c r="J59" i="1"/>
  <c r="I59" i="1"/>
  <c r="H59" i="1"/>
  <c r="G59" i="1"/>
  <c r="F59" i="1"/>
  <c r="E59" i="1"/>
  <c r="D59" i="1"/>
  <c r="BV58" i="1"/>
  <c r="BP58" i="1"/>
  <c r="BQ58" i="1" s="1"/>
  <c r="BM58" i="1"/>
  <c r="BN58" i="1" s="1"/>
  <c r="BL58" i="1"/>
  <c r="BH58" i="1"/>
  <c r="BI58" i="1" s="1"/>
  <c r="BJ58" i="1" s="1"/>
  <c r="BE58" i="1"/>
  <c r="BF58" i="1" s="1"/>
  <c r="BC58" i="1"/>
  <c r="AY58" i="1"/>
  <c r="AZ58" i="1" s="1"/>
  <c r="BA58" i="1" s="1"/>
  <c r="AV58" i="1"/>
  <c r="AW58" i="1" s="1"/>
  <c r="AU58" i="1"/>
  <c r="AQ58" i="1"/>
  <c r="AR58" i="1" s="1"/>
  <c r="AS58" i="1" s="1"/>
  <c r="AO58" i="1"/>
  <c r="AN58" i="1"/>
  <c r="AM58" i="1"/>
  <c r="AH58" i="1"/>
  <c r="T58" i="1"/>
  <c r="S58" i="1"/>
  <c r="R58" i="1"/>
  <c r="Q58" i="1"/>
  <c r="P58" i="1"/>
  <c r="O58" i="1"/>
  <c r="J58" i="1"/>
  <c r="I58" i="1"/>
  <c r="H58" i="1"/>
  <c r="CH58" i="1" s="1"/>
  <c r="G58" i="1"/>
  <c r="F58" i="1"/>
  <c r="E58" i="1"/>
  <c r="D58" i="1"/>
  <c r="CH57" i="1"/>
  <c r="BW57" i="1"/>
  <c r="BV57" i="1"/>
  <c r="BQ57" i="1"/>
  <c r="BP57" i="1"/>
  <c r="BL57" i="1"/>
  <c r="BM57" i="1" s="1"/>
  <c r="BN57" i="1" s="1"/>
  <c r="BI57" i="1"/>
  <c r="BJ57" i="1" s="1"/>
  <c r="BH57" i="1"/>
  <c r="BE57" i="1"/>
  <c r="BF57" i="1" s="1"/>
  <c r="BC57" i="1"/>
  <c r="AY57" i="1"/>
  <c r="AZ57" i="1" s="1"/>
  <c r="BA57" i="1" s="1"/>
  <c r="AU57" i="1"/>
  <c r="AV57" i="1" s="1"/>
  <c r="AW57" i="1" s="1"/>
  <c r="AR57" i="1"/>
  <c r="AS57" i="1" s="1"/>
  <c r="AQ57" i="1"/>
  <c r="AN57" i="1"/>
  <c r="AO57" i="1" s="1"/>
  <c r="AM57" i="1"/>
  <c r="AH57" i="1"/>
  <c r="AA57" i="1"/>
  <c r="AB57" i="1" s="1"/>
  <c r="T57" i="1"/>
  <c r="S57" i="1"/>
  <c r="R57" i="1"/>
  <c r="Q57" i="1"/>
  <c r="P57" i="1"/>
  <c r="O57" i="1"/>
  <c r="J57" i="1"/>
  <c r="I57" i="1"/>
  <c r="H57" i="1"/>
  <c r="CG57" i="1" s="1"/>
  <c r="G57" i="1"/>
  <c r="F57" i="1"/>
  <c r="E57" i="1"/>
  <c r="D57" i="1"/>
  <c r="BV56" i="1"/>
  <c r="BW56" i="1" s="1"/>
  <c r="BP56" i="1"/>
  <c r="BQ56" i="1" s="1"/>
  <c r="BL56" i="1"/>
  <c r="BM56" i="1" s="1"/>
  <c r="BN56" i="1" s="1"/>
  <c r="BT56" i="1" s="1"/>
  <c r="BH56" i="1"/>
  <c r="BI56" i="1" s="1"/>
  <c r="BJ56" i="1" s="1"/>
  <c r="BC56" i="1"/>
  <c r="BE56" i="1" s="1"/>
  <c r="BF56" i="1" s="1"/>
  <c r="AY56" i="1"/>
  <c r="AZ56" i="1" s="1"/>
  <c r="BA56" i="1" s="1"/>
  <c r="AU56" i="1"/>
  <c r="AV56" i="1" s="1"/>
  <c r="AW56" i="1" s="1"/>
  <c r="AQ56" i="1"/>
  <c r="AR56" i="1" s="1"/>
  <c r="AS56" i="1" s="1"/>
  <c r="AM56" i="1"/>
  <c r="AN56" i="1" s="1"/>
  <c r="AO56" i="1" s="1"/>
  <c r="AH56" i="1"/>
  <c r="AA56" i="1"/>
  <c r="AB56" i="1" s="1"/>
  <c r="T56" i="1"/>
  <c r="S56" i="1"/>
  <c r="R56" i="1"/>
  <c r="Q56" i="1"/>
  <c r="P56" i="1"/>
  <c r="O56" i="1"/>
  <c r="J56" i="1"/>
  <c r="I56" i="1"/>
  <c r="H56" i="1"/>
  <c r="CF56" i="1" s="1"/>
  <c r="G56" i="1"/>
  <c r="F56" i="1"/>
  <c r="E56" i="1"/>
  <c r="D56" i="1"/>
  <c r="BV55" i="1"/>
  <c r="BQ55" i="1"/>
  <c r="BP55" i="1"/>
  <c r="BL55" i="1"/>
  <c r="BM55" i="1" s="1"/>
  <c r="BN55" i="1" s="1"/>
  <c r="BJ55" i="1"/>
  <c r="BI55" i="1"/>
  <c r="BH55" i="1"/>
  <c r="BC55" i="1"/>
  <c r="BE55" i="1" s="1"/>
  <c r="BF55" i="1" s="1"/>
  <c r="AY55" i="1"/>
  <c r="AZ55" i="1" s="1"/>
  <c r="BA55" i="1" s="1"/>
  <c r="AW55" i="1"/>
  <c r="AU55" i="1"/>
  <c r="AV55" i="1" s="1"/>
  <c r="AQ55" i="1"/>
  <c r="AR55" i="1" s="1"/>
  <c r="AS55" i="1" s="1"/>
  <c r="AM55" i="1"/>
  <c r="AN55" i="1" s="1"/>
  <c r="AO55" i="1" s="1"/>
  <c r="AH55" i="1"/>
  <c r="AB55" i="1"/>
  <c r="T55" i="1"/>
  <c r="W55" i="1" s="1"/>
  <c r="AG55" i="1" s="1"/>
  <c r="S55" i="1"/>
  <c r="R55" i="1"/>
  <c r="Q55" i="1"/>
  <c r="AA55" i="1" s="1"/>
  <c r="P55" i="1"/>
  <c r="O55" i="1"/>
  <c r="J55" i="1"/>
  <c r="I55" i="1"/>
  <c r="H55" i="1"/>
  <c r="CI55" i="1" s="1"/>
  <c r="G55" i="1"/>
  <c r="BW55" i="1" s="1"/>
  <c r="F55" i="1"/>
  <c r="E55" i="1"/>
  <c r="D55" i="1"/>
  <c r="CI54" i="1"/>
  <c r="CG54" i="1"/>
  <c r="BV54" i="1"/>
  <c r="BP54" i="1"/>
  <c r="BQ54" i="1" s="1"/>
  <c r="BM54" i="1"/>
  <c r="BN54" i="1" s="1"/>
  <c r="BL54" i="1"/>
  <c r="BH54" i="1"/>
  <c r="BI54" i="1" s="1"/>
  <c r="BJ54" i="1" s="1"/>
  <c r="BE54" i="1"/>
  <c r="BF54" i="1" s="1"/>
  <c r="BC54" i="1"/>
  <c r="AY54" i="1"/>
  <c r="AZ54" i="1" s="1"/>
  <c r="BA54" i="1" s="1"/>
  <c r="AV54" i="1"/>
  <c r="AW54" i="1" s="1"/>
  <c r="AU54" i="1"/>
  <c r="AQ54" i="1"/>
  <c r="AR54" i="1" s="1"/>
  <c r="AS54" i="1" s="1"/>
  <c r="AN54" i="1"/>
  <c r="AO54" i="1" s="1"/>
  <c r="AM54" i="1"/>
  <c r="AH54" i="1"/>
  <c r="T54" i="1"/>
  <c r="S54" i="1"/>
  <c r="R54" i="1"/>
  <c r="Q54" i="1"/>
  <c r="P54" i="1"/>
  <c r="O54" i="1"/>
  <c r="V54" i="1" s="1"/>
  <c r="J54" i="1"/>
  <c r="I54" i="1"/>
  <c r="H54" i="1"/>
  <c r="CH54" i="1" s="1"/>
  <c r="G54" i="1"/>
  <c r="BW54" i="1" s="1"/>
  <c r="F54" i="1"/>
  <c r="E54" i="1"/>
  <c r="D54" i="1"/>
  <c r="CI53" i="1"/>
  <c r="BV53" i="1"/>
  <c r="BP53" i="1"/>
  <c r="BQ53" i="1" s="1"/>
  <c r="BT53" i="1" s="1"/>
  <c r="BM53" i="1"/>
  <c r="BN53" i="1" s="1"/>
  <c r="BL53" i="1"/>
  <c r="BH53" i="1"/>
  <c r="BI53" i="1" s="1"/>
  <c r="BJ53" i="1" s="1"/>
  <c r="BC53" i="1"/>
  <c r="BE53" i="1" s="1"/>
  <c r="BF53" i="1" s="1"/>
  <c r="AY53" i="1"/>
  <c r="AZ53" i="1" s="1"/>
  <c r="BA53" i="1" s="1"/>
  <c r="AV53" i="1"/>
  <c r="AW53" i="1" s="1"/>
  <c r="AU53" i="1"/>
  <c r="AQ53" i="1"/>
  <c r="AR53" i="1" s="1"/>
  <c r="AS53" i="1" s="1"/>
  <c r="AM53" i="1"/>
  <c r="AN53" i="1" s="1"/>
  <c r="AO53" i="1" s="1"/>
  <c r="AH53" i="1"/>
  <c r="T53" i="1"/>
  <c r="S53" i="1"/>
  <c r="R53" i="1"/>
  <c r="Q53" i="1"/>
  <c r="AA53" i="1" s="1"/>
  <c r="AB53" i="1" s="1"/>
  <c r="P53" i="1"/>
  <c r="U53" i="1" s="1"/>
  <c r="AC53" i="1" s="1"/>
  <c r="O53" i="1"/>
  <c r="W53" i="1" s="1"/>
  <c r="AG53" i="1" s="1"/>
  <c r="J53" i="1"/>
  <c r="I53" i="1"/>
  <c r="H53" i="1"/>
  <c r="CH53" i="1" s="1"/>
  <c r="G53" i="1"/>
  <c r="F53" i="1"/>
  <c r="E53" i="1"/>
  <c r="D53" i="1"/>
  <c r="BW52" i="1"/>
  <c r="BV52" i="1"/>
  <c r="CE52" i="1" s="1"/>
  <c r="BQ52" i="1"/>
  <c r="BP52" i="1"/>
  <c r="BL52" i="1"/>
  <c r="BM52" i="1" s="1"/>
  <c r="BN52" i="1" s="1"/>
  <c r="BI52" i="1"/>
  <c r="BJ52" i="1" s="1"/>
  <c r="BH52" i="1"/>
  <c r="BC52" i="1"/>
  <c r="BE52" i="1" s="1"/>
  <c r="BF52" i="1" s="1"/>
  <c r="AZ52" i="1"/>
  <c r="BA52" i="1" s="1"/>
  <c r="AY52" i="1"/>
  <c r="AU52" i="1"/>
  <c r="AV52" i="1" s="1"/>
  <c r="AW52" i="1" s="1"/>
  <c r="AR52" i="1"/>
  <c r="AS52" i="1" s="1"/>
  <c r="AQ52" i="1"/>
  <c r="AM52" i="1"/>
  <c r="AN52" i="1" s="1"/>
  <c r="AO52" i="1" s="1"/>
  <c r="AH52" i="1"/>
  <c r="T52" i="1"/>
  <c r="S52" i="1"/>
  <c r="R52" i="1"/>
  <c r="Q52" i="1"/>
  <c r="AA52" i="1" s="1"/>
  <c r="AB52" i="1" s="1"/>
  <c r="P52" i="1"/>
  <c r="O52" i="1"/>
  <c r="W52" i="1" s="1"/>
  <c r="AG52" i="1" s="1"/>
  <c r="J52" i="1"/>
  <c r="I52" i="1"/>
  <c r="H52" i="1"/>
  <c r="CH52" i="1" s="1"/>
  <c r="G52" i="1"/>
  <c r="F52" i="1"/>
  <c r="E52" i="1"/>
  <c r="D52" i="1"/>
  <c r="BV51" i="1"/>
  <c r="BW51" i="1" s="1"/>
  <c r="BP51" i="1"/>
  <c r="BQ51" i="1" s="1"/>
  <c r="BM51" i="1"/>
  <c r="BN51" i="1" s="1"/>
  <c r="BL51" i="1"/>
  <c r="BH51" i="1"/>
  <c r="BI51" i="1" s="1"/>
  <c r="BJ51" i="1" s="1"/>
  <c r="BC51" i="1"/>
  <c r="BE51" i="1" s="1"/>
  <c r="BF51" i="1" s="1"/>
  <c r="AY51" i="1"/>
  <c r="AZ51" i="1" s="1"/>
  <c r="BA51" i="1" s="1"/>
  <c r="AV51" i="1"/>
  <c r="AW51" i="1" s="1"/>
  <c r="AU51" i="1"/>
  <c r="AQ51" i="1"/>
  <c r="AR51" i="1" s="1"/>
  <c r="AS51" i="1" s="1"/>
  <c r="AM51" i="1"/>
  <c r="AN51" i="1" s="1"/>
  <c r="AO51" i="1" s="1"/>
  <c r="AH51" i="1"/>
  <c r="T51" i="1"/>
  <c r="S51" i="1"/>
  <c r="R51" i="1"/>
  <c r="Q51" i="1"/>
  <c r="AA51" i="1" s="1"/>
  <c r="AB51" i="1" s="1"/>
  <c r="P51" i="1"/>
  <c r="U51" i="1" s="1"/>
  <c r="AC51" i="1" s="1"/>
  <c r="O51" i="1"/>
  <c r="J51" i="1"/>
  <c r="I51" i="1"/>
  <c r="H51" i="1"/>
  <c r="CF51" i="1" s="1"/>
  <c r="G51" i="1"/>
  <c r="F51" i="1"/>
  <c r="E51" i="1"/>
  <c r="D51" i="1"/>
  <c r="BV50" i="1"/>
  <c r="BQ50" i="1"/>
  <c r="BP50" i="1"/>
  <c r="BL50" i="1"/>
  <c r="BM50" i="1" s="1"/>
  <c r="BN50" i="1" s="1"/>
  <c r="BT50" i="1" s="1"/>
  <c r="BH50" i="1"/>
  <c r="BI50" i="1" s="1"/>
  <c r="BJ50" i="1" s="1"/>
  <c r="BC50" i="1"/>
  <c r="BE50" i="1" s="1"/>
  <c r="BF50" i="1" s="1"/>
  <c r="AY50" i="1"/>
  <c r="AZ50" i="1" s="1"/>
  <c r="BA50" i="1" s="1"/>
  <c r="AU50" i="1"/>
  <c r="AV50" i="1" s="1"/>
  <c r="AW50" i="1" s="1"/>
  <c r="AQ50" i="1"/>
  <c r="AR50" i="1" s="1"/>
  <c r="AS50" i="1" s="1"/>
  <c r="AM50" i="1"/>
  <c r="AN50" i="1" s="1"/>
  <c r="AO50" i="1" s="1"/>
  <c r="AH50" i="1"/>
  <c r="T50" i="1"/>
  <c r="S50" i="1"/>
  <c r="W50" i="1" s="1"/>
  <c r="AG50" i="1" s="1"/>
  <c r="R50" i="1"/>
  <c r="Q50" i="1"/>
  <c r="AA50" i="1" s="1"/>
  <c r="AB50" i="1" s="1"/>
  <c r="P50" i="1"/>
  <c r="O50" i="1"/>
  <c r="J50" i="1"/>
  <c r="I50" i="1"/>
  <c r="H50" i="1"/>
  <c r="CF50" i="1" s="1"/>
  <c r="G50" i="1"/>
  <c r="BW50" i="1" s="1"/>
  <c r="F50" i="1"/>
  <c r="E50" i="1"/>
  <c r="D50" i="1"/>
  <c r="BV49" i="1"/>
  <c r="BP49" i="1"/>
  <c r="BQ49" i="1" s="1"/>
  <c r="BL49" i="1"/>
  <c r="BM49" i="1" s="1"/>
  <c r="BN49" i="1" s="1"/>
  <c r="BH49" i="1"/>
  <c r="BI49" i="1" s="1"/>
  <c r="BJ49" i="1" s="1"/>
  <c r="BE49" i="1"/>
  <c r="BF49" i="1" s="1"/>
  <c r="BC49" i="1"/>
  <c r="AY49" i="1"/>
  <c r="AZ49" i="1" s="1"/>
  <c r="BA49" i="1" s="1"/>
  <c r="AU49" i="1"/>
  <c r="AV49" i="1" s="1"/>
  <c r="AW49" i="1" s="1"/>
  <c r="AQ49" i="1"/>
  <c r="AR49" i="1" s="1"/>
  <c r="AS49" i="1" s="1"/>
  <c r="AN49" i="1"/>
  <c r="AO49" i="1" s="1"/>
  <c r="AM49" i="1"/>
  <c r="AH49" i="1"/>
  <c r="T49" i="1"/>
  <c r="S49" i="1"/>
  <c r="R49" i="1"/>
  <c r="Q49" i="1"/>
  <c r="P49" i="1"/>
  <c r="O49" i="1"/>
  <c r="J49" i="1"/>
  <c r="I49" i="1"/>
  <c r="H49" i="1"/>
  <c r="CH49" i="1" s="1"/>
  <c r="G49" i="1"/>
  <c r="F49" i="1"/>
  <c r="E49" i="1"/>
  <c r="D49" i="1"/>
  <c r="BW48" i="1"/>
  <c r="BV48" i="1"/>
  <c r="BQ48" i="1"/>
  <c r="BT48" i="1" s="1"/>
  <c r="BP48" i="1"/>
  <c r="BL48" i="1"/>
  <c r="BM48" i="1" s="1"/>
  <c r="BN48" i="1" s="1"/>
  <c r="BH48" i="1"/>
  <c r="BI48" i="1" s="1"/>
  <c r="BJ48" i="1" s="1"/>
  <c r="BC48" i="1"/>
  <c r="BE48" i="1" s="1"/>
  <c r="BF48" i="1" s="1"/>
  <c r="AZ48" i="1"/>
  <c r="BA48" i="1" s="1"/>
  <c r="AY48" i="1"/>
  <c r="AU48" i="1"/>
  <c r="AV48" i="1" s="1"/>
  <c r="AW48" i="1" s="1"/>
  <c r="AQ48" i="1"/>
  <c r="AR48" i="1" s="1"/>
  <c r="AS48" i="1" s="1"/>
  <c r="AM48" i="1"/>
  <c r="AN48" i="1" s="1"/>
  <c r="AO48" i="1" s="1"/>
  <c r="AH48" i="1"/>
  <c r="T48" i="1"/>
  <c r="S48" i="1"/>
  <c r="R48" i="1"/>
  <c r="Q48" i="1"/>
  <c r="AA48" i="1" s="1"/>
  <c r="AB48" i="1" s="1"/>
  <c r="P48" i="1"/>
  <c r="V48" i="1" s="1"/>
  <c r="O48" i="1"/>
  <c r="W48" i="1" s="1"/>
  <c r="AG48" i="1" s="1"/>
  <c r="J48" i="1"/>
  <c r="I48" i="1"/>
  <c r="H48" i="1"/>
  <c r="CI48" i="1" s="1"/>
  <c r="G48" i="1"/>
  <c r="F48" i="1"/>
  <c r="E48" i="1"/>
  <c r="D48" i="1"/>
  <c r="CG47" i="1"/>
  <c r="BV47" i="1"/>
  <c r="BP47" i="1"/>
  <c r="BQ47" i="1" s="1"/>
  <c r="BL47" i="1"/>
  <c r="BM47" i="1" s="1"/>
  <c r="BN47" i="1" s="1"/>
  <c r="BH47" i="1"/>
  <c r="BI47" i="1" s="1"/>
  <c r="BJ47" i="1" s="1"/>
  <c r="BC47" i="1"/>
  <c r="BE47" i="1" s="1"/>
  <c r="BF47" i="1" s="1"/>
  <c r="AY47" i="1"/>
  <c r="AZ47" i="1" s="1"/>
  <c r="BA47" i="1" s="1"/>
  <c r="AU47" i="1"/>
  <c r="AV47" i="1" s="1"/>
  <c r="AW47" i="1" s="1"/>
  <c r="AQ47" i="1"/>
  <c r="AR47" i="1" s="1"/>
  <c r="AS47" i="1" s="1"/>
  <c r="AM47" i="1"/>
  <c r="AN47" i="1" s="1"/>
  <c r="AO47" i="1" s="1"/>
  <c r="AH47" i="1"/>
  <c r="T47" i="1"/>
  <c r="S47" i="1"/>
  <c r="R47" i="1"/>
  <c r="Q47" i="1"/>
  <c r="AA47" i="1" s="1"/>
  <c r="AB47" i="1" s="1"/>
  <c r="P47" i="1"/>
  <c r="O47" i="1"/>
  <c r="J47" i="1"/>
  <c r="I47" i="1"/>
  <c r="H47" i="1"/>
  <c r="CH47" i="1" s="1"/>
  <c r="G47" i="1"/>
  <c r="F47" i="1"/>
  <c r="E47" i="1"/>
  <c r="D47" i="1"/>
  <c r="CF46" i="1"/>
  <c r="BW46" i="1"/>
  <c r="BV46" i="1"/>
  <c r="BQ46" i="1"/>
  <c r="BP46" i="1"/>
  <c r="BL46" i="1"/>
  <c r="BM46" i="1" s="1"/>
  <c r="BN46" i="1" s="1"/>
  <c r="BI46" i="1"/>
  <c r="BJ46" i="1" s="1"/>
  <c r="BH46" i="1"/>
  <c r="BC46" i="1"/>
  <c r="BE46" i="1" s="1"/>
  <c r="BF46" i="1" s="1"/>
  <c r="AY46" i="1"/>
  <c r="AZ46" i="1" s="1"/>
  <c r="BA46" i="1" s="1"/>
  <c r="AU46" i="1"/>
  <c r="AV46" i="1" s="1"/>
  <c r="AW46" i="1" s="1"/>
  <c r="AR46" i="1"/>
  <c r="AS46" i="1" s="1"/>
  <c r="AQ46" i="1"/>
  <c r="AM46" i="1"/>
  <c r="AN46" i="1" s="1"/>
  <c r="AO46" i="1" s="1"/>
  <c r="AH46" i="1"/>
  <c r="AA46" i="1"/>
  <c r="AB46" i="1" s="1"/>
  <c r="T46" i="1"/>
  <c r="S46" i="1"/>
  <c r="R46" i="1"/>
  <c r="Q46" i="1"/>
  <c r="P46" i="1"/>
  <c r="O46" i="1"/>
  <c r="J46" i="1"/>
  <c r="I46" i="1"/>
  <c r="H46" i="1"/>
  <c r="CH46" i="1" s="1"/>
  <c r="G46" i="1"/>
  <c r="F46" i="1"/>
  <c r="E46" i="1"/>
  <c r="D46" i="1"/>
  <c r="CI45" i="1"/>
  <c r="CG45" i="1"/>
  <c r="BV45" i="1"/>
  <c r="BP45" i="1"/>
  <c r="BQ45" i="1" s="1"/>
  <c r="BL45" i="1"/>
  <c r="BM45" i="1" s="1"/>
  <c r="BN45" i="1" s="1"/>
  <c r="BH45" i="1"/>
  <c r="BI45" i="1" s="1"/>
  <c r="BJ45" i="1" s="1"/>
  <c r="BE45" i="1"/>
  <c r="BF45" i="1" s="1"/>
  <c r="BC45" i="1"/>
  <c r="AY45" i="1"/>
  <c r="AZ45" i="1" s="1"/>
  <c r="BA45" i="1" s="1"/>
  <c r="AU45" i="1"/>
  <c r="AV45" i="1" s="1"/>
  <c r="AW45" i="1" s="1"/>
  <c r="AQ45" i="1"/>
  <c r="AR45" i="1" s="1"/>
  <c r="AS45" i="1" s="1"/>
  <c r="AN45" i="1"/>
  <c r="AO45" i="1" s="1"/>
  <c r="AM45" i="1"/>
  <c r="AH45" i="1"/>
  <c r="AA45" i="1"/>
  <c r="AB45" i="1" s="1"/>
  <c r="U45" i="1"/>
  <c r="AC45" i="1" s="1"/>
  <c r="T45" i="1"/>
  <c r="S45" i="1"/>
  <c r="R45" i="1"/>
  <c r="Q45" i="1"/>
  <c r="P45" i="1"/>
  <c r="O45" i="1"/>
  <c r="W45" i="1" s="1"/>
  <c r="AG45" i="1" s="1"/>
  <c r="AI45" i="1" s="1"/>
  <c r="AJ45" i="1" s="1"/>
  <c r="AK45" i="1" s="1"/>
  <c r="J45" i="1"/>
  <c r="I45" i="1"/>
  <c r="H45" i="1"/>
  <c r="CF45" i="1" s="1"/>
  <c r="G45" i="1"/>
  <c r="F45" i="1"/>
  <c r="E45" i="1"/>
  <c r="D45" i="1"/>
  <c r="BW44" i="1"/>
  <c r="BV44" i="1"/>
  <c r="BQ44" i="1"/>
  <c r="BP44" i="1"/>
  <c r="BL44" i="1"/>
  <c r="BM44" i="1" s="1"/>
  <c r="BN44" i="1" s="1"/>
  <c r="BT44" i="1" s="1"/>
  <c r="CD44" i="1" s="1"/>
  <c r="BH44" i="1"/>
  <c r="BI44" i="1" s="1"/>
  <c r="BJ44" i="1" s="1"/>
  <c r="BC44" i="1"/>
  <c r="BE44" i="1" s="1"/>
  <c r="BF44" i="1" s="1"/>
  <c r="AY44" i="1"/>
  <c r="AZ44" i="1" s="1"/>
  <c r="BA44" i="1" s="1"/>
  <c r="AU44" i="1"/>
  <c r="AV44" i="1" s="1"/>
  <c r="AW44" i="1" s="1"/>
  <c r="AQ44" i="1"/>
  <c r="AR44" i="1" s="1"/>
  <c r="AS44" i="1" s="1"/>
  <c r="AM44" i="1"/>
  <c r="AN44" i="1" s="1"/>
  <c r="AO44" i="1" s="1"/>
  <c r="AH44" i="1"/>
  <c r="AA44" i="1"/>
  <c r="AB44" i="1" s="1"/>
  <c r="T44" i="1"/>
  <c r="S44" i="1"/>
  <c r="R44" i="1"/>
  <c r="Q44" i="1"/>
  <c r="P44" i="1"/>
  <c r="O44" i="1"/>
  <c r="J44" i="1"/>
  <c r="I44" i="1"/>
  <c r="H44" i="1"/>
  <c r="CF44" i="1" s="1"/>
  <c r="G44" i="1"/>
  <c r="F44" i="1"/>
  <c r="E44" i="1"/>
  <c r="D44" i="1"/>
  <c r="CI43" i="1"/>
  <c r="BV43" i="1"/>
  <c r="BP43" i="1"/>
  <c r="BQ43" i="1" s="1"/>
  <c r="BM43" i="1"/>
  <c r="BN43" i="1" s="1"/>
  <c r="BL43" i="1"/>
  <c r="BJ43" i="1"/>
  <c r="BH43" i="1"/>
  <c r="BI43" i="1" s="1"/>
  <c r="BC43" i="1"/>
  <c r="BE43" i="1" s="1"/>
  <c r="BF43" i="1" s="1"/>
  <c r="BA43" i="1"/>
  <c r="AY43" i="1"/>
  <c r="AZ43" i="1" s="1"/>
  <c r="AV43" i="1"/>
  <c r="AW43" i="1" s="1"/>
  <c r="AU43" i="1"/>
  <c r="AQ43" i="1"/>
  <c r="AR43" i="1" s="1"/>
  <c r="AS43" i="1" s="1"/>
  <c r="AN43" i="1"/>
  <c r="AO43" i="1" s="1"/>
  <c r="AM43" i="1"/>
  <c r="AH43" i="1"/>
  <c r="T43" i="1"/>
  <c r="S43" i="1"/>
  <c r="R43" i="1"/>
  <c r="Q43" i="1"/>
  <c r="P43" i="1"/>
  <c r="O43" i="1"/>
  <c r="J43" i="1"/>
  <c r="I43" i="1"/>
  <c r="H43" i="1"/>
  <c r="CH43" i="1" s="1"/>
  <c r="G43" i="1"/>
  <c r="F43" i="1"/>
  <c r="E43" i="1"/>
  <c r="D43" i="1"/>
  <c r="CF42" i="1"/>
  <c r="BV42" i="1"/>
  <c r="BQ42" i="1"/>
  <c r="BP42" i="1"/>
  <c r="BL42" i="1"/>
  <c r="BM42" i="1" s="1"/>
  <c r="BN42" i="1" s="1"/>
  <c r="BI42" i="1"/>
  <c r="BJ42" i="1" s="1"/>
  <c r="BH42" i="1"/>
  <c r="BC42" i="1"/>
  <c r="BE42" i="1" s="1"/>
  <c r="BF42" i="1" s="1"/>
  <c r="AZ42" i="1"/>
  <c r="BA42" i="1" s="1"/>
  <c r="AY42" i="1"/>
  <c r="AU42" i="1"/>
  <c r="AV42" i="1" s="1"/>
  <c r="AW42" i="1" s="1"/>
  <c r="AR42" i="1"/>
  <c r="AS42" i="1" s="1"/>
  <c r="AQ42" i="1"/>
  <c r="AM42" i="1"/>
  <c r="AN42" i="1" s="1"/>
  <c r="AO42" i="1" s="1"/>
  <c r="AH42" i="1"/>
  <c r="T42" i="1"/>
  <c r="S42" i="1"/>
  <c r="R42" i="1"/>
  <c r="Q42" i="1"/>
  <c r="AA42" i="1" s="1"/>
  <c r="AB42" i="1" s="1"/>
  <c r="P42" i="1"/>
  <c r="O42" i="1"/>
  <c r="W42" i="1" s="1"/>
  <c r="AG42" i="1" s="1"/>
  <c r="J42" i="1"/>
  <c r="I42" i="1"/>
  <c r="H42" i="1"/>
  <c r="CI42" i="1" s="1"/>
  <c r="G42" i="1"/>
  <c r="BW42" i="1" s="1"/>
  <c r="F42" i="1"/>
  <c r="E42" i="1"/>
  <c r="D42" i="1"/>
  <c r="CI41" i="1"/>
  <c r="CG41" i="1"/>
  <c r="CF41" i="1"/>
  <c r="BV41" i="1"/>
  <c r="BP41" i="1"/>
  <c r="BQ41" i="1" s="1"/>
  <c r="BL41" i="1"/>
  <c r="BM41" i="1" s="1"/>
  <c r="BN41" i="1" s="1"/>
  <c r="BH41" i="1"/>
  <c r="BI41" i="1" s="1"/>
  <c r="BJ41" i="1" s="1"/>
  <c r="BE41" i="1"/>
  <c r="BF41" i="1" s="1"/>
  <c r="BC41" i="1"/>
  <c r="AY41" i="1"/>
  <c r="AZ41" i="1" s="1"/>
  <c r="BA41" i="1" s="1"/>
  <c r="AU41" i="1"/>
  <c r="AV41" i="1" s="1"/>
  <c r="AW41" i="1" s="1"/>
  <c r="AQ41" i="1"/>
  <c r="AR41" i="1" s="1"/>
  <c r="AS41" i="1" s="1"/>
  <c r="AN41" i="1"/>
  <c r="AO41" i="1" s="1"/>
  <c r="AM41" i="1"/>
  <c r="AH41" i="1"/>
  <c r="T41" i="1"/>
  <c r="S41" i="1"/>
  <c r="R41" i="1"/>
  <c r="Q41" i="1"/>
  <c r="AA41" i="1" s="1"/>
  <c r="AB41" i="1" s="1"/>
  <c r="P41" i="1"/>
  <c r="O41" i="1"/>
  <c r="W41" i="1" s="1"/>
  <c r="AG41" i="1" s="1"/>
  <c r="AI41" i="1" s="1"/>
  <c r="AJ41" i="1" s="1"/>
  <c r="AK41" i="1" s="1"/>
  <c r="J41" i="1"/>
  <c r="I41" i="1"/>
  <c r="H41" i="1"/>
  <c r="CH41" i="1" s="1"/>
  <c r="G41" i="1"/>
  <c r="F41" i="1"/>
  <c r="E41" i="1"/>
  <c r="D41" i="1"/>
  <c r="BV40" i="1"/>
  <c r="BQ40" i="1"/>
  <c r="BP40" i="1"/>
  <c r="BL40" i="1"/>
  <c r="BM40" i="1" s="1"/>
  <c r="BN40" i="1" s="1"/>
  <c r="BI40" i="1"/>
  <c r="BJ40" i="1" s="1"/>
  <c r="BH40" i="1"/>
  <c r="BC40" i="1"/>
  <c r="BE40" i="1" s="1"/>
  <c r="BF40" i="1" s="1"/>
  <c r="AZ40" i="1"/>
  <c r="BA40" i="1" s="1"/>
  <c r="AY40" i="1"/>
  <c r="AW40" i="1"/>
  <c r="AU40" i="1"/>
  <c r="AV40" i="1" s="1"/>
  <c r="AQ40" i="1"/>
  <c r="AR40" i="1" s="1"/>
  <c r="AS40" i="1" s="1"/>
  <c r="AM40" i="1"/>
  <c r="AN40" i="1" s="1"/>
  <c r="AO40" i="1" s="1"/>
  <c r="AA40" i="1"/>
  <c r="AB40" i="1" s="1"/>
  <c r="T40" i="1"/>
  <c r="S40" i="1"/>
  <c r="R40" i="1"/>
  <c r="Q40" i="1"/>
  <c r="P40" i="1"/>
  <c r="U40" i="1" s="1"/>
  <c r="AC40" i="1" s="1"/>
  <c r="O40" i="1"/>
  <c r="J40" i="1"/>
  <c r="I40" i="1"/>
  <c r="H40" i="1"/>
  <c r="CG40" i="1" s="1"/>
  <c r="G40" i="1"/>
  <c r="BW40" i="1" s="1"/>
  <c r="F40" i="1"/>
  <c r="E40" i="1"/>
  <c r="D40" i="1"/>
  <c r="BV39" i="1"/>
  <c r="BQ39" i="1"/>
  <c r="BP39" i="1"/>
  <c r="BL39" i="1"/>
  <c r="BM39" i="1" s="1"/>
  <c r="BN39" i="1" s="1"/>
  <c r="BT39" i="1" s="1"/>
  <c r="CD39" i="1" s="1"/>
  <c r="BI39" i="1"/>
  <c r="BJ39" i="1" s="1"/>
  <c r="BH39" i="1"/>
  <c r="BF39" i="1"/>
  <c r="BC39" i="1"/>
  <c r="BE39" i="1" s="1"/>
  <c r="AY39" i="1"/>
  <c r="AZ39" i="1" s="1"/>
  <c r="BA39" i="1" s="1"/>
  <c r="AU39" i="1"/>
  <c r="AV39" i="1" s="1"/>
  <c r="AW39" i="1" s="1"/>
  <c r="AQ39" i="1"/>
  <c r="AR39" i="1" s="1"/>
  <c r="AS39" i="1" s="1"/>
  <c r="AM39" i="1"/>
  <c r="AN39" i="1" s="1"/>
  <c r="AO39" i="1" s="1"/>
  <c r="AH39" i="1"/>
  <c r="T39" i="1"/>
  <c r="S39" i="1"/>
  <c r="R39" i="1"/>
  <c r="Q39" i="1"/>
  <c r="AA39" i="1" s="1"/>
  <c r="AB39" i="1" s="1"/>
  <c r="P39" i="1"/>
  <c r="O39" i="1"/>
  <c r="J39" i="1"/>
  <c r="I39" i="1"/>
  <c r="H39" i="1"/>
  <c r="CH39" i="1" s="1"/>
  <c r="G39" i="1"/>
  <c r="BW39" i="1" s="1"/>
  <c r="F39" i="1"/>
  <c r="E39" i="1"/>
  <c r="D39" i="1"/>
  <c r="BV38" i="1"/>
  <c r="BP38" i="1"/>
  <c r="BQ38" i="1" s="1"/>
  <c r="BM38" i="1"/>
  <c r="BN38" i="1" s="1"/>
  <c r="BT38" i="1" s="1"/>
  <c r="BL38" i="1"/>
  <c r="BJ38" i="1"/>
  <c r="BH38" i="1"/>
  <c r="BI38" i="1" s="1"/>
  <c r="BE38" i="1"/>
  <c r="BF38" i="1" s="1"/>
  <c r="BC38" i="1"/>
  <c r="BA38" i="1"/>
  <c r="AY38" i="1"/>
  <c r="AZ38" i="1" s="1"/>
  <c r="AV38" i="1"/>
  <c r="AW38" i="1" s="1"/>
  <c r="AU38" i="1"/>
  <c r="AQ38" i="1"/>
  <c r="AR38" i="1" s="1"/>
  <c r="AS38" i="1" s="1"/>
  <c r="AN38" i="1"/>
  <c r="AO38" i="1" s="1"/>
  <c r="AM38" i="1"/>
  <c r="AH38" i="1"/>
  <c r="T38" i="1"/>
  <c r="S38" i="1"/>
  <c r="R38" i="1"/>
  <c r="Q38" i="1"/>
  <c r="P38" i="1"/>
  <c r="O38" i="1"/>
  <c r="W38" i="1" s="1"/>
  <c r="AG38" i="1" s="1"/>
  <c r="AI38" i="1" s="1"/>
  <c r="AJ38" i="1" s="1"/>
  <c r="AK38" i="1" s="1"/>
  <c r="J38" i="1"/>
  <c r="I38" i="1"/>
  <c r="H38" i="1"/>
  <c r="CF38" i="1" s="1"/>
  <c r="G38" i="1"/>
  <c r="F38" i="1"/>
  <c r="E38" i="1"/>
  <c r="D38" i="1"/>
  <c r="CF37" i="1"/>
  <c r="BV37" i="1"/>
  <c r="BQ37" i="1"/>
  <c r="BP37" i="1"/>
  <c r="BL37" i="1"/>
  <c r="BM37" i="1" s="1"/>
  <c r="BN37" i="1" s="1"/>
  <c r="BH37" i="1"/>
  <c r="BI37" i="1" s="1"/>
  <c r="BJ37" i="1" s="1"/>
  <c r="BC37" i="1"/>
  <c r="BE37" i="1" s="1"/>
  <c r="BF37" i="1" s="1"/>
  <c r="AY37" i="1"/>
  <c r="AZ37" i="1" s="1"/>
  <c r="BA37" i="1" s="1"/>
  <c r="AU37" i="1"/>
  <c r="AV37" i="1" s="1"/>
  <c r="AW37" i="1" s="1"/>
  <c r="AS37" i="1"/>
  <c r="AR37" i="1"/>
  <c r="AQ37" i="1"/>
  <c r="AM37" i="1"/>
  <c r="AN37" i="1" s="1"/>
  <c r="AO37" i="1" s="1"/>
  <c r="AH37" i="1"/>
  <c r="T37" i="1"/>
  <c r="S37" i="1"/>
  <c r="R37" i="1"/>
  <c r="Q37" i="1"/>
  <c r="AA37" i="1" s="1"/>
  <c r="AB37" i="1" s="1"/>
  <c r="P37" i="1"/>
  <c r="O37" i="1"/>
  <c r="W37" i="1" s="1"/>
  <c r="AG37" i="1" s="1"/>
  <c r="J37" i="1"/>
  <c r="I37" i="1"/>
  <c r="H37" i="1"/>
  <c r="CI37" i="1" s="1"/>
  <c r="G37" i="1"/>
  <c r="BW37" i="1" s="1"/>
  <c r="F37" i="1"/>
  <c r="E37" i="1"/>
  <c r="D37" i="1"/>
  <c r="CG36" i="1"/>
  <c r="CF36" i="1"/>
  <c r="BV36" i="1"/>
  <c r="BP36" i="1"/>
  <c r="BQ36" i="1" s="1"/>
  <c r="BT36" i="1" s="1"/>
  <c r="CD36" i="1" s="1"/>
  <c r="BM36" i="1"/>
  <c r="BN36" i="1" s="1"/>
  <c r="BL36" i="1"/>
  <c r="BH36" i="1"/>
  <c r="BI36" i="1" s="1"/>
  <c r="BJ36" i="1" s="1"/>
  <c r="BC36" i="1"/>
  <c r="BE36" i="1" s="1"/>
  <c r="BF36" i="1" s="1"/>
  <c r="AY36" i="1"/>
  <c r="AZ36" i="1" s="1"/>
  <c r="BA36" i="1" s="1"/>
  <c r="AU36" i="1"/>
  <c r="AV36" i="1" s="1"/>
  <c r="AW36" i="1" s="1"/>
  <c r="AQ36" i="1"/>
  <c r="AR36" i="1" s="1"/>
  <c r="AS36" i="1" s="1"/>
  <c r="AN36" i="1"/>
  <c r="AO36" i="1" s="1"/>
  <c r="AM36" i="1"/>
  <c r="AH36" i="1"/>
  <c r="T36" i="1"/>
  <c r="S36" i="1"/>
  <c r="R36" i="1"/>
  <c r="Q36" i="1"/>
  <c r="AA36" i="1" s="1"/>
  <c r="AB36" i="1" s="1"/>
  <c r="P36" i="1"/>
  <c r="O36" i="1"/>
  <c r="W36" i="1" s="1"/>
  <c r="AG36" i="1" s="1"/>
  <c r="AI36" i="1" s="1"/>
  <c r="AJ36" i="1" s="1"/>
  <c r="AK36" i="1" s="1"/>
  <c r="J36" i="1"/>
  <c r="I36" i="1"/>
  <c r="H36" i="1"/>
  <c r="CH36" i="1" s="1"/>
  <c r="G36" i="1"/>
  <c r="BW36" i="1" s="1"/>
  <c r="F36" i="1"/>
  <c r="E36" i="1"/>
  <c r="D36" i="1"/>
  <c r="BW35" i="1"/>
  <c r="BV35" i="1"/>
  <c r="BP35" i="1"/>
  <c r="BQ35" i="1" s="1"/>
  <c r="BL35" i="1"/>
  <c r="BM35" i="1" s="1"/>
  <c r="BN35" i="1" s="1"/>
  <c r="BH35" i="1"/>
  <c r="BI35" i="1" s="1"/>
  <c r="BJ35" i="1" s="1"/>
  <c r="BC35" i="1"/>
  <c r="BE35" i="1" s="1"/>
  <c r="BF35" i="1" s="1"/>
  <c r="AY35" i="1"/>
  <c r="AZ35" i="1" s="1"/>
  <c r="BA35" i="1" s="1"/>
  <c r="AW35" i="1"/>
  <c r="AU35" i="1"/>
  <c r="AV35" i="1" s="1"/>
  <c r="AQ35" i="1"/>
  <c r="AR35" i="1" s="1"/>
  <c r="AS35" i="1" s="1"/>
  <c r="AO35" i="1"/>
  <c r="AM35" i="1"/>
  <c r="AN35" i="1" s="1"/>
  <c r="AH35" i="1"/>
  <c r="T35" i="1"/>
  <c r="S35" i="1"/>
  <c r="R35" i="1"/>
  <c r="U35" i="1" s="1"/>
  <c r="AC35" i="1" s="1"/>
  <c r="Q35" i="1"/>
  <c r="P35" i="1"/>
  <c r="O35" i="1"/>
  <c r="J35" i="1"/>
  <c r="I35" i="1"/>
  <c r="H35" i="1"/>
  <c r="G35" i="1"/>
  <c r="F35" i="1"/>
  <c r="E35" i="1"/>
  <c r="D35" i="1"/>
  <c r="CI34" i="1"/>
  <c r="CG34" i="1"/>
  <c r="BV34" i="1"/>
  <c r="BP34" i="1"/>
  <c r="BQ34" i="1" s="1"/>
  <c r="BL34" i="1"/>
  <c r="BM34" i="1" s="1"/>
  <c r="BN34" i="1" s="1"/>
  <c r="BH34" i="1"/>
  <c r="BI34" i="1" s="1"/>
  <c r="BJ34" i="1" s="1"/>
  <c r="BC34" i="1"/>
  <c r="BE34" i="1" s="1"/>
  <c r="BF34" i="1" s="1"/>
  <c r="BA34" i="1"/>
  <c r="AY34" i="1"/>
  <c r="AZ34" i="1" s="1"/>
  <c r="AV34" i="1"/>
  <c r="AW34" i="1" s="1"/>
  <c r="AU34" i="1"/>
  <c r="AQ34" i="1"/>
  <c r="AR34" i="1" s="1"/>
  <c r="AS34" i="1" s="1"/>
  <c r="AN34" i="1"/>
  <c r="AO34" i="1" s="1"/>
  <c r="AM34" i="1"/>
  <c r="AH34" i="1"/>
  <c r="T34" i="1"/>
  <c r="S34" i="1"/>
  <c r="R34" i="1"/>
  <c r="Q34" i="1"/>
  <c r="AA34" i="1" s="1"/>
  <c r="AB34" i="1" s="1"/>
  <c r="P34" i="1"/>
  <c r="O34" i="1"/>
  <c r="J34" i="1"/>
  <c r="I34" i="1"/>
  <c r="H34" i="1"/>
  <c r="CF34" i="1" s="1"/>
  <c r="G34" i="1"/>
  <c r="F34" i="1"/>
  <c r="E34" i="1"/>
  <c r="D34" i="1"/>
  <c r="BV33" i="1"/>
  <c r="BQ33" i="1"/>
  <c r="BP33" i="1"/>
  <c r="BL33" i="1"/>
  <c r="BM33" i="1" s="1"/>
  <c r="BN33" i="1" s="1"/>
  <c r="BT33" i="1" s="1"/>
  <c r="BI33" i="1"/>
  <c r="BJ33" i="1" s="1"/>
  <c r="BH33" i="1"/>
  <c r="BE33" i="1"/>
  <c r="BF33" i="1" s="1"/>
  <c r="BC33" i="1"/>
  <c r="AZ33" i="1"/>
  <c r="BA33" i="1" s="1"/>
  <c r="AY33" i="1"/>
  <c r="AU33" i="1"/>
  <c r="AV33" i="1" s="1"/>
  <c r="AW33" i="1" s="1"/>
  <c r="AR33" i="1"/>
  <c r="AS33" i="1" s="1"/>
  <c r="AQ33" i="1"/>
  <c r="AM33" i="1"/>
  <c r="AN33" i="1" s="1"/>
  <c r="AO33" i="1" s="1"/>
  <c r="AH33" i="1"/>
  <c r="AA33" i="1"/>
  <c r="AB33" i="1" s="1"/>
  <c r="T33" i="1"/>
  <c r="S33" i="1"/>
  <c r="R33" i="1"/>
  <c r="Q33" i="1"/>
  <c r="P33" i="1"/>
  <c r="O33" i="1"/>
  <c r="V33" i="1" s="1"/>
  <c r="J33" i="1"/>
  <c r="I33" i="1"/>
  <c r="H33" i="1"/>
  <c r="CG33" i="1" s="1"/>
  <c r="G33" i="1"/>
  <c r="BW33" i="1" s="1"/>
  <c r="F33" i="1"/>
  <c r="E33" i="1"/>
  <c r="D33" i="1"/>
  <c r="BV32" i="1"/>
  <c r="BP32" i="1"/>
  <c r="BQ32" i="1" s="1"/>
  <c r="BL32" i="1"/>
  <c r="BM32" i="1" s="1"/>
  <c r="BN32" i="1" s="1"/>
  <c r="BH32" i="1"/>
  <c r="BI32" i="1" s="1"/>
  <c r="BJ32" i="1" s="1"/>
  <c r="BE32" i="1"/>
  <c r="BF32" i="1" s="1"/>
  <c r="BC32" i="1"/>
  <c r="AY32" i="1"/>
  <c r="AZ32" i="1" s="1"/>
  <c r="BA32" i="1" s="1"/>
  <c r="AU32" i="1"/>
  <c r="AV32" i="1" s="1"/>
  <c r="AW32" i="1" s="1"/>
  <c r="AS32" i="1"/>
  <c r="AQ32" i="1"/>
  <c r="AR32" i="1" s="1"/>
  <c r="AM32" i="1"/>
  <c r="AN32" i="1" s="1"/>
  <c r="AO32" i="1" s="1"/>
  <c r="AH32" i="1"/>
  <c r="T32" i="1"/>
  <c r="S32" i="1"/>
  <c r="R32" i="1"/>
  <c r="Q32" i="1"/>
  <c r="AA32" i="1" s="1"/>
  <c r="AB32" i="1" s="1"/>
  <c r="P32" i="1"/>
  <c r="O32" i="1"/>
  <c r="W32" i="1" s="1"/>
  <c r="AG32" i="1" s="1"/>
  <c r="AI32" i="1" s="1"/>
  <c r="AJ32" i="1" s="1"/>
  <c r="AK32" i="1" s="1"/>
  <c r="J32" i="1"/>
  <c r="I32" i="1"/>
  <c r="H32" i="1"/>
  <c r="CF32" i="1" s="1"/>
  <c r="G32" i="1"/>
  <c r="F32" i="1"/>
  <c r="E32" i="1"/>
  <c r="D32" i="1"/>
  <c r="CG31" i="1"/>
  <c r="BV31" i="1"/>
  <c r="BQ31" i="1"/>
  <c r="BP31" i="1"/>
  <c r="BL31" i="1"/>
  <c r="BM31" i="1" s="1"/>
  <c r="BN31" i="1" s="1"/>
  <c r="BI31" i="1"/>
  <c r="BJ31" i="1" s="1"/>
  <c r="BH31" i="1"/>
  <c r="BC31" i="1"/>
  <c r="BE31" i="1" s="1"/>
  <c r="BF31" i="1" s="1"/>
  <c r="AZ31" i="1"/>
  <c r="BA31" i="1" s="1"/>
  <c r="AY31" i="1"/>
  <c r="AU31" i="1"/>
  <c r="AV31" i="1" s="1"/>
  <c r="AW31" i="1" s="1"/>
  <c r="AR31" i="1"/>
  <c r="AS31" i="1" s="1"/>
  <c r="AQ31" i="1"/>
  <c r="AM31" i="1"/>
  <c r="AN31" i="1" s="1"/>
  <c r="AO31" i="1" s="1"/>
  <c r="AH31" i="1"/>
  <c r="T31" i="1"/>
  <c r="S31" i="1"/>
  <c r="R31" i="1"/>
  <c r="Q31" i="1"/>
  <c r="AA31" i="1" s="1"/>
  <c r="AB31" i="1" s="1"/>
  <c r="P31" i="1"/>
  <c r="O31" i="1"/>
  <c r="J31" i="1"/>
  <c r="I31" i="1"/>
  <c r="H31" i="1"/>
  <c r="CI31" i="1" s="1"/>
  <c r="G31" i="1"/>
  <c r="BW31" i="1" s="1"/>
  <c r="F31" i="1"/>
  <c r="E31" i="1"/>
  <c r="D31" i="1"/>
  <c r="CI30" i="1"/>
  <c r="BV30" i="1"/>
  <c r="BP30" i="1"/>
  <c r="BQ30" i="1" s="1"/>
  <c r="BL30" i="1"/>
  <c r="BM30" i="1" s="1"/>
  <c r="BN30" i="1" s="1"/>
  <c r="BH30" i="1"/>
  <c r="BI30" i="1" s="1"/>
  <c r="BJ30" i="1" s="1"/>
  <c r="BC30" i="1"/>
  <c r="BE30" i="1" s="1"/>
  <c r="BF30" i="1" s="1"/>
  <c r="AZ30" i="1"/>
  <c r="BA30" i="1" s="1"/>
  <c r="AY30" i="1"/>
  <c r="AV30" i="1"/>
  <c r="AW30" i="1" s="1"/>
  <c r="AU30" i="1"/>
  <c r="AQ30" i="1"/>
  <c r="AR30" i="1" s="1"/>
  <c r="AS30" i="1" s="1"/>
  <c r="AM30" i="1"/>
  <c r="AN30" i="1" s="1"/>
  <c r="AO30" i="1" s="1"/>
  <c r="AH30" i="1"/>
  <c r="T30" i="1"/>
  <c r="S30" i="1"/>
  <c r="R30" i="1"/>
  <c r="Q30" i="1"/>
  <c r="AA30" i="1" s="1"/>
  <c r="AB30" i="1" s="1"/>
  <c r="P30" i="1"/>
  <c r="O30" i="1"/>
  <c r="J30" i="1"/>
  <c r="I30" i="1"/>
  <c r="H30" i="1"/>
  <c r="CH30" i="1" s="1"/>
  <c r="G30" i="1"/>
  <c r="F30" i="1"/>
  <c r="E30" i="1"/>
  <c r="D30" i="1"/>
  <c r="BV29" i="1"/>
  <c r="BP29" i="1"/>
  <c r="BQ29" i="1" s="1"/>
  <c r="BL29" i="1"/>
  <c r="BM29" i="1" s="1"/>
  <c r="BN29" i="1" s="1"/>
  <c r="BH29" i="1"/>
  <c r="BI29" i="1" s="1"/>
  <c r="BJ29" i="1" s="1"/>
  <c r="BC29" i="1"/>
  <c r="BE29" i="1" s="1"/>
  <c r="BF29" i="1" s="1"/>
  <c r="AY29" i="1"/>
  <c r="AZ29" i="1" s="1"/>
  <c r="BA29" i="1" s="1"/>
  <c r="AU29" i="1"/>
  <c r="AV29" i="1" s="1"/>
  <c r="AW29" i="1" s="1"/>
  <c r="AQ29" i="1"/>
  <c r="AR29" i="1" s="1"/>
  <c r="AS29" i="1" s="1"/>
  <c r="AM29" i="1"/>
  <c r="AN29" i="1" s="1"/>
  <c r="AO29" i="1" s="1"/>
  <c r="AH29" i="1"/>
  <c r="T29" i="1"/>
  <c r="S29" i="1"/>
  <c r="R29" i="1"/>
  <c r="Q29" i="1"/>
  <c r="AE29" i="1" s="1"/>
  <c r="AF29" i="1" s="1"/>
  <c r="P29" i="1"/>
  <c r="O29" i="1"/>
  <c r="J29" i="1"/>
  <c r="I29" i="1"/>
  <c r="H29" i="1"/>
  <c r="G29" i="1"/>
  <c r="F29" i="1"/>
  <c r="E29" i="1"/>
  <c r="D29" i="1"/>
  <c r="CI28" i="1"/>
  <c r="BV28" i="1"/>
  <c r="BP28" i="1"/>
  <c r="BQ28" i="1" s="1"/>
  <c r="BL28" i="1"/>
  <c r="BM28" i="1" s="1"/>
  <c r="BN28" i="1" s="1"/>
  <c r="BH28" i="1"/>
  <c r="BI28" i="1" s="1"/>
  <c r="BJ28" i="1" s="1"/>
  <c r="BE28" i="1"/>
  <c r="BF28" i="1" s="1"/>
  <c r="BC28" i="1"/>
  <c r="AY28" i="1"/>
  <c r="AZ28" i="1" s="1"/>
  <c r="BA28" i="1" s="1"/>
  <c r="AV28" i="1"/>
  <c r="AW28" i="1" s="1"/>
  <c r="AU28" i="1"/>
  <c r="AQ28" i="1"/>
  <c r="AR28" i="1" s="1"/>
  <c r="AS28" i="1" s="1"/>
  <c r="AN28" i="1"/>
  <c r="AO28" i="1" s="1"/>
  <c r="AM28" i="1"/>
  <c r="AH28" i="1"/>
  <c r="T28" i="1"/>
  <c r="S28" i="1"/>
  <c r="R28" i="1"/>
  <c r="Q28" i="1"/>
  <c r="AA28" i="1" s="1"/>
  <c r="AB28" i="1" s="1"/>
  <c r="P28" i="1"/>
  <c r="O28" i="1"/>
  <c r="J28" i="1"/>
  <c r="I28" i="1"/>
  <c r="H28" i="1"/>
  <c r="CF28" i="1" s="1"/>
  <c r="G28" i="1"/>
  <c r="F28" i="1"/>
  <c r="E28" i="1"/>
  <c r="D28" i="1"/>
  <c r="BW27" i="1"/>
  <c r="BV27" i="1"/>
  <c r="BQ27" i="1"/>
  <c r="BP27" i="1"/>
  <c r="BL27" i="1"/>
  <c r="BM27" i="1" s="1"/>
  <c r="BN27" i="1" s="1"/>
  <c r="BT27" i="1" s="1"/>
  <c r="BI27" i="1"/>
  <c r="BJ27" i="1" s="1"/>
  <c r="BH27" i="1"/>
  <c r="BC27" i="1"/>
  <c r="BE27" i="1" s="1"/>
  <c r="BF27" i="1" s="1"/>
  <c r="AZ27" i="1"/>
  <c r="BA27" i="1" s="1"/>
  <c r="AY27" i="1"/>
  <c r="AU27" i="1"/>
  <c r="AV27" i="1" s="1"/>
  <c r="AW27" i="1" s="1"/>
  <c r="AQ27" i="1"/>
  <c r="AR27" i="1" s="1"/>
  <c r="AS27" i="1" s="1"/>
  <c r="AM27" i="1"/>
  <c r="AN27" i="1" s="1"/>
  <c r="AO27" i="1" s="1"/>
  <c r="AH27" i="1"/>
  <c r="AA27" i="1"/>
  <c r="AB27" i="1" s="1"/>
  <c r="T27" i="1"/>
  <c r="S27" i="1"/>
  <c r="R27" i="1"/>
  <c r="Q27" i="1"/>
  <c r="P27" i="1"/>
  <c r="O27" i="1"/>
  <c r="J27" i="1"/>
  <c r="I27" i="1"/>
  <c r="H27" i="1"/>
  <c r="CG27" i="1" s="1"/>
  <c r="G27" i="1"/>
  <c r="F27" i="1"/>
  <c r="E27" i="1"/>
  <c r="D27" i="1"/>
  <c r="BV26" i="1"/>
  <c r="BP26" i="1"/>
  <c r="BQ26" i="1" s="1"/>
  <c r="BL26" i="1"/>
  <c r="BM26" i="1" s="1"/>
  <c r="BN26" i="1" s="1"/>
  <c r="BH26" i="1"/>
  <c r="BI26" i="1" s="1"/>
  <c r="BJ26" i="1" s="1"/>
  <c r="BE26" i="1"/>
  <c r="BF26" i="1" s="1"/>
  <c r="BC26" i="1"/>
  <c r="AY26" i="1"/>
  <c r="AZ26" i="1" s="1"/>
  <c r="BA26" i="1" s="1"/>
  <c r="AU26" i="1"/>
  <c r="AV26" i="1" s="1"/>
  <c r="AW26" i="1" s="1"/>
  <c r="AS26" i="1"/>
  <c r="AQ26" i="1"/>
  <c r="AR26" i="1" s="1"/>
  <c r="AM26" i="1"/>
  <c r="AN26" i="1" s="1"/>
  <c r="AO26" i="1" s="1"/>
  <c r="AH26" i="1"/>
  <c r="T26" i="1"/>
  <c r="S26" i="1"/>
  <c r="R26" i="1"/>
  <c r="Q26" i="1"/>
  <c r="AA26" i="1" s="1"/>
  <c r="AB26" i="1" s="1"/>
  <c r="P26" i="1"/>
  <c r="O26" i="1"/>
  <c r="J26" i="1"/>
  <c r="I26" i="1"/>
  <c r="H26" i="1"/>
  <c r="CF26" i="1" s="1"/>
  <c r="G26" i="1"/>
  <c r="F26" i="1"/>
  <c r="E26" i="1"/>
  <c r="D26" i="1"/>
  <c r="BW25" i="1"/>
  <c r="BV25" i="1"/>
  <c r="BQ25" i="1"/>
  <c r="BP25" i="1"/>
  <c r="BL25" i="1"/>
  <c r="BM25" i="1" s="1"/>
  <c r="BN25" i="1" s="1"/>
  <c r="BI25" i="1"/>
  <c r="BJ25" i="1" s="1"/>
  <c r="BH25" i="1"/>
  <c r="BC25" i="1"/>
  <c r="BE25" i="1" s="1"/>
  <c r="BF25" i="1" s="1"/>
  <c r="AY25" i="1"/>
  <c r="AZ25" i="1" s="1"/>
  <c r="BA25" i="1" s="1"/>
  <c r="AU25" i="1"/>
  <c r="AV25" i="1" s="1"/>
  <c r="AW25" i="1" s="1"/>
  <c r="AQ25" i="1"/>
  <c r="AR25" i="1" s="1"/>
  <c r="AS25" i="1" s="1"/>
  <c r="AM25" i="1"/>
  <c r="AN25" i="1" s="1"/>
  <c r="AO25" i="1" s="1"/>
  <c r="AH25" i="1"/>
  <c r="AA25" i="1"/>
  <c r="AB25" i="1" s="1"/>
  <c r="T25" i="1"/>
  <c r="S25" i="1"/>
  <c r="R25" i="1"/>
  <c r="U25" i="1" s="1"/>
  <c r="AC25" i="1" s="1"/>
  <c r="Q25" i="1"/>
  <c r="P25" i="1"/>
  <c r="O25" i="1"/>
  <c r="J25" i="1"/>
  <c r="I25" i="1"/>
  <c r="H25" i="1"/>
  <c r="CI25" i="1" s="1"/>
  <c r="G25" i="1"/>
  <c r="F25" i="1"/>
  <c r="E25" i="1"/>
  <c r="D25" i="1"/>
  <c r="BV24" i="1"/>
  <c r="BW24" i="1" s="1"/>
  <c r="BP24" i="1"/>
  <c r="BQ24" i="1" s="1"/>
  <c r="BL24" i="1"/>
  <c r="BM24" i="1" s="1"/>
  <c r="BN24" i="1" s="1"/>
  <c r="BH24" i="1"/>
  <c r="BI24" i="1" s="1"/>
  <c r="BJ24" i="1" s="1"/>
  <c r="BC24" i="1"/>
  <c r="BE24" i="1" s="1"/>
  <c r="BF24" i="1" s="1"/>
  <c r="AY24" i="1"/>
  <c r="AZ24" i="1" s="1"/>
  <c r="BA24" i="1" s="1"/>
  <c r="AU24" i="1"/>
  <c r="AV24" i="1" s="1"/>
  <c r="AW24" i="1" s="1"/>
  <c r="AQ24" i="1"/>
  <c r="AR24" i="1" s="1"/>
  <c r="AS24" i="1" s="1"/>
  <c r="AM24" i="1"/>
  <c r="AN24" i="1" s="1"/>
  <c r="AO24" i="1" s="1"/>
  <c r="AH24" i="1"/>
  <c r="T24" i="1"/>
  <c r="S24" i="1"/>
  <c r="R24" i="1"/>
  <c r="Q24" i="1"/>
  <c r="AA24" i="1" s="1"/>
  <c r="AB24" i="1" s="1"/>
  <c r="P24" i="1"/>
  <c r="O24" i="1"/>
  <c r="J24" i="1"/>
  <c r="I24" i="1"/>
  <c r="H24" i="1"/>
  <c r="CI24" i="1" s="1"/>
  <c r="G24" i="1"/>
  <c r="F24" i="1"/>
  <c r="E24" i="1"/>
  <c r="D24" i="1"/>
  <c r="BV23" i="1"/>
  <c r="BQ23" i="1"/>
  <c r="BP23" i="1"/>
  <c r="BM23" i="1"/>
  <c r="BN23" i="1" s="1"/>
  <c r="BT23" i="1" s="1"/>
  <c r="BL23" i="1"/>
  <c r="BH23" i="1"/>
  <c r="BI23" i="1" s="1"/>
  <c r="BJ23" i="1" s="1"/>
  <c r="BE23" i="1"/>
  <c r="BF23" i="1" s="1"/>
  <c r="BC23" i="1"/>
  <c r="AZ23" i="1"/>
  <c r="BA23" i="1" s="1"/>
  <c r="AY23" i="1"/>
  <c r="AU23" i="1"/>
  <c r="AV23" i="1" s="1"/>
  <c r="AW23" i="1" s="1"/>
  <c r="AR23" i="1"/>
  <c r="AS23" i="1" s="1"/>
  <c r="AQ23" i="1"/>
  <c r="AN23" i="1"/>
  <c r="AO23" i="1" s="1"/>
  <c r="AM23" i="1"/>
  <c r="AH23" i="1"/>
  <c r="AA23" i="1"/>
  <c r="AB23" i="1" s="1"/>
  <c r="T23" i="1"/>
  <c r="S23" i="1"/>
  <c r="R23" i="1"/>
  <c r="Q23" i="1"/>
  <c r="P23" i="1"/>
  <c r="O23" i="1"/>
  <c r="J23" i="1"/>
  <c r="I23" i="1"/>
  <c r="H23" i="1"/>
  <c r="CH23" i="1" s="1"/>
  <c r="G23" i="1"/>
  <c r="BW23" i="1" s="1"/>
  <c r="F23" i="1"/>
  <c r="E23" i="1"/>
  <c r="D23" i="1"/>
  <c r="BV22" i="1"/>
  <c r="BW22" i="1" s="1"/>
  <c r="BP22" i="1"/>
  <c r="BQ22" i="1" s="1"/>
  <c r="BT22" i="1" s="1"/>
  <c r="CD22" i="1" s="1"/>
  <c r="BL22" i="1"/>
  <c r="BM22" i="1" s="1"/>
  <c r="BN22" i="1" s="1"/>
  <c r="BH22" i="1"/>
  <c r="BI22" i="1" s="1"/>
  <c r="BJ22" i="1" s="1"/>
  <c r="BC22" i="1"/>
  <c r="BE22" i="1" s="1"/>
  <c r="BF22" i="1" s="1"/>
  <c r="AY22" i="1"/>
  <c r="AZ22" i="1" s="1"/>
  <c r="BA22" i="1" s="1"/>
  <c r="AU22" i="1"/>
  <c r="AV22" i="1" s="1"/>
  <c r="AW22" i="1" s="1"/>
  <c r="AQ22" i="1"/>
  <c r="AR22" i="1" s="1"/>
  <c r="AS22" i="1" s="1"/>
  <c r="AM22" i="1"/>
  <c r="AN22" i="1" s="1"/>
  <c r="AO22" i="1" s="1"/>
  <c r="AH22" i="1"/>
  <c r="T22" i="1"/>
  <c r="S22" i="1"/>
  <c r="R22" i="1"/>
  <c r="U22" i="1" s="1"/>
  <c r="AC22" i="1" s="1"/>
  <c r="Q22" i="1"/>
  <c r="AE22" i="1" s="1"/>
  <c r="AF22" i="1" s="1"/>
  <c r="P22" i="1"/>
  <c r="O22" i="1"/>
  <c r="J22" i="1"/>
  <c r="I22" i="1"/>
  <c r="H22" i="1"/>
  <c r="CG22" i="1" s="1"/>
  <c r="G22" i="1"/>
  <c r="F22" i="1"/>
  <c r="E22" i="1"/>
  <c r="D22" i="1"/>
  <c r="CG21" i="1"/>
  <c r="BV21" i="1"/>
  <c r="BW21" i="1" s="1"/>
  <c r="BP21" i="1"/>
  <c r="BQ21" i="1" s="1"/>
  <c r="BL21" i="1"/>
  <c r="BM21" i="1" s="1"/>
  <c r="BN21" i="1" s="1"/>
  <c r="BH21" i="1"/>
  <c r="BI21" i="1" s="1"/>
  <c r="BJ21" i="1" s="1"/>
  <c r="BC21" i="1"/>
  <c r="BE21" i="1" s="1"/>
  <c r="BF21" i="1" s="1"/>
  <c r="AY21" i="1"/>
  <c r="AZ21" i="1" s="1"/>
  <c r="BA21" i="1" s="1"/>
  <c r="AU21" i="1"/>
  <c r="AV21" i="1" s="1"/>
  <c r="AW21" i="1" s="1"/>
  <c r="AQ21" i="1"/>
  <c r="AR21" i="1" s="1"/>
  <c r="AS21" i="1" s="1"/>
  <c r="AM21" i="1"/>
  <c r="AN21" i="1" s="1"/>
  <c r="AO21" i="1" s="1"/>
  <c r="AH21" i="1"/>
  <c r="T21" i="1"/>
  <c r="S21" i="1"/>
  <c r="R21" i="1"/>
  <c r="Q21" i="1"/>
  <c r="P21" i="1"/>
  <c r="O21" i="1"/>
  <c r="V21" i="1" s="1"/>
  <c r="J21" i="1"/>
  <c r="I21" i="1"/>
  <c r="H21" i="1"/>
  <c r="CF21" i="1" s="1"/>
  <c r="G21" i="1"/>
  <c r="F21" i="1"/>
  <c r="E21" i="1"/>
  <c r="D21" i="1"/>
  <c r="CI20" i="1"/>
  <c r="BV20" i="1"/>
  <c r="BQ20" i="1"/>
  <c r="BP20" i="1"/>
  <c r="BM20" i="1"/>
  <c r="BN20" i="1" s="1"/>
  <c r="BL20" i="1"/>
  <c r="BH20" i="1"/>
  <c r="BI20" i="1" s="1"/>
  <c r="BJ20" i="1" s="1"/>
  <c r="BC20" i="1"/>
  <c r="BE20" i="1" s="1"/>
  <c r="BF20" i="1" s="1"/>
  <c r="AZ20" i="1"/>
  <c r="BA20" i="1" s="1"/>
  <c r="AY20" i="1"/>
  <c r="AU20" i="1"/>
  <c r="AV20" i="1" s="1"/>
  <c r="AW20" i="1" s="1"/>
  <c r="AQ20" i="1"/>
  <c r="AR20" i="1" s="1"/>
  <c r="AS20" i="1" s="1"/>
  <c r="AN20" i="1"/>
  <c r="AO20" i="1" s="1"/>
  <c r="AM20" i="1"/>
  <c r="AH20" i="1"/>
  <c r="AA20" i="1"/>
  <c r="AB20" i="1" s="1"/>
  <c r="T20" i="1"/>
  <c r="S20" i="1"/>
  <c r="W20" i="1" s="1"/>
  <c r="AG20" i="1" s="1"/>
  <c r="R20" i="1"/>
  <c r="Q20" i="1"/>
  <c r="P20" i="1"/>
  <c r="O20" i="1"/>
  <c r="J20" i="1"/>
  <c r="I20" i="1"/>
  <c r="H20" i="1"/>
  <c r="CH20" i="1" s="1"/>
  <c r="G20" i="1"/>
  <c r="BW20" i="1" s="1"/>
  <c r="F20" i="1"/>
  <c r="E20" i="1"/>
  <c r="D20" i="1"/>
  <c r="BV19" i="1"/>
  <c r="BP19" i="1"/>
  <c r="BQ19" i="1" s="1"/>
  <c r="BL19" i="1"/>
  <c r="BM19" i="1" s="1"/>
  <c r="BN19" i="1" s="1"/>
  <c r="BH19" i="1"/>
  <c r="BI19" i="1" s="1"/>
  <c r="BJ19" i="1" s="1"/>
  <c r="BC19" i="1"/>
  <c r="BE19" i="1" s="1"/>
  <c r="BF19" i="1" s="1"/>
  <c r="AY19" i="1"/>
  <c r="AZ19" i="1" s="1"/>
  <c r="BA19" i="1" s="1"/>
  <c r="AU19" i="1"/>
  <c r="AV19" i="1" s="1"/>
  <c r="AW19" i="1" s="1"/>
  <c r="AQ19" i="1"/>
  <c r="AR19" i="1" s="1"/>
  <c r="AS19" i="1" s="1"/>
  <c r="AM19" i="1"/>
  <c r="AN19" i="1" s="1"/>
  <c r="AO19" i="1" s="1"/>
  <c r="AH19" i="1"/>
  <c r="AA19" i="1"/>
  <c r="AB19" i="1" s="1"/>
  <c r="T19" i="1"/>
  <c r="S19" i="1"/>
  <c r="R19" i="1"/>
  <c r="Q19" i="1"/>
  <c r="P19" i="1"/>
  <c r="U19" i="1" s="1"/>
  <c r="AC19" i="1" s="1"/>
  <c r="O19" i="1"/>
  <c r="J19" i="1"/>
  <c r="I19" i="1"/>
  <c r="H19" i="1"/>
  <c r="CH19" i="1" s="1"/>
  <c r="G19" i="1"/>
  <c r="F19" i="1"/>
  <c r="E19" i="1"/>
  <c r="D19" i="1"/>
  <c r="BV18" i="1"/>
  <c r="BP18" i="1"/>
  <c r="BQ18" i="1" s="1"/>
  <c r="BL18" i="1"/>
  <c r="BM18" i="1" s="1"/>
  <c r="BN18" i="1" s="1"/>
  <c r="BH18" i="1"/>
  <c r="BI18" i="1" s="1"/>
  <c r="BJ18" i="1" s="1"/>
  <c r="BC18" i="1"/>
  <c r="BE18" i="1" s="1"/>
  <c r="BF18" i="1" s="1"/>
  <c r="AY18" i="1"/>
  <c r="AZ18" i="1" s="1"/>
  <c r="BA18" i="1" s="1"/>
  <c r="AU18" i="1"/>
  <c r="AV18" i="1" s="1"/>
  <c r="AW18" i="1" s="1"/>
  <c r="AQ18" i="1"/>
  <c r="AR18" i="1" s="1"/>
  <c r="AS18" i="1" s="1"/>
  <c r="AM18" i="1"/>
  <c r="AN18" i="1" s="1"/>
  <c r="AO18" i="1" s="1"/>
  <c r="AH18" i="1"/>
  <c r="T18" i="1"/>
  <c r="S18" i="1"/>
  <c r="R18" i="1"/>
  <c r="Q18" i="1"/>
  <c r="AA18" i="1" s="1"/>
  <c r="AB18" i="1" s="1"/>
  <c r="P18" i="1"/>
  <c r="O18" i="1"/>
  <c r="J18" i="1"/>
  <c r="I18" i="1"/>
  <c r="H18" i="1"/>
  <c r="CI18" i="1" s="1"/>
  <c r="G18" i="1"/>
  <c r="F18" i="1"/>
  <c r="E18" i="1"/>
  <c r="D18" i="1"/>
  <c r="BW17" i="1"/>
  <c r="BV17" i="1"/>
  <c r="BQ17" i="1"/>
  <c r="BP17" i="1"/>
  <c r="BM17" i="1"/>
  <c r="BN17" i="1" s="1"/>
  <c r="BT17" i="1" s="1"/>
  <c r="BL17" i="1"/>
  <c r="BI17" i="1"/>
  <c r="BJ17" i="1" s="1"/>
  <c r="BH17" i="1"/>
  <c r="BE17" i="1"/>
  <c r="BF17" i="1" s="1"/>
  <c r="BC17" i="1"/>
  <c r="AZ17" i="1"/>
  <c r="BA17" i="1" s="1"/>
  <c r="AY17" i="1"/>
  <c r="AV17" i="1"/>
  <c r="AW17" i="1" s="1"/>
  <c r="AU17" i="1"/>
  <c r="AR17" i="1"/>
  <c r="AS17" i="1" s="1"/>
  <c r="AQ17" i="1"/>
  <c r="AN17" i="1"/>
  <c r="AO17" i="1" s="1"/>
  <c r="AM17" i="1"/>
  <c r="AH17" i="1"/>
  <c r="AA17" i="1"/>
  <c r="AB17" i="1" s="1"/>
  <c r="T17" i="1"/>
  <c r="S17" i="1"/>
  <c r="R17" i="1"/>
  <c r="Q17" i="1"/>
  <c r="P17" i="1"/>
  <c r="O17" i="1"/>
  <c r="J17" i="1"/>
  <c r="I17" i="1"/>
  <c r="H17" i="1"/>
  <c r="CH17" i="1" s="1"/>
  <c r="G17" i="1"/>
  <c r="F17" i="1"/>
  <c r="E17" i="1"/>
  <c r="D17" i="1"/>
  <c r="BV16" i="1"/>
  <c r="BP16" i="1"/>
  <c r="BQ16" i="1" s="1"/>
  <c r="BT16" i="1" s="1"/>
  <c r="BL16" i="1"/>
  <c r="BM16" i="1" s="1"/>
  <c r="BN16" i="1" s="1"/>
  <c r="BH16" i="1"/>
  <c r="BI16" i="1" s="1"/>
  <c r="BJ16" i="1" s="1"/>
  <c r="BC16" i="1"/>
  <c r="BE16" i="1" s="1"/>
  <c r="BF16" i="1" s="1"/>
  <c r="AY16" i="1"/>
  <c r="AZ16" i="1" s="1"/>
  <c r="BA16" i="1" s="1"/>
  <c r="AU16" i="1"/>
  <c r="AV16" i="1" s="1"/>
  <c r="AW16" i="1" s="1"/>
  <c r="AQ16" i="1"/>
  <c r="AR16" i="1" s="1"/>
  <c r="AS16" i="1" s="1"/>
  <c r="AM16" i="1"/>
  <c r="AN16" i="1" s="1"/>
  <c r="AO16" i="1" s="1"/>
  <c r="AH16" i="1"/>
  <c r="AA16" i="1"/>
  <c r="AB16" i="1" s="1"/>
  <c r="T16" i="1"/>
  <c r="S16" i="1"/>
  <c r="R16" i="1"/>
  <c r="Q16" i="1"/>
  <c r="P16" i="1"/>
  <c r="O16" i="1"/>
  <c r="J16" i="1"/>
  <c r="I16" i="1"/>
  <c r="H16" i="1"/>
  <c r="CG16" i="1" s="1"/>
  <c r="G16" i="1"/>
  <c r="F16" i="1"/>
  <c r="E16" i="1"/>
  <c r="D16" i="1"/>
  <c r="BV15" i="1"/>
  <c r="BP15" i="1"/>
  <c r="BQ15" i="1" s="1"/>
  <c r="BL15" i="1"/>
  <c r="BM15" i="1" s="1"/>
  <c r="BN15" i="1" s="1"/>
  <c r="BH15" i="1"/>
  <c r="BI15" i="1" s="1"/>
  <c r="BJ15" i="1" s="1"/>
  <c r="BC15" i="1"/>
  <c r="BE15" i="1" s="1"/>
  <c r="BF15" i="1" s="1"/>
  <c r="AY15" i="1"/>
  <c r="AZ15" i="1" s="1"/>
  <c r="BA15" i="1" s="1"/>
  <c r="AU15" i="1"/>
  <c r="AV15" i="1" s="1"/>
  <c r="AW15" i="1" s="1"/>
  <c r="AQ15" i="1"/>
  <c r="AR15" i="1" s="1"/>
  <c r="AS15" i="1" s="1"/>
  <c r="AM15" i="1"/>
  <c r="AN15" i="1" s="1"/>
  <c r="AO15" i="1" s="1"/>
  <c r="AH15" i="1"/>
  <c r="T15" i="1"/>
  <c r="S15" i="1"/>
  <c r="R15" i="1"/>
  <c r="Q15" i="1"/>
  <c r="P15" i="1"/>
  <c r="O15" i="1"/>
  <c r="V15" i="1" s="1"/>
  <c r="J15" i="1"/>
  <c r="I15" i="1"/>
  <c r="H15" i="1"/>
  <c r="CF15" i="1" s="1"/>
  <c r="G15" i="1"/>
  <c r="F15" i="1"/>
  <c r="E15" i="1"/>
  <c r="D15" i="1"/>
  <c r="CF14" i="1"/>
  <c r="BW14" i="1"/>
  <c r="BV14" i="1"/>
  <c r="BQ14" i="1"/>
  <c r="BP14" i="1"/>
  <c r="BL14" i="1"/>
  <c r="BM14" i="1" s="1"/>
  <c r="BN14" i="1" s="1"/>
  <c r="BH14" i="1"/>
  <c r="BI14" i="1" s="1"/>
  <c r="BJ14" i="1" s="1"/>
  <c r="BE14" i="1"/>
  <c r="BF14" i="1" s="1"/>
  <c r="BC14" i="1"/>
  <c r="AY14" i="1"/>
  <c r="AZ14" i="1" s="1"/>
  <c r="BA14" i="1" s="1"/>
  <c r="AU14" i="1"/>
  <c r="AV14" i="1" s="1"/>
  <c r="AW14" i="1" s="1"/>
  <c r="AQ14" i="1"/>
  <c r="AR14" i="1" s="1"/>
  <c r="AS14" i="1" s="1"/>
  <c r="AM14" i="1"/>
  <c r="AN14" i="1" s="1"/>
  <c r="AO14" i="1" s="1"/>
  <c r="AH14" i="1"/>
  <c r="AA14" i="1"/>
  <c r="AB14" i="1" s="1"/>
  <c r="T14" i="1"/>
  <c r="S14" i="1"/>
  <c r="R14" i="1"/>
  <c r="Q14" i="1"/>
  <c r="P14" i="1"/>
  <c r="U14" i="1" s="1"/>
  <c r="AC14" i="1" s="1"/>
  <c r="O14" i="1"/>
  <c r="J14" i="1"/>
  <c r="I14" i="1"/>
  <c r="H14" i="1"/>
  <c r="CH14" i="1" s="1"/>
  <c r="G14" i="1"/>
  <c r="F14" i="1"/>
  <c r="E14" i="1"/>
  <c r="D14" i="1"/>
  <c r="BV13" i="1"/>
  <c r="BP13" i="1"/>
  <c r="BQ13" i="1" s="1"/>
  <c r="BL13" i="1"/>
  <c r="BM13" i="1" s="1"/>
  <c r="BN13" i="1" s="1"/>
  <c r="BH13" i="1"/>
  <c r="BI13" i="1" s="1"/>
  <c r="BJ13" i="1" s="1"/>
  <c r="BC13" i="1"/>
  <c r="BE13" i="1" s="1"/>
  <c r="BF13" i="1" s="1"/>
  <c r="AY13" i="1"/>
  <c r="AZ13" i="1" s="1"/>
  <c r="BA13" i="1" s="1"/>
  <c r="AU13" i="1"/>
  <c r="AV13" i="1" s="1"/>
  <c r="AW13" i="1" s="1"/>
  <c r="AQ13" i="1"/>
  <c r="AR13" i="1" s="1"/>
  <c r="AS13" i="1" s="1"/>
  <c r="AM13" i="1"/>
  <c r="AN13" i="1" s="1"/>
  <c r="AO13" i="1" s="1"/>
  <c r="AH13" i="1"/>
  <c r="AA13" i="1"/>
  <c r="AB13" i="1" s="1"/>
  <c r="T13" i="1"/>
  <c r="S13" i="1"/>
  <c r="R13" i="1"/>
  <c r="Q13" i="1"/>
  <c r="P13" i="1"/>
  <c r="U13" i="1" s="1"/>
  <c r="AC13" i="1" s="1"/>
  <c r="O13" i="1"/>
  <c r="J13" i="1"/>
  <c r="I13" i="1"/>
  <c r="H13" i="1"/>
  <c r="CI13" i="1" s="1"/>
  <c r="G13" i="1"/>
  <c r="F13" i="1"/>
  <c r="E13" i="1"/>
  <c r="D13" i="1"/>
  <c r="BV12" i="1"/>
  <c r="BP12" i="1"/>
  <c r="BQ12" i="1" s="1"/>
  <c r="BL12" i="1"/>
  <c r="BM12" i="1" s="1"/>
  <c r="BN12" i="1" s="1"/>
  <c r="BH12" i="1"/>
  <c r="BI12" i="1" s="1"/>
  <c r="BJ12" i="1" s="1"/>
  <c r="BC12" i="1"/>
  <c r="BE12" i="1" s="1"/>
  <c r="BF12" i="1" s="1"/>
  <c r="AY12" i="1"/>
  <c r="AZ12" i="1" s="1"/>
  <c r="BA12" i="1" s="1"/>
  <c r="AU12" i="1"/>
  <c r="AV12" i="1" s="1"/>
  <c r="AW12" i="1" s="1"/>
  <c r="AQ12" i="1"/>
  <c r="AR12" i="1" s="1"/>
  <c r="AS12" i="1" s="1"/>
  <c r="AM12" i="1"/>
  <c r="AN12" i="1" s="1"/>
  <c r="AO12" i="1" s="1"/>
  <c r="AH12" i="1"/>
  <c r="T12" i="1"/>
  <c r="S12" i="1"/>
  <c r="R12" i="1"/>
  <c r="Q12" i="1"/>
  <c r="AA12" i="1" s="1"/>
  <c r="AB12" i="1" s="1"/>
  <c r="P12" i="1"/>
  <c r="O12" i="1"/>
  <c r="J12" i="1"/>
  <c r="I12" i="1"/>
  <c r="H12" i="1"/>
  <c r="CI12" i="1" s="1"/>
  <c r="G12" i="1"/>
  <c r="F12" i="1"/>
  <c r="E12" i="1"/>
  <c r="D12" i="1"/>
  <c r="CF11" i="1"/>
  <c r="BW11" i="1"/>
  <c r="BV11" i="1"/>
  <c r="CE11" i="1" s="1"/>
  <c r="BQ11" i="1"/>
  <c r="BP11" i="1"/>
  <c r="BL11" i="1"/>
  <c r="BM11" i="1" s="1"/>
  <c r="BN11" i="1" s="1"/>
  <c r="BT11" i="1" s="1"/>
  <c r="CD11" i="1" s="1"/>
  <c r="BI11" i="1"/>
  <c r="BJ11" i="1" s="1"/>
  <c r="BH11" i="1"/>
  <c r="BE11" i="1"/>
  <c r="BF11" i="1" s="1"/>
  <c r="BC11" i="1"/>
  <c r="AY11" i="1"/>
  <c r="AZ11" i="1" s="1"/>
  <c r="BA11" i="1" s="1"/>
  <c r="AV11" i="1"/>
  <c r="AW11" i="1" s="1"/>
  <c r="AU11" i="1"/>
  <c r="AR11" i="1"/>
  <c r="AS11" i="1" s="1"/>
  <c r="AQ11" i="1"/>
  <c r="AM11" i="1"/>
  <c r="AN11" i="1" s="1"/>
  <c r="AO11" i="1" s="1"/>
  <c r="AH11" i="1"/>
  <c r="T11" i="1"/>
  <c r="S11" i="1"/>
  <c r="R11" i="1"/>
  <c r="Q11" i="1"/>
  <c r="AE11" i="1" s="1"/>
  <c r="AF11" i="1" s="1"/>
  <c r="P11" i="1"/>
  <c r="V11" i="1" s="1"/>
  <c r="O11" i="1"/>
  <c r="J11" i="1"/>
  <c r="I11" i="1"/>
  <c r="H11" i="1"/>
  <c r="CH11" i="1" s="1"/>
  <c r="G11" i="1"/>
  <c r="F11" i="1"/>
  <c r="E11" i="1"/>
  <c r="D11" i="1"/>
  <c r="BS37" i="1" l="1"/>
  <c r="BS36" i="1"/>
  <c r="BX36" i="1" s="1"/>
  <c r="CC36" i="1" s="1"/>
  <c r="BR51" i="1"/>
  <c r="W15" i="1"/>
  <c r="AG15" i="1" s="1"/>
  <c r="CD23" i="1"/>
  <c r="CG23" i="1"/>
  <c r="V30" i="1"/>
  <c r="W30" i="1"/>
  <c r="AG30" i="1" s="1"/>
  <c r="AI30" i="1" s="1"/>
  <c r="AJ30" i="1" s="1"/>
  <c r="AK30" i="1" s="1"/>
  <c r="CD33" i="1"/>
  <c r="V37" i="1"/>
  <c r="BS38" i="1"/>
  <c r="CH40" i="1"/>
  <c r="W44" i="1"/>
  <c r="AG44" i="1" s="1"/>
  <c r="BW47" i="1"/>
  <c r="AI48" i="1"/>
  <c r="AJ48" i="1" s="1"/>
  <c r="AK48" i="1" s="1"/>
  <c r="CD48" i="1"/>
  <c r="BT49" i="1"/>
  <c r="V50" i="1"/>
  <c r="W56" i="1"/>
  <c r="AG56" i="1" s="1"/>
  <c r="AI56" i="1" s="1"/>
  <c r="AJ56" i="1" s="1"/>
  <c r="AK56" i="1" s="1"/>
  <c r="W57" i="1"/>
  <c r="AG57" i="1" s="1"/>
  <c r="U58" i="1"/>
  <c r="AC58" i="1" s="1"/>
  <c r="CG62" i="1"/>
  <c r="W70" i="1"/>
  <c r="AG70" i="1" s="1"/>
  <c r="BT70" i="1"/>
  <c r="CD70" i="1" s="1"/>
  <c r="CG76" i="1"/>
  <c r="AE78" i="1"/>
  <c r="AF78" i="1" s="1"/>
  <c r="BS78" i="1"/>
  <c r="V79" i="1"/>
  <c r="BS80" i="1"/>
  <c r="W82" i="1"/>
  <c r="AG82" i="1" s="1"/>
  <c r="BS82" i="1"/>
  <c r="U83" i="1"/>
  <c r="AC83" i="1" s="1"/>
  <c r="CF85" i="1"/>
  <c r="CD87" i="1"/>
  <c r="W88" i="1"/>
  <c r="AG88" i="1" s="1"/>
  <c r="CD88" i="1"/>
  <c r="BT91" i="1"/>
  <c r="U92" i="1"/>
  <c r="AC92" i="1" s="1"/>
  <c r="V94" i="1"/>
  <c r="AI94" i="1"/>
  <c r="AJ94" i="1" s="1"/>
  <c r="AK94" i="1" s="1"/>
  <c r="AE99" i="1"/>
  <c r="AF99" i="1" s="1"/>
  <c r="W102" i="1"/>
  <c r="AG102" i="1" s="1"/>
  <c r="BS146" i="1"/>
  <c r="W16" i="1"/>
  <c r="AG16" i="1" s="1"/>
  <c r="AI16" i="1" s="1"/>
  <c r="AJ16" i="1" s="1"/>
  <c r="AK16" i="1" s="1"/>
  <c r="V18" i="1"/>
  <c r="W19" i="1"/>
  <c r="AG19" i="1" s="1"/>
  <c r="AI19" i="1" s="1"/>
  <c r="AJ19" i="1" s="1"/>
  <c r="AK19" i="1" s="1"/>
  <c r="W23" i="1"/>
  <c r="AG23" i="1" s="1"/>
  <c r="CI23" i="1"/>
  <c r="CG24" i="1"/>
  <c r="W27" i="1"/>
  <c r="AG27" i="1" s="1"/>
  <c r="V27" i="1"/>
  <c r="W28" i="1"/>
  <c r="AG28" i="1" s="1"/>
  <c r="CG28" i="1"/>
  <c r="U29" i="1"/>
  <c r="AC29" i="1" s="1"/>
  <c r="U30" i="1"/>
  <c r="AC30" i="1" s="1"/>
  <c r="AE40" i="1"/>
  <c r="AF40" i="1" s="1"/>
  <c r="CF47" i="1"/>
  <c r="U49" i="1"/>
  <c r="AC49" i="1" s="1"/>
  <c r="AE51" i="1"/>
  <c r="AF51" i="1" s="1"/>
  <c r="V52" i="1"/>
  <c r="AI53" i="1"/>
  <c r="AJ53" i="1" s="1"/>
  <c r="AK53" i="1" s="1"/>
  <c r="V57" i="1"/>
  <c r="V59" i="1"/>
  <c r="BW59" i="1"/>
  <c r="W63" i="1"/>
  <c r="AG63" i="1" s="1"/>
  <c r="AI63" i="1" s="1"/>
  <c r="AJ63" i="1" s="1"/>
  <c r="AK63" i="1" s="1"/>
  <c r="CG64" i="1"/>
  <c r="W76" i="1"/>
  <c r="AG76" i="1" s="1"/>
  <c r="CF79" i="1"/>
  <c r="CG85" i="1"/>
  <c r="V87" i="1"/>
  <c r="V88" i="1"/>
  <c r="BW91" i="1"/>
  <c r="CF93" i="1"/>
  <c r="BS11" i="1"/>
  <c r="V17" i="1"/>
  <c r="W21" i="1"/>
  <c r="AG21" i="1" s="1"/>
  <c r="BT30" i="1"/>
  <c r="AI37" i="1"/>
  <c r="AJ37" i="1" s="1"/>
  <c r="AK37" i="1" s="1"/>
  <c r="CG49" i="1"/>
  <c r="W54" i="1"/>
  <c r="AG54" i="1" s="1"/>
  <c r="AI54" i="1" s="1"/>
  <c r="AJ54" i="1" s="1"/>
  <c r="AK54" i="1" s="1"/>
  <c r="CH64" i="1"/>
  <c r="BS71" i="1"/>
  <c r="CG79" i="1"/>
  <c r="CG93" i="1"/>
  <c r="CH94" i="1"/>
  <c r="CF94" i="1"/>
  <c r="W95" i="1"/>
  <c r="AG95" i="1" s="1"/>
  <c r="AI95" i="1" s="1"/>
  <c r="AJ95" i="1" s="1"/>
  <c r="AK95" i="1" s="1"/>
  <c r="CG11" i="1"/>
  <c r="W11" i="1"/>
  <c r="AG11" i="1" s="1"/>
  <c r="CI11" i="1"/>
  <c r="CG12" i="1"/>
  <c r="CG14" i="1"/>
  <c r="CF17" i="1"/>
  <c r="AE19" i="1"/>
  <c r="AF19" i="1" s="1"/>
  <c r="U20" i="1"/>
  <c r="AC20" i="1" s="1"/>
  <c r="AE20" i="1" s="1"/>
  <c r="AF20" i="1" s="1"/>
  <c r="W22" i="1"/>
  <c r="AG22" i="1" s="1"/>
  <c r="AI22" i="1" s="1"/>
  <c r="AJ22" i="1" s="1"/>
  <c r="AK22" i="1" s="1"/>
  <c r="AA22" i="1"/>
  <c r="AB22" i="1" s="1"/>
  <c r="V24" i="1"/>
  <c r="W25" i="1"/>
  <c r="AG25" i="1" s="1"/>
  <c r="CG25" i="1"/>
  <c r="CD27" i="1"/>
  <c r="AI28" i="1"/>
  <c r="AJ28" i="1" s="1"/>
  <c r="AK28" i="1" s="1"/>
  <c r="BW30" i="1"/>
  <c r="W35" i="1"/>
  <c r="AG35" i="1" s="1"/>
  <c r="AI35" i="1"/>
  <c r="AJ35" i="1" s="1"/>
  <c r="AK35" i="1" s="1"/>
  <c r="V36" i="1"/>
  <c r="BT43" i="1"/>
  <c r="V44" i="1"/>
  <c r="W46" i="1"/>
  <c r="AG46" i="1" s="1"/>
  <c r="CI47" i="1"/>
  <c r="CF48" i="1"/>
  <c r="CI49" i="1"/>
  <c r="CG51" i="1"/>
  <c r="BW53" i="1"/>
  <c r="BT54" i="1"/>
  <c r="CG58" i="1"/>
  <c r="V60" i="1"/>
  <c r="CG60" i="1"/>
  <c r="BT61" i="1"/>
  <c r="CD61" i="1" s="1"/>
  <c r="V62" i="1"/>
  <c r="CI64" i="1"/>
  <c r="CG65" i="1"/>
  <c r="BT66" i="1"/>
  <c r="CF67" i="1"/>
  <c r="CG71" i="1"/>
  <c r="BW72" i="1"/>
  <c r="CD72" i="1" s="1"/>
  <c r="BW78" i="1"/>
  <c r="CD78" i="1" s="1"/>
  <c r="CI79" i="1"/>
  <c r="BW80" i="1"/>
  <c r="CD80" i="1" s="1"/>
  <c r="V82" i="1"/>
  <c r="V84" i="1"/>
  <c r="BT85" i="1"/>
  <c r="CD85" i="1" s="1"/>
  <c r="CF86" i="1"/>
  <c r="CF87" i="1"/>
  <c r="W89" i="1"/>
  <c r="AG89" i="1" s="1"/>
  <c r="AI89" i="1" s="1"/>
  <c r="AJ89" i="1" s="1"/>
  <c r="AK89" i="1" s="1"/>
  <c r="V92" i="1"/>
  <c r="CI93" i="1"/>
  <c r="U15" i="1"/>
  <c r="AC15" i="1" s="1"/>
  <c r="W14" i="1"/>
  <c r="AG14" i="1" s="1"/>
  <c r="CI14" i="1"/>
  <c r="BW15" i="1"/>
  <c r="U16" i="1"/>
  <c r="AC16" i="1" s="1"/>
  <c r="CD16" i="1"/>
  <c r="CD17" i="1"/>
  <c r="CG17" i="1"/>
  <c r="BW18" i="1"/>
  <c r="CF20" i="1"/>
  <c r="U21" i="1"/>
  <c r="AC21" i="1" s="1"/>
  <c r="V23" i="1"/>
  <c r="AI23" i="1"/>
  <c r="AJ23" i="1" s="1"/>
  <c r="AK23" i="1" s="1"/>
  <c r="BW26" i="1"/>
  <c r="W29" i="1"/>
  <c r="AG29" i="1" s="1"/>
  <c r="CF30" i="1"/>
  <c r="BW32" i="1"/>
  <c r="W34" i="1"/>
  <c r="AG34" i="1" s="1"/>
  <c r="AI34" i="1" s="1"/>
  <c r="AJ34" i="1" s="1"/>
  <c r="AK34" i="1" s="1"/>
  <c r="BT34" i="1"/>
  <c r="BT35" i="1"/>
  <c r="CD35" i="1" s="1"/>
  <c r="CI36" i="1"/>
  <c r="BT41" i="1"/>
  <c r="V43" i="1"/>
  <c r="W43" i="1"/>
  <c r="AG43" i="1" s="1"/>
  <c r="AI43" i="1" s="1"/>
  <c r="AJ43" i="1" s="1"/>
  <c r="AK43" i="1" s="1"/>
  <c r="AE45" i="1"/>
  <c r="AF45" i="1" s="1"/>
  <c r="BT45" i="1"/>
  <c r="V46" i="1"/>
  <c r="W47" i="1"/>
  <c r="AG47" i="1" s="1"/>
  <c r="AI47" i="1" s="1"/>
  <c r="AJ47" i="1" s="1"/>
  <c r="AK47" i="1" s="1"/>
  <c r="U47" i="1"/>
  <c r="AC47" i="1" s="1"/>
  <c r="CI51" i="1"/>
  <c r="CF53" i="1"/>
  <c r="U54" i="1"/>
  <c r="AC54" i="1" s="1"/>
  <c r="V55" i="1"/>
  <c r="AI55" i="1"/>
  <c r="AJ55" i="1" s="1"/>
  <c r="AK55" i="1" s="1"/>
  <c r="U56" i="1"/>
  <c r="AC56" i="1" s="1"/>
  <c r="AE56" i="1" s="1"/>
  <c r="AF56" i="1" s="1"/>
  <c r="CD56" i="1"/>
  <c r="W58" i="1"/>
  <c r="AG58" i="1" s="1"/>
  <c r="AI58" i="1" s="1"/>
  <c r="AJ58" i="1" s="1"/>
  <c r="AK58" i="1" s="1"/>
  <c r="CI58" i="1"/>
  <c r="CI60" i="1"/>
  <c r="BT62" i="1"/>
  <c r="U63" i="1"/>
  <c r="AC63" i="1" s="1"/>
  <c r="AE63" i="1" s="1"/>
  <c r="AF63" i="1" s="1"/>
  <c r="BR63" i="1" s="1"/>
  <c r="CD63" i="1"/>
  <c r="CH65" i="1"/>
  <c r="CG67" i="1"/>
  <c r="CF68" i="1"/>
  <c r="CI70" i="1"/>
  <c r="CH71" i="1"/>
  <c r="CF72" i="1"/>
  <c r="BT73" i="1"/>
  <c r="CD73" i="1" s="1"/>
  <c r="V78" i="1"/>
  <c r="BT79" i="1"/>
  <c r="CD79" i="1" s="1"/>
  <c r="CF80" i="1"/>
  <c r="U81" i="1"/>
  <c r="AC81" i="1" s="1"/>
  <c r="V83" i="1"/>
  <c r="W85" i="1"/>
  <c r="AG85" i="1" s="1"/>
  <c r="V86" i="1"/>
  <c r="W86" i="1"/>
  <c r="AG86" i="1" s="1"/>
  <c r="AI86" i="1" s="1"/>
  <c r="AJ86" i="1" s="1"/>
  <c r="AK86" i="1" s="1"/>
  <c r="CG86" i="1"/>
  <c r="W87" i="1"/>
  <c r="AG87" i="1" s="1"/>
  <c r="AI87" i="1" s="1"/>
  <c r="AJ87" i="1" s="1"/>
  <c r="AK87" i="1" s="1"/>
  <c r="CG87" i="1"/>
  <c r="W93" i="1"/>
  <c r="AG93" i="1" s="1"/>
  <c r="BT93" i="1"/>
  <c r="CD93" i="1" s="1"/>
  <c r="V96" i="1"/>
  <c r="AI11" i="1"/>
  <c r="AJ11" i="1" s="1"/>
  <c r="AK11" i="1" s="1"/>
  <c r="BR11" i="1" s="1"/>
  <c r="BW12" i="1"/>
  <c r="AE14" i="1"/>
  <c r="AF14" i="1" s="1"/>
  <c r="AA11" i="1"/>
  <c r="AB11" i="1" s="1"/>
  <c r="V12" i="1"/>
  <c r="W13" i="1"/>
  <c r="AG13" i="1" s="1"/>
  <c r="AI13" i="1" s="1"/>
  <c r="AJ13" i="1" s="1"/>
  <c r="AK13" i="1" s="1"/>
  <c r="CG15" i="1"/>
  <c r="BW16" i="1"/>
  <c r="W17" i="1"/>
  <c r="AG17" i="1" s="1"/>
  <c r="AI17" i="1" s="1"/>
  <c r="AJ17" i="1" s="1"/>
  <c r="AK17" i="1" s="1"/>
  <c r="CI17" i="1"/>
  <c r="CG18" i="1"/>
  <c r="CG20" i="1"/>
  <c r="CF23" i="1"/>
  <c r="CH26" i="1"/>
  <c r="AI29" i="1"/>
  <c r="AJ29" i="1" s="1"/>
  <c r="AK29" i="1" s="1"/>
  <c r="CG30" i="1"/>
  <c r="CH32" i="1"/>
  <c r="W33" i="1"/>
  <c r="AG33" i="1" s="1"/>
  <c r="CF40" i="1"/>
  <c r="BW41" i="1"/>
  <c r="U42" i="1"/>
  <c r="AC42" i="1" s="1"/>
  <c r="BT42" i="1"/>
  <c r="CD42" i="1" s="1"/>
  <c r="CG43" i="1"/>
  <c r="BW45" i="1"/>
  <c r="V49" i="1"/>
  <c r="W49" i="1"/>
  <c r="AG49" i="1" s="1"/>
  <c r="AI49" i="1" s="1"/>
  <c r="AJ49" i="1" s="1"/>
  <c r="AK49" i="1" s="1"/>
  <c r="CD50" i="1"/>
  <c r="W51" i="1"/>
  <c r="AG51" i="1" s="1"/>
  <c r="AI51" i="1" s="1"/>
  <c r="AJ51" i="1" s="1"/>
  <c r="AK51" i="1" s="1"/>
  <c r="CF52" i="1"/>
  <c r="CG53" i="1"/>
  <c r="CF54" i="1"/>
  <c r="BS61" i="1"/>
  <c r="CI65" i="1"/>
  <c r="CI67" i="1"/>
  <c r="W69" i="1"/>
  <c r="AG69" i="1" s="1"/>
  <c r="AI69" i="1" s="1"/>
  <c r="AJ69" i="1" s="1"/>
  <c r="AK69" i="1" s="1"/>
  <c r="CI71" i="1"/>
  <c r="BS74" i="1"/>
  <c r="W75" i="1"/>
  <c r="AG75" i="1" s="1"/>
  <c r="AI75" i="1" s="1"/>
  <c r="AJ75" i="1" s="1"/>
  <c r="AK75" i="1" s="1"/>
  <c r="BT75" i="1"/>
  <c r="CF76" i="1"/>
  <c r="U77" i="1"/>
  <c r="AC77" i="1" s="1"/>
  <c r="AA78" i="1"/>
  <c r="AB78" i="1" s="1"/>
  <c r="W79" i="1"/>
  <c r="AG79" i="1" s="1"/>
  <c r="AI79" i="1" s="1"/>
  <c r="AJ79" i="1" s="1"/>
  <c r="AK79" i="1" s="1"/>
  <c r="V80" i="1"/>
  <c r="W80" i="1"/>
  <c r="AG80" i="1" s="1"/>
  <c r="AI80" i="1" s="1"/>
  <c r="AJ80" i="1" s="1"/>
  <c r="AK80" i="1" s="1"/>
  <c r="CG80" i="1"/>
  <c r="AE84" i="1"/>
  <c r="AF84" i="1" s="1"/>
  <c r="V85" i="1"/>
  <c r="CI87" i="1"/>
  <c r="V91" i="1"/>
  <c r="Z91" i="1" s="1"/>
  <c r="BW94" i="1"/>
  <c r="BS96" i="1"/>
  <c r="CG97" i="1"/>
  <c r="U98" i="1"/>
  <c r="AC98" i="1" s="1"/>
  <c r="AE98" i="1" s="1"/>
  <c r="AF98" i="1" s="1"/>
  <c r="CI99" i="1"/>
  <c r="CG100" i="1"/>
  <c r="BW101" i="1"/>
  <c r="W103" i="1"/>
  <c r="AG103" i="1" s="1"/>
  <c r="CI103" i="1"/>
  <c r="BW105" i="1"/>
  <c r="V106" i="1"/>
  <c r="CI110" i="1"/>
  <c r="CI112" i="1"/>
  <c r="W115" i="1"/>
  <c r="AG115" i="1" s="1"/>
  <c r="CD115" i="1"/>
  <c r="CG116" i="1"/>
  <c r="BW117" i="1"/>
  <c r="CI118" i="1"/>
  <c r="CD121" i="1"/>
  <c r="AI123" i="1"/>
  <c r="AJ123" i="1" s="1"/>
  <c r="AK123" i="1" s="1"/>
  <c r="CG125" i="1"/>
  <c r="CG126" i="1"/>
  <c r="CF131" i="1"/>
  <c r="CG132" i="1"/>
  <c r="BW133" i="1"/>
  <c r="W134" i="1"/>
  <c r="AG134" i="1" s="1"/>
  <c r="W137" i="1"/>
  <c r="AG137" i="1" s="1"/>
  <c r="V138" i="1"/>
  <c r="CD143" i="1"/>
  <c r="W147" i="1"/>
  <c r="AG147" i="1" s="1"/>
  <c r="AI147" i="1" s="1"/>
  <c r="AJ147" i="1" s="1"/>
  <c r="AK147" i="1" s="1"/>
  <c r="BS107" i="1"/>
  <c r="BT124" i="1"/>
  <c r="CD124" i="1" s="1"/>
  <c r="AI137" i="1"/>
  <c r="AJ137" i="1" s="1"/>
  <c r="AK137" i="1" s="1"/>
  <c r="BT145" i="1"/>
  <c r="CD145" i="1" s="1"/>
  <c r="BT99" i="1"/>
  <c r="W100" i="1"/>
  <c r="AG100" i="1" s="1"/>
  <c r="CD100" i="1"/>
  <c r="V101" i="1"/>
  <c r="W101" i="1"/>
  <c r="AG101" i="1" s="1"/>
  <c r="AI101" i="1" s="1"/>
  <c r="AJ101" i="1" s="1"/>
  <c r="AK101" i="1" s="1"/>
  <c r="V103" i="1"/>
  <c r="V104" i="1"/>
  <c r="CF106" i="1"/>
  <c r="CH107" i="1"/>
  <c r="V113" i="1"/>
  <c r="U114" i="1"/>
  <c r="AC114" i="1" s="1"/>
  <c r="BT118" i="1"/>
  <c r="CD118" i="1" s="1"/>
  <c r="U130" i="1"/>
  <c r="AC130" i="1" s="1"/>
  <c r="W133" i="1"/>
  <c r="AG133" i="1" s="1"/>
  <c r="AI133" i="1" s="1"/>
  <c r="AJ133" i="1" s="1"/>
  <c r="AK133" i="1" s="1"/>
  <c r="V135" i="1"/>
  <c r="W135" i="1"/>
  <c r="AG135" i="1" s="1"/>
  <c r="BT138" i="1"/>
  <c r="CF139" i="1"/>
  <c r="BS144" i="1"/>
  <c r="V146" i="1"/>
  <c r="AI146" i="1"/>
  <c r="AJ146" i="1" s="1"/>
  <c r="AK146" i="1" s="1"/>
  <c r="V147" i="1"/>
  <c r="V148" i="1"/>
  <c r="AI148" i="1"/>
  <c r="AJ148" i="1" s="1"/>
  <c r="AK148" i="1" s="1"/>
  <c r="BT149" i="1"/>
  <c r="W151" i="1"/>
  <c r="AG151" i="1" s="1"/>
  <c r="AI151" i="1" s="1"/>
  <c r="AJ151" i="1" s="1"/>
  <c r="AK151" i="1" s="1"/>
  <c r="AI192" i="1"/>
  <c r="AJ192" i="1" s="1"/>
  <c r="AK192" i="1" s="1"/>
  <c r="BT96" i="1"/>
  <c r="CD96" i="1" s="1"/>
  <c r="U97" i="1"/>
  <c r="AC97" i="1" s="1"/>
  <c r="BW99" i="1"/>
  <c r="V100" i="1"/>
  <c r="BS101" i="1"/>
  <c r="AI103" i="1"/>
  <c r="AJ103" i="1" s="1"/>
  <c r="AK103" i="1" s="1"/>
  <c r="BT103" i="1"/>
  <c r="W105" i="1"/>
  <c r="AG105" i="1" s="1"/>
  <c r="AI105" i="1" s="1"/>
  <c r="AJ105" i="1" s="1"/>
  <c r="AK105" i="1" s="1"/>
  <c r="CG106" i="1"/>
  <c r="V111" i="1"/>
  <c r="BS112" i="1"/>
  <c r="V115" i="1"/>
  <c r="Z115" i="1" s="1"/>
  <c r="V119" i="1"/>
  <c r="AI119" i="1"/>
  <c r="AJ119" i="1" s="1"/>
  <c r="AK119" i="1" s="1"/>
  <c r="V120" i="1"/>
  <c r="AE122" i="1"/>
  <c r="AF122" i="1" s="1"/>
  <c r="W124" i="1"/>
  <c r="AG124" i="1" s="1"/>
  <c r="AI124" i="1" s="1"/>
  <c r="AJ124" i="1" s="1"/>
  <c r="AK124" i="1" s="1"/>
  <c r="BS124" i="1"/>
  <c r="AI125" i="1"/>
  <c r="AJ125" i="1" s="1"/>
  <c r="AK125" i="1" s="1"/>
  <c r="W127" i="1"/>
  <c r="AG127" i="1" s="1"/>
  <c r="AI127" i="1" s="1"/>
  <c r="AJ127" i="1" s="1"/>
  <c r="AK127" i="1" s="1"/>
  <c r="BS133" i="1"/>
  <c r="V134" i="1"/>
  <c r="AI134" i="1"/>
  <c r="AJ134" i="1" s="1"/>
  <c r="AK134" i="1" s="1"/>
  <c r="AI135" i="1"/>
  <c r="AJ135" i="1" s="1"/>
  <c r="AK135" i="1" s="1"/>
  <c r="BT135" i="1"/>
  <c r="CD135" i="1" s="1"/>
  <c r="U138" i="1"/>
  <c r="AC138" i="1" s="1"/>
  <c r="BW138" i="1"/>
  <c r="CG139" i="1"/>
  <c r="U141" i="1"/>
  <c r="AC141" i="1" s="1"/>
  <c r="BS141" i="1"/>
  <c r="W145" i="1"/>
  <c r="AG145" i="1" s="1"/>
  <c r="AI145" i="1" s="1"/>
  <c r="AJ145" i="1" s="1"/>
  <c r="AK145" i="1" s="1"/>
  <c r="BX146" i="1"/>
  <c r="W149" i="1"/>
  <c r="AG149" i="1" s="1"/>
  <c r="BS171" i="1"/>
  <c r="BT94" i="1"/>
  <c r="CD94" i="1" s="1"/>
  <c r="U95" i="1"/>
  <c r="AC95" i="1" s="1"/>
  <c r="BT97" i="1"/>
  <c r="BW98" i="1"/>
  <c r="CF99" i="1"/>
  <c r="V102" i="1"/>
  <c r="BT102" i="1"/>
  <c r="CD102" i="1" s="1"/>
  <c r="U103" i="1"/>
  <c r="AC103" i="1" s="1"/>
  <c r="AE104" i="1"/>
  <c r="AF104" i="1" s="1"/>
  <c r="BS104" i="1"/>
  <c r="V108" i="1"/>
  <c r="CH109" i="1"/>
  <c r="BS111" i="1"/>
  <c r="V112" i="1"/>
  <c r="W112" i="1"/>
  <c r="AG112" i="1" s="1"/>
  <c r="AI112" i="1" s="1"/>
  <c r="AJ112" i="1" s="1"/>
  <c r="AK112" i="1" s="1"/>
  <c r="CF112" i="1"/>
  <c r="AI113" i="1"/>
  <c r="AJ113" i="1" s="1"/>
  <c r="AK113" i="1" s="1"/>
  <c r="BT116" i="1"/>
  <c r="V118" i="1"/>
  <c r="V121" i="1"/>
  <c r="AI121" i="1"/>
  <c r="AJ121" i="1" s="1"/>
  <c r="AK121" i="1" s="1"/>
  <c r="V124" i="1"/>
  <c r="CH124" i="1"/>
  <c r="V126" i="1"/>
  <c r="BS127" i="1"/>
  <c r="BX127" i="1" s="1"/>
  <c r="CC127" i="1" s="1"/>
  <c r="CH127" i="1"/>
  <c r="BW130" i="1"/>
  <c r="CD130" i="1" s="1"/>
  <c r="BT131" i="1"/>
  <c r="U135" i="1"/>
  <c r="AC135" i="1" s="1"/>
  <c r="BW135" i="1"/>
  <c r="CH136" i="1"/>
  <c r="CI139" i="1"/>
  <c r="CI143" i="1"/>
  <c r="U145" i="1"/>
  <c r="AC145" i="1" s="1"/>
  <c r="CG145" i="1"/>
  <c r="U147" i="1"/>
  <c r="AC147" i="1" s="1"/>
  <c r="CG149" i="1"/>
  <c r="CH150" i="1"/>
  <c r="CF150" i="1"/>
  <c r="BS177" i="1"/>
  <c r="BS95" i="1"/>
  <c r="BX95" i="1" s="1"/>
  <c r="CC95" i="1" s="1"/>
  <c r="CG99" i="1"/>
  <c r="CF100" i="1"/>
  <c r="CG103" i="1"/>
  <c r="U104" i="1"/>
  <c r="AC104" i="1" s="1"/>
  <c r="W106" i="1"/>
  <c r="AG106" i="1" s="1"/>
  <c r="V107" i="1"/>
  <c r="W107" i="1"/>
  <c r="AG107" i="1" s="1"/>
  <c r="AI107" i="1" s="1"/>
  <c r="AJ107" i="1" s="1"/>
  <c r="AK107" i="1" s="1"/>
  <c r="BT107" i="1"/>
  <c r="CD107" i="1" s="1"/>
  <c r="CG110" i="1"/>
  <c r="CG112" i="1"/>
  <c r="BW116" i="1"/>
  <c r="CG118" i="1"/>
  <c r="U120" i="1"/>
  <c r="AC120" i="1" s="1"/>
  <c r="CI121" i="1"/>
  <c r="CI124" i="1"/>
  <c r="CF125" i="1"/>
  <c r="AE127" i="1"/>
  <c r="AF127" i="1" s="1"/>
  <c r="W129" i="1"/>
  <c r="AG129" i="1" s="1"/>
  <c r="BW131" i="1"/>
  <c r="CF132" i="1"/>
  <c r="BT133" i="1"/>
  <c r="CD133" i="1" s="1"/>
  <c r="CH135" i="1"/>
  <c r="V139" i="1"/>
  <c r="CF140" i="1"/>
  <c r="W141" i="1"/>
  <c r="AG141" i="1" s="1"/>
  <c r="AI141" i="1" s="1"/>
  <c r="AJ141" i="1" s="1"/>
  <c r="AK141" i="1" s="1"/>
  <c r="BT144" i="1"/>
  <c r="CI145" i="1"/>
  <c r="W148" i="1"/>
  <c r="AG148" i="1" s="1"/>
  <c r="CI149" i="1"/>
  <c r="CH151" i="1"/>
  <c r="W153" i="1"/>
  <c r="AG153" i="1" s="1"/>
  <c r="AI153" i="1" s="1"/>
  <c r="AJ153" i="1" s="1"/>
  <c r="AK153" i="1" s="1"/>
  <c r="CG153" i="1"/>
  <c r="CF154" i="1"/>
  <c r="V156" i="1"/>
  <c r="BW158" i="1"/>
  <c r="AE159" i="1"/>
  <c r="AF159" i="1" s="1"/>
  <c r="BW159" i="1"/>
  <c r="AA162" i="1"/>
  <c r="AB162" i="1" s="1"/>
  <c r="CH162" i="1"/>
  <c r="W164" i="1"/>
  <c r="AG164" i="1" s="1"/>
  <c r="AI164" i="1" s="1"/>
  <c r="AJ164" i="1" s="1"/>
  <c r="AK164" i="1" s="1"/>
  <c r="V165" i="1"/>
  <c r="W165" i="1"/>
  <c r="AG165" i="1" s="1"/>
  <c r="AI165" i="1" s="1"/>
  <c r="AJ165" i="1" s="1"/>
  <c r="AK165" i="1" s="1"/>
  <c r="BW165" i="1"/>
  <c r="V167" i="1"/>
  <c r="BW167" i="1"/>
  <c r="V169" i="1"/>
  <c r="CD170" i="1"/>
  <c r="V172" i="1"/>
  <c r="U179" i="1"/>
  <c r="AC179" i="1" s="1"/>
  <c r="AE179" i="1" s="1"/>
  <c r="AF179" i="1" s="1"/>
  <c r="V180" i="1"/>
  <c r="BW185" i="1"/>
  <c r="CH188" i="1"/>
  <c r="BT190" i="1"/>
  <c r="CD190" i="1" s="1"/>
  <c r="CI212" i="1"/>
  <c r="CH214" i="1"/>
  <c r="CH217" i="1"/>
  <c r="W219" i="1"/>
  <c r="AG219" i="1" s="1"/>
  <c r="AI219" i="1" s="1"/>
  <c r="AJ219" i="1" s="1"/>
  <c r="AK219" i="1" s="1"/>
  <c r="CI220" i="1"/>
  <c r="BS159" i="1"/>
  <c r="CJ159" i="1" s="1"/>
  <c r="CF159" i="1"/>
  <c r="BS163" i="1"/>
  <c r="AE173" i="1"/>
  <c r="AF173" i="1" s="1"/>
  <c r="CF174" i="1"/>
  <c r="BS175" i="1"/>
  <c r="BR179" i="1"/>
  <c r="AI182" i="1"/>
  <c r="AJ182" i="1" s="1"/>
  <c r="AK182" i="1" s="1"/>
  <c r="BS186" i="1"/>
  <c r="BS190" i="1"/>
  <c r="BS191" i="1"/>
  <c r="W215" i="1"/>
  <c r="AG215" i="1" s="1"/>
  <c r="BT219" i="1"/>
  <c r="CD219" i="1" s="1"/>
  <c r="AE153" i="1"/>
  <c r="AF153" i="1" s="1"/>
  <c r="W154" i="1"/>
  <c r="AG154" i="1" s="1"/>
  <c r="V158" i="1"/>
  <c r="CG159" i="1"/>
  <c r="BT160" i="1"/>
  <c r="CD160" i="1" s="1"/>
  <c r="V161" i="1"/>
  <c r="CG161" i="1"/>
  <c r="CF164" i="1"/>
  <c r="U165" i="1"/>
  <c r="AC165" i="1" s="1"/>
  <c r="CF168" i="1"/>
  <c r="BS170" i="1"/>
  <c r="CG171" i="1"/>
  <c r="CG173" i="1"/>
  <c r="BT178" i="1"/>
  <c r="CG179" i="1"/>
  <c r="AE185" i="1"/>
  <c r="AF185" i="1" s="1"/>
  <c r="V191" i="1"/>
  <c r="BT192" i="1"/>
  <c r="BT212" i="1"/>
  <c r="CD212" i="1" s="1"/>
  <c r="V213" i="1"/>
  <c r="V218" i="1"/>
  <c r="AE219" i="1"/>
  <c r="AF219" i="1" s="1"/>
  <c r="W150" i="1"/>
  <c r="AG150" i="1" s="1"/>
  <c r="AI150" i="1" s="1"/>
  <c r="AJ150" i="1" s="1"/>
  <c r="AK150" i="1" s="1"/>
  <c r="BT150" i="1"/>
  <c r="CD150" i="1" s="1"/>
  <c r="W152" i="1"/>
  <c r="AG152" i="1" s="1"/>
  <c r="BS152" i="1"/>
  <c r="CH152" i="1"/>
  <c r="BT154" i="1"/>
  <c r="CD154" i="1" s="1"/>
  <c r="BW155" i="1"/>
  <c r="CI159" i="1"/>
  <c r="BW160" i="1"/>
  <c r="CH161" i="1"/>
  <c r="BT162" i="1"/>
  <c r="V163" i="1"/>
  <c r="CG163" i="1"/>
  <c r="CG164" i="1"/>
  <c r="U166" i="1"/>
  <c r="AC166" i="1" s="1"/>
  <c r="AE166" i="1" s="1"/>
  <c r="AF166" i="1" s="1"/>
  <c r="CH166" i="1"/>
  <c r="CI167" i="1"/>
  <c r="CH168" i="1"/>
  <c r="CG169" i="1"/>
  <c r="U170" i="1"/>
  <c r="AC170" i="1" s="1"/>
  <c r="AE170" i="1" s="1"/>
  <c r="AF170" i="1" s="1"/>
  <c r="CI171" i="1"/>
  <c r="W174" i="1"/>
  <c r="AG174" i="1" s="1"/>
  <c r="W175" i="1"/>
  <c r="AG175" i="1" s="1"/>
  <c r="AI175" i="1" s="1"/>
  <c r="AJ175" i="1" s="1"/>
  <c r="AK175" i="1" s="1"/>
  <c r="V178" i="1"/>
  <c r="CI179" i="1"/>
  <c r="V184" i="1"/>
  <c r="BT184" i="1"/>
  <c r="CH185" i="1"/>
  <c r="CH187" i="1"/>
  <c r="BW189" i="1"/>
  <c r="CD189" i="1" s="1"/>
  <c r="CF190" i="1"/>
  <c r="AI191" i="1"/>
  <c r="AJ191" i="1" s="1"/>
  <c r="AK191" i="1" s="1"/>
  <c r="BW192" i="1"/>
  <c r="BS213" i="1"/>
  <c r="BT214" i="1"/>
  <c r="CD214" i="1" s="1"/>
  <c r="BT217" i="1"/>
  <c r="CD217" i="1" s="1"/>
  <c r="BT218" i="1"/>
  <c r="CH219" i="1"/>
  <c r="AI154" i="1"/>
  <c r="AJ154" i="1" s="1"/>
  <c r="AK154" i="1" s="1"/>
  <c r="BS156" i="1"/>
  <c r="BX156" i="1" s="1"/>
  <c r="CC156" i="1" s="1"/>
  <c r="W157" i="1"/>
  <c r="AG157" i="1" s="1"/>
  <c r="AE158" i="1"/>
  <c r="AF158" i="1" s="1"/>
  <c r="CD158" i="1"/>
  <c r="W159" i="1"/>
  <c r="AG159" i="1" s="1"/>
  <c r="AI159" i="1" s="1"/>
  <c r="AJ159" i="1" s="1"/>
  <c r="AK159" i="1" s="1"/>
  <c r="BR159" i="1" s="1"/>
  <c r="CF160" i="1"/>
  <c r="BW162" i="1"/>
  <c r="CI163" i="1"/>
  <c r="CH164" i="1"/>
  <c r="CI166" i="1"/>
  <c r="CI168" i="1"/>
  <c r="CI169" i="1"/>
  <c r="V171" i="1"/>
  <c r="AI174" i="1"/>
  <c r="AJ174" i="1" s="1"/>
  <c r="AK174" i="1" s="1"/>
  <c r="BW175" i="1"/>
  <c r="W176" i="1"/>
  <c r="AG176" i="1" s="1"/>
  <c r="V177" i="1"/>
  <c r="Z177" i="1" s="1"/>
  <c r="W181" i="1"/>
  <c r="AG181" i="1" s="1"/>
  <c r="AI181" i="1" s="1"/>
  <c r="AJ181" i="1" s="1"/>
  <c r="AK181" i="1" s="1"/>
  <c r="BW184" i="1"/>
  <c r="BT186" i="1"/>
  <c r="CD186" i="1" s="1"/>
  <c r="CI187" i="1"/>
  <c r="CG190" i="1"/>
  <c r="BT191" i="1"/>
  <c r="CD191" i="1" s="1"/>
  <c r="CF192" i="1"/>
  <c r="U216" i="1"/>
  <c r="AC216" i="1" s="1"/>
  <c r="AE216" i="1" s="1"/>
  <c r="AF216" i="1" s="1"/>
  <c r="BR216" i="1" s="1"/>
  <c r="AE218" i="1"/>
  <c r="AF218" i="1" s="1"/>
  <c r="BW149" i="1"/>
  <c r="CF153" i="1"/>
  <c r="U158" i="1"/>
  <c r="AC158" i="1" s="1"/>
  <c r="CG160" i="1"/>
  <c r="CF162" i="1"/>
  <c r="BT163" i="1"/>
  <c r="CD163" i="1" s="1"/>
  <c r="CD166" i="1"/>
  <c r="CD167" i="1"/>
  <c r="BT168" i="1"/>
  <c r="CD168" i="1" s="1"/>
  <c r="U171" i="1"/>
  <c r="AC171" i="1" s="1"/>
  <c r="AI173" i="1"/>
  <c r="AJ173" i="1" s="1"/>
  <c r="AK173" i="1" s="1"/>
  <c r="V174" i="1"/>
  <c r="W179" i="1"/>
  <c r="AG179" i="1" s="1"/>
  <c r="AI179" i="1" s="1"/>
  <c r="AJ179" i="1" s="1"/>
  <c r="AK179" i="1" s="1"/>
  <c r="V183" i="1"/>
  <c r="W183" i="1"/>
  <c r="AG183" i="1" s="1"/>
  <c r="AE184" i="1"/>
  <c r="AF184" i="1" s="1"/>
  <c r="BT185" i="1"/>
  <c r="CD185" i="1" s="1"/>
  <c r="V186" i="1"/>
  <c r="W186" i="1"/>
  <c r="AG186" i="1" s="1"/>
  <c r="AI186" i="1" s="1"/>
  <c r="AJ186" i="1" s="1"/>
  <c r="AK186" i="1" s="1"/>
  <c r="BW186" i="1"/>
  <c r="CI190" i="1"/>
  <c r="CG193" i="1"/>
  <c r="CI218" i="1"/>
  <c r="U220" i="1"/>
  <c r="AC220" i="1" s="1"/>
  <c r="AE220" i="1" s="1"/>
  <c r="AF220" i="1" s="1"/>
  <c r="CF220" i="1"/>
  <c r="CL11" i="1"/>
  <c r="CM11" i="1"/>
  <c r="CK11" i="1"/>
  <c r="CJ11" i="1"/>
  <c r="Z30" i="1"/>
  <c r="AD30" i="1"/>
  <c r="CK38" i="1"/>
  <c r="CJ38" i="1"/>
  <c r="CL38" i="1"/>
  <c r="CM38" i="1"/>
  <c r="BT12" i="1"/>
  <c r="CD12" i="1" s="1"/>
  <c r="AE13" i="1"/>
  <c r="AF13" i="1" s="1"/>
  <c r="BR13" i="1" s="1"/>
  <c r="BS13" i="1"/>
  <c r="AI14" i="1"/>
  <c r="AJ14" i="1" s="1"/>
  <c r="AK14" i="1" s="1"/>
  <c r="BS14" i="1"/>
  <c r="BX14" i="1" s="1"/>
  <c r="CC14" i="1" s="1"/>
  <c r="AI15" i="1"/>
  <c r="AJ15" i="1" s="1"/>
  <c r="AK15" i="1" s="1"/>
  <c r="BS15" i="1"/>
  <c r="BX15" i="1" s="1"/>
  <c r="CC15" i="1" s="1"/>
  <c r="Z18" i="1"/>
  <c r="BS18" i="1"/>
  <c r="BT20" i="1"/>
  <c r="CD20" i="1" s="1"/>
  <c r="BS26" i="1"/>
  <c r="BS29" i="1"/>
  <c r="BS32" i="1"/>
  <c r="BX32" i="1" s="1"/>
  <c r="BS35" i="1"/>
  <c r="BS41" i="1"/>
  <c r="Z11" i="1"/>
  <c r="BS16" i="1"/>
  <c r="Z17" i="1"/>
  <c r="BS17" i="1"/>
  <c r="BX17" i="1" s="1"/>
  <c r="CC17" i="1" s="1"/>
  <c r="BR19" i="1"/>
  <c r="AD21" i="1"/>
  <c r="Z21" i="1"/>
  <c r="BS25" i="1"/>
  <c r="BX25" i="1" s="1"/>
  <c r="CC25" i="1" s="1"/>
  <c r="BS27" i="1"/>
  <c r="BS28" i="1"/>
  <c r="BS31" i="1"/>
  <c r="CJ37" i="1"/>
  <c r="CK37" i="1"/>
  <c r="CM37" i="1"/>
  <c r="BX37" i="1"/>
  <c r="CL37" i="1"/>
  <c r="BS39" i="1"/>
  <c r="BX11" i="1"/>
  <c r="CC11" i="1" s="1"/>
  <c r="BT13" i="1"/>
  <c r="BT15" i="1"/>
  <c r="CD15" i="1" s="1"/>
  <c r="AE16" i="1"/>
  <c r="AF16" i="1" s="1"/>
  <c r="BR16" i="1" s="1"/>
  <c r="BT18" i="1"/>
  <c r="CD18" i="1" s="1"/>
  <c r="BS19" i="1"/>
  <c r="AI20" i="1"/>
  <c r="AJ20" i="1" s="1"/>
  <c r="AK20" i="1" s="1"/>
  <c r="BS20" i="1"/>
  <c r="BX20" i="1"/>
  <c r="CC20" i="1" s="1"/>
  <c r="AI21" i="1"/>
  <c r="AJ21" i="1" s="1"/>
  <c r="AK21" i="1" s="1"/>
  <c r="BS21" i="1"/>
  <c r="BR22" i="1"/>
  <c r="Z24" i="1"/>
  <c r="BS24" i="1"/>
  <c r="BX24" i="1" s="1"/>
  <c r="CC24" i="1" s="1"/>
  <c r="BT26" i="1"/>
  <c r="CD26" i="1" s="1"/>
  <c r="BT29" i="1"/>
  <c r="BT32" i="1"/>
  <c r="CD32" i="1" s="1"/>
  <c r="Z36" i="1"/>
  <c r="CJ36" i="1"/>
  <c r="CM36" i="1"/>
  <c r="CL36" i="1"/>
  <c r="CK36" i="1"/>
  <c r="BR14" i="1"/>
  <c r="AH5" i="1"/>
  <c r="AD15" i="1"/>
  <c r="Z15" i="1"/>
  <c r="BS22" i="1"/>
  <c r="BX22" i="1" s="1"/>
  <c r="CC22" i="1" s="1"/>
  <c r="Z23" i="1"/>
  <c r="BS23" i="1"/>
  <c r="BX23" i="1" s="1"/>
  <c r="CC23" i="1" s="1"/>
  <c r="BX31" i="1"/>
  <c r="CC31" i="1" s="1"/>
  <c r="Z12" i="1"/>
  <c r="BS12" i="1"/>
  <c r="BX12" i="1" s="1"/>
  <c r="CC12" i="1" s="1"/>
  <c r="BT14" i="1"/>
  <c r="CD14" i="1" s="1"/>
  <c r="BX16" i="1"/>
  <c r="CC16" i="1" s="1"/>
  <c r="BT19" i="1"/>
  <c r="BT21" i="1"/>
  <c r="CD21" i="1" s="1"/>
  <c r="BT24" i="1"/>
  <c r="CD24" i="1" s="1"/>
  <c r="AE25" i="1"/>
  <c r="AF25" i="1" s="1"/>
  <c r="AI25" i="1"/>
  <c r="AJ25" i="1" s="1"/>
  <c r="AK25" i="1" s="1"/>
  <c r="BT28" i="1"/>
  <c r="BS30" i="1"/>
  <c r="BX30" i="1" s="1"/>
  <c r="CC30" i="1" s="1"/>
  <c r="BS33" i="1"/>
  <c r="V14" i="1"/>
  <c r="BS42" i="1"/>
  <c r="BS43" i="1"/>
  <c r="Z48" i="1"/>
  <c r="Z50" i="1"/>
  <c r="CB51" i="1"/>
  <c r="BS54" i="1"/>
  <c r="BX54" i="1" s="1"/>
  <c r="CC54" i="1" s="1"/>
  <c r="AE15" i="1"/>
  <c r="AF15" i="1" s="1"/>
  <c r="AE21" i="1"/>
  <c r="AF21" i="1" s="1"/>
  <c r="CG29" i="1"/>
  <c r="CI29" i="1"/>
  <c r="CF29" i="1"/>
  <c r="CG35" i="1"/>
  <c r="CI35" i="1"/>
  <c r="U12" i="1"/>
  <c r="AC12" i="1" s="1"/>
  <c r="AD12" i="1" s="1"/>
  <c r="V13" i="1"/>
  <c r="BW13" i="1"/>
  <c r="BX13" i="1" s="1"/>
  <c r="CC13" i="1" s="1"/>
  <c r="CF13" i="1"/>
  <c r="CH15" i="1"/>
  <c r="CI16" i="1"/>
  <c r="U18" i="1"/>
  <c r="AC18" i="1" s="1"/>
  <c r="AD18" i="1" s="1"/>
  <c r="V19" i="1"/>
  <c r="BW19" i="1"/>
  <c r="CF19" i="1"/>
  <c r="CH21" i="1"/>
  <c r="CI22" i="1"/>
  <c r="U24" i="1"/>
  <c r="AC24" i="1" s="1"/>
  <c r="AE24" i="1" s="1"/>
  <c r="AF24" i="1" s="1"/>
  <c r="V25" i="1"/>
  <c r="CH25" i="1"/>
  <c r="V26" i="1"/>
  <c r="U26" i="1"/>
  <c r="AC26" i="1" s="1"/>
  <c r="AE26" i="1" s="1"/>
  <c r="AF26" i="1" s="1"/>
  <c r="BR26" i="1" s="1"/>
  <c r="CI26" i="1"/>
  <c r="U27" i="1"/>
  <c r="AC27" i="1" s="1"/>
  <c r="AD27" i="1" s="1"/>
  <c r="Z27" i="1"/>
  <c r="AI27" i="1"/>
  <c r="AJ27" i="1" s="1"/>
  <c r="AK27" i="1" s="1"/>
  <c r="CF27" i="1"/>
  <c r="CH29" i="1"/>
  <c r="AE30" i="1"/>
  <c r="AF30" i="1" s="1"/>
  <c r="BR30" i="1" s="1"/>
  <c r="CH31" i="1"/>
  <c r="V32" i="1"/>
  <c r="U32" i="1"/>
  <c r="AC32" i="1" s="1"/>
  <c r="AE32" i="1" s="1"/>
  <c r="AF32" i="1" s="1"/>
  <c r="BR32" i="1" s="1"/>
  <c r="CI32" i="1"/>
  <c r="U33" i="1"/>
  <c r="AC33" i="1" s="1"/>
  <c r="AD33" i="1" s="1"/>
  <c r="Z33" i="1"/>
  <c r="AI33" i="1"/>
  <c r="AJ33" i="1" s="1"/>
  <c r="AK33" i="1" s="1"/>
  <c r="CF33" i="1"/>
  <c r="CH35" i="1"/>
  <c r="U36" i="1"/>
  <c r="AC36" i="1" s="1"/>
  <c r="AE36" i="1" s="1"/>
  <c r="AF36" i="1" s="1"/>
  <c r="BR36" i="1" s="1"/>
  <c r="U37" i="1"/>
  <c r="AC37" i="1" s="1"/>
  <c r="AE37" i="1" s="1"/>
  <c r="AF37" i="1" s="1"/>
  <c r="BR37" i="1" s="1"/>
  <c r="CG37" i="1"/>
  <c r="V38" i="1"/>
  <c r="CG38" i="1"/>
  <c r="BT40" i="1"/>
  <c r="CD40" i="1" s="1"/>
  <c r="BS44" i="1"/>
  <c r="BS45" i="1"/>
  <c r="BX45" i="1" s="1"/>
  <c r="CC45" i="1" s="1"/>
  <c r="AE50" i="1"/>
  <c r="AF50" i="1" s="1"/>
  <c r="BR50" i="1" s="1"/>
  <c r="AI50" i="1"/>
  <c r="AJ50" i="1" s="1"/>
  <c r="AK50" i="1" s="1"/>
  <c r="BT51" i="1"/>
  <c r="CD51" i="1" s="1"/>
  <c r="Z52" i="1"/>
  <c r="Z57" i="1"/>
  <c r="BT58" i="1"/>
  <c r="Z59" i="1"/>
  <c r="BS62" i="1"/>
  <c r="V20" i="1"/>
  <c r="CH22" i="1"/>
  <c r="CF35" i="1"/>
  <c r="U11" i="1"/>
  <c r="AC11" i="1" s="1"/>
  <c r="AD11" i="1" s="1"/>
  <c r="CF12" i="1"/>
  <c r="CG13" i="1"/>
  <c r="AA15" i="1"/>
  <c r="AB15" i="1" s="1"/>
  <c r="CI15" i="1"/>
  <c r="U17" i="1"/>
  <c r="AC17" i="1" s="1"/>
  <c r="AD17" i="1" s="1"/>
  <c r="CF18" i="1"/>
  <c r="CG19" i="1"/>
  <c r="AA21" i="1"/>
  <c r="AB21" i="1" s="1"/>
  <c r="CI21" i="1"/>
  <c r="U23" i="1"/>
  <c r="AC23" i="1" s="1"/>
  <c r="AE23" i="1" s="1"/>
  <c r="AF23" i="1" s="1"/>
  <c r="BR23" i="1" s="1"/>
  <c r="CF24" i="1"/>
  <c r="BT25" i="1"/>
  <c r="CD25" i="1" s="1"/>
  <c r="W26" i="1"/>
  <c r="AG26" i="1" s="1"/>
  <c r="AI26" i="1" s="1"/>
  <c r="AJ26" i="1" s="1"/>
  <c r="AK26" i="1" s="1"/>
  <c r="CH27" i="1"/>
  <c r="V28" i="1"/>
  <c r="U28" i="1"/>
  <c r="AC28" i="1" s="1"/>
  <c r="AE28" i="1" s="1"/>
  <c r="AF28" i="1" s="1"/>
  <c r="BR28" i="1" s="1"/>
  <c r="BW29" i="1"/>
  <c r="BT31" i="1"/>
  <c r="CD31" i="1" s="1"/>
  <c r="CH33" i="1"/>
  <c r="V34" i="1"/>
  <c r="U34" i="1"/>
  <c r="AC34" i="1" s="1"/>
  <c r="AE34" i="1" s="1"/>
  <c r="AF34" i="1" s="1"/>
  <c r="BS34" i="1"/>
  <c r="BX35" i="1"/>
  <c r="CC35" i="1" s="1"/>
  <c r="Z37" i="1"/>
  <c r="CH37" i="1"/>
  <c r="CH38" i="1"/>
  <c r="V39" i="1"/>
  <c r="CD41" i="1"/>
  <c r="AI42" i="1"/>
  <c r="AJ42" i="1" s="1"/>
  <c r="AK42" i="1" s="1"/>
  <c r="BS46" i="1"/>
  <c r="BS47" i="1"/>
  <c r="BX47" i="1" s="1"/>
  <c r="CC47" i="1" s="1"/>
  <c r="AI52" i="1"/>
  <c r="AJ52" i="1" s="1"/>
  <c r="AK52" i="1" s="1"/>
  <c r="BT52" i="1"/>
  <c r="CD52" i="1" s="1"/>
  <c r="CD53" i="1"/>
  <c r="Z54" i="1"/>
  <c r="AD54" i="1"/>
  <c r="BS55" i="1"/>
  <c r="BR56" i="1"/>
  <c r="BS57" i="1"/>
  <c r="CL71" i="1"/>
  <c r="CM71" i="1"/>
  <c r="CK71" i="1"/>
  <c r="CJ71" i="1"/>
  <c r="W18" i="1"/>
  <c r="AG18" i="1" s="1"/>
  <c r="AI18" i="1" s="1"/>
  <c r="AJ18" i="1" s="1"/>
  <c r="AK18" i="1" s="1"/>
  <c r="W24" i="1"/>
  <c r="AG24" i="1" s="1"/>
  <c r="AI24" i="1" s="1"/>
  <c r="AJ24" i="1" s="1"/>
  <c r="AK24" i="1" s="1"/>
  <c r="BX27" i="1"/>
  <c r="CC27" i="1" s="1"/>
  <c r="CI27" i="1"/>
  <c r="BX33" i="1"/>
  <c r="CC33" i="1" s="1"/>
  <c r="CI33" i="1"/>
  <c r="U38" i="1"/>
  <c r="AC38" i="1" s="1"/>
  <c r="AE38" i="1" s="1"/>
  <c r="AF38" i="1" s="1"/>
  <c r="AA38" i="1"/>
  <c r="AB38" i="1" s="1"/>
  <c r="CI38" i="1"/>
  <c r="BS40" i="1"/>
  <c r="Z43" i="1"/>
  <c r="Z44" i="1"/>
  <c r="BR45" i="1"/>
  <c r="BS48" i="1"/>
  <c r="BS49" i="1"/>
  <c r="CD54" i="1"/>
  <c r="BS56" i="1"/>
  <c r="BS59" i="1"/>
  <c r="BS64" i="1"/>
  <c r="AE12" i="1"/>
  <c r="AF12" i="1" s="1"/>
  <c r="CH13" i="1"/>
  <c r="CH18" i="1"/>
  <c r="CI19" i="1"/>
  <c r="BW28" i="1"/>
  <c r="V29" i="1"/>
  <c r="V31" i="1"/>
  <c r="BW34" i="1"/>
  <c r="BX34" i="1" s="1"/>
  <c r="CC34" i="1" s="1"/>
  <c r="V35" i="1"/>
  <c r="CF39" i="1"/>
  <c r="CI39" i="1"/>
  <c r="CG39" i="1"/>
  <c r="BX39" i="1"/>
  <c r="CC39" i="1" s="1"/>
  <c r="CC40" i="1"/>
  <c r="BX40" i="1"/>
  <c r="AI44" i="1"/>
  <c r="AJ44" i="1" s="1"/>
  <c r="AK44" i="1" s="1"/>
  <c r="Z46" i="1"/>
  <c r="BS50" i="1"/>
  <c r="BX50" i="1" s="1"/>
  <c r="CC50" i="1" s="1"/>
  <c r="BS51" i="1"/>
  <c r="BX51" i="1" s="1"/>
  <c r="CC51" i="1" s="1"/>
  <c r="Z55" i="1"/>
  <c r="CB63" i="1"/>
  <c r="CL65" i="1"/>
  <c r="CK65" i="1"/>
  <c r="CM65" i="1"/>
  <c r="CJ65" i="1"/>
  <c r="BS67" i="1"/>
  <c r="BX67" i="1" s="1"/>
  <c r="CC67" i="1" s="1"/>
  <c r="CH16" i="1"/>
  <c r="W12" i="1"/>
  <c r="AG12" i="1" s="1"/>
  <c r="AI12" i="1" s="1"/>
  <c r="AJ12" i="1" s="1"/>
  <c r="AK12" i="1" s="1"/>
  <c r="BR12" i="1" s="1"/>
  <c r="AE18" i="1"/>
  <c r="AF18" i="1" s="1"/>
  <c r="CH12" i="1"/>
  <c r="V16" i="1"/>
  <c r="CF16" i="1"/>
  <c r="CE21" i="1"/>
  <c r="V22" i="1"/>
  <c r="CF22" i="1"/>
  <c r="CH24" i="1"/>
  <c r="CF25" i="1"/>
  <c r="CG26" i="1"/>
  <c r="U31" i="1"/>
  <c r="AC31" i="1" s="1"/>
  <c r="AE31" i="1" s="1"/>
  <c r="AF31" i="1" s="1"/>
  <c r="W31" i="1"/>
  <c r="AG31" i="1" s="1"/>
  <c r="AI31" i="1" s="1"/>
  <c r="AJ31" i="1" s="1"/>
  <c r="AK31" i="1" s="1"/>
  <c r="CF31" i="1"/>
  <c r="CG32" i="1"/>
  <c r="AE35" i="1"/>
  <c r="AF35" i="1" s="1"/>
  <c r="CC37" i="1"/>
  <c r="BT37" i="1"/>
  <c r="CD37" i="1" s="1"/>
  <c r="W39" i="1"/>
  <c r="AG39" i="1" s="1"/>
  <c r="AI39" i="1" s="1"/>
  <c r="AJ39" i="1" s="1"/>
  <c r="AK39" i="1" s="1"/>
  <c r="W40" i="1"/>
  <c r="AG40" i="1" s="1"/>
  <c r="AI40" i="1" s="1"/>
  <c r="AJ40" i="1" s="1"/>
  <c r="AK40" i="1" s="1"/>
  <c r="BR40" i="1" s="1"/>
  <c r="V40" i="1"/>
  <c r="V41" i="1"/>
  <c r="U41" i="1"/>
  <c r="AC41" i="1" s="1"/>
  <c r="AE41" i="1" s="1"/>
  <c r="AF41" i="1" s="1"/>
  <c r="BR41" i="1" s="1"/>
  <c r="V42" i="1"/>
  <c r="BX42" i="1"/>
  <c r="CC42" i="1" s="1"/>
  <c r="U43" i="1"/>
  <c r="AC43" i="1" s="1"/>
  <c r="AE43" i="1" s="1"/>
  <c r="AF43" i="1" s="1"/>
  <c r="AA43" i="1"/>
  <c r="AB43" i="1" s="1"/>
  <c r="AI46" i="1"/>
  <c r="AJ46" i="1" s="1"/>
  <c r="AK46" i="1" s="1"/>
  <c r="BT46" i="1"/>
  <c r="CD46" i="1" s="1"/>
  <c r="BT47" i="1"/>
  <c r="CD47" i="1" s="1"/>
  <c r="Z49" i="1"/>
  <c r="AD49" i="1"/>
  <c r="BS52" i="1"/>
  <c r="BX52" i="1" s="1"/>
  <c r="CC52" i="1" s="1"/>
  <c r="BS53" i="1"/>
  <c r="BX53" i="1" s="1"/>
  <c r="CC53" i="1" s="1"/>
  <c r="BX55" i="1"/>
  <c r="CC55" i="1" s="1"/>
  <c r="BT57" i="1"/>
  <c r="CD57" i="1" s="1"/>
  <c r="CM61" i="1"/>
  <c r="CK61" i="1"/>
  <c r="CL61" i="1"/>
  <c r="CJ61" i="1"/>
  <c r="CH28" i="1"/>
  <c r="AA29" i="1"/>
  <c r="AB29" i="1" s="1"/>
  <c r="BR29" i="1" s="1"/>
  <c r="CH34" i="1"/>
  <c r="AA35" i="1"/>
  <c r="AB35" i="1" s="1"/>
  <c r="BW38" i="1"/>
  <c r="BX38" i="1" s="1"/>
  <c r="CC38" i="1" s="1"/>
  <c r="CI40" i="1"/>
  <c r="BW43" i="1"/>
  <c r="BX43" i="1" s="1"/>
  <c r="CC43" i="1" s="1"/>
  <c r="CF43" i="1"/>
  <c r="CG44" i="1"/>
  <c r="CH45" i="1"/>
  <c r="CI46" i="1"/>
  <c r="U48" i="1"/>
  <c r="AC48" i="1" s="1"/>
  <c r="AD48" i="1" s="1"/>
  <c r="BW49" i="1"/>
  <c r="BX49" i="1" s="1"/>
  <c r="CC49" i="1" s="1"/>
  <c r="CF49" i="1"/>
  <c r="CG50" i="1"/>
  <c r="CH51" i="1"/>
  <c r="CI52" i="1"/>
  <c r="AE54" i="1"/>
  <c r="AF54" i="1" s="1"/>
  <c r="BX57" i="1"/>
  <c r="CC57" i="1" s="1"/>
  <c r="CI57" i="1"/>
  <c r="W59" i="1"/>
  <c r="AG59" i="1" s="1"/>
  <c r="AI59" i="1" s="1"/>
  <c r="AJ59" i="1" s="1"/>
  <c r="AK59" i="1" s="1"/>
  <c r="U59" i="1"/>
  <c r="AC59" i="1" s="1"/>
  <c r="AD59" i="1" s="1"/>
  <c r="CG61" i="1"/>
  <c r="CI61" i="1"/>
  <c r="AE65" i="1"/>
  <c r="AF65" i="1" s="1"/>
  <c r="BR65" i="1" s="1"/>
  <c r="V66" i="1"/>
  <c r="CF66" i="1"/>
  <c r="U71" i="1"/>
  <c r="AC71" i="1" s="1"/>
  <c r="AE71" i="1" s="1"/>
  <c r="AF71" i="1" s="1"/>
  <c r="AA71" i="1"/>
  <c r="AB71" i="1" s="1"/>
  <c r="CL78" i="1"/>
  <c r="CK78" i="1"/>
  <c r="CJ78" i="1"/>
  <c r="CM78" i="1"/>
  <c r="Z79" i="1"/>
  <c r="BS79" i="1"/>
  <c r="BX79" i="1" s="1"/>
  <c r="CC79" i="1" s="1"/>
  <c r="CH44" i="1"/>
  <c r="AE49" i="1"/>
  <c r="AF49" i="1" s="1"/>
  <c r="CH50" i="1"/>
  <c r="AA58" i="1"/>
  <c r="AB58" i="1" s="1"/>
  <c r="BW58" i="1"/>
  <c r="BX58" i="1" s="1"/>
  <c r="CC58" i="1" s="1"/>
  <c r="AD63" i="1"/>
  <c r="AA67" i="1"/>
  <c r="AB67" i="1" s="1"/>
  <c r="V68" i="1"/>
  <c r="AE42" i="1"/>
  <c r="AF42" i="1" s="1"/>
  <c r="CG42" i="1"/>
  <c r="CI44" i="1"/>
  <c r="U46" i="1"/>
  <c r="AC46" i="1" s="1"/>
  <c r="AD46" i="1" s="1"/>
  <c r="V47" i="1"/>
  <c r="CG48" i="1"/>
  <c r="CI50" i="1"/>
  <c r="U52" i="1"/>
  <c r="AC52" i="1" s="1"/>
  <c r="AD52" i="1" s="1"/>
  <c r="V53" i="1"/>
  <c r="AA54" i="1"/>
  <c r="AB54" i="1" s="1"/>
  <c r="BR54" i="1" s="1"/>
  <c r="CF55" i="1"/>
  <c r="CG56" i="1"/>
  <c r="AE59" i="1"/>
  <c r="AF59" i="1" s="1"/>
  <c r="BT59" i="1"/>
  <c r="CD59" i="1" s="1"/>
  <c r="W61" i="1"/>
  <c r="AG61" i="1" s="1"/>
  <c r="AI61" i="1" s="1"/>
  <c r="AJ61" i="1" s="1"/>
  <c r="AK61" i="1" s="1"/>
  <c r="Z62" i="1"/>
  <c r="AD62" i="1"/>
  <c r="Z63" i="1"/>
  <c r="BS63" i="1"/>
  <c r="BX63" i="1" s="1"/>
  <c r="CC63" i="1" s="1"/>
  <c r="BT64" i="1"/>
  <c r="CD64" i="1" s="1"/>
  <c r="BW68" i="1"/>
  <c r="CD68" i="1" s="1"/>
  <c r="W73" i="1"/>
  <c r="AG73" i="1" s="1"/>
  <c r="AI73" i="1" s="1"/>
  <c r="AJ73" i="1" s="1"/>
  <c r="AK73" i="1" s="1"/>
  <c r="V73" i="1"/>
  <c r="AA74" i="1"/>
  <c r="AB74" i="1" s="1"/>
  <c r="U74" i="1"/>
  <c r="AC74" i="1" s="1"/>
  <c r="AE74" i="1" s="1"/>
  <c r="AF74" i="1" s="1"/>
  <c r="CL74" i="1"/>
  <c r="CM74" i="1"/>
  <c r="CK74" i="1"/>
  <c r="CJ74" i="1"/>
  <c r="CM75" i="1"/>
  <c r="CJ75" i="1"/>
  <c r="CL75" i="1"/>
  <c r="CK75" i="1"/>
  <c r="CH42" i="1"/>
  <c r="AE47" i="1"/>
  <c r="AF47" i="1" s="1"/>
  <c r="BR47" i="1" s="1"/>
  <c r="CH48" i="1"/>
  <c r="AA49" i="1"/>
  <c r="AB49" i="1" s="1"/>
  <c r="AE53" i="1"/>
  <c r="AF53" i="1" s="1"/>
  <c r="BR53" i="1" s="1"/>
  <c r="CG55" i="1"/>
  <c r="CH56" i="1"/>
  <c r="CI59" i="1"/>
  <c r="CG59" i="1"/>
  <c r="CF59" i="1"/>
  <c r="AD60" i="1"/>
  <c r="Z60" i="1"/>
  <c r="V61" i="1"/>
  <c r="W62" i="1"/>
  <c r="AG62" i="1" s="1"/>
  <c r="AI62" i="1" s="1"/>
  <c r="AJ62" i="1" s="1"/>
  <c r="AK62" i="1" s="1"/>
  <c r="BR62" i="1" s="1"/>
  <c r="V65" i="1"/>
  <c r="W65" i="1"/>
  <c r="AG65" i="1" s="1"/>
  <c r="AI65" i="1" s="1"/>
  <c r="AJ65" i="1" s="1"/>
  <c r="AK65" i="1" s="1"/>
  <c r="CG66" i="1"/>
  <c r="CH66" i="1"/>
  <c r="BS66" i="1"/>
  <c r="BW66" i="1"/>
  <c r="CD66" i="1" s="1"/>
  <c r="BT67" i="1"/>
  <c r="CD67" i="1" s="1"/>
  <c r="BS68" i="1"/>
  <c r="Z69" i="1"/>
  <c r="V70" i="1"/>
  <c r="AA70" i="1"/>
  <c r="AB70" i="1" s="1"/>
  <c r="BS70" i="1"/>
  <c r="Z76" i="1"/>
  <c r="U39" i="1"/>
  <c r="AC39" i="1" s="1"/>
  <c r="AE39" i="1" s="1"/>
  <c r="AF39" i="1" s="1"/>
  <c r="U44" i="1"/>
  <c r="AC44" i="1" s="1"/>
  <c r="AD44" i="1" s="1"/>
  <c r="V45" i="1"/>
  <c r="CG46" i="1"/>
  <c r="U50" i="1"/>
  <c r="AC50" i="1" s="1"/>
  <c r="AD50" i="1" s="1"/>
  <c r="V51" i="1"/>
  <c r="CG52" i="1"/>
  <c r="U55" i="1"/>
  <c r="AC55" i="1" s="1"/>
  <c r="AE55" i="1" s="1"/>
  <c r="AF55" i="1" s="1"/>
  <c r="BR55" i="1" s="1"/>
  <c r="CH55" i="1"/>
  <c r="V56" i="1"/>
  <c r="CI56" i="1"/>
  <c r="U57" i="1"/>
  <c r="AC57" i="1" s="1"/>
  <c r="AD57" i="1" s="1"/>
  <c r="AI57" i="1"/>
  <c r="AJ57" i="1" s="1"/>
  <c r="AK57" i="1" s="1"/>
  <c r="CF57" i="1"/>
  <c r="AE58" i="1"/>
  <c r="AF58" i="1" s="1"/>
  <c r="CH59" i="1"/>
  <c r="W60" i="1"/>
  <c r="AG60" i="1" s="1"/>
  <c r="AI60" i="1" s="1"/>
  <c r="AJ60" i="1" s="1"/>
  <c r="AK60" i="1" s="1"/>
  <c r="BR60" i="1" s="1"/>
  <c r="U61" i="1"/>
  <c r="AC61" i="1" s="1"/>
  <c r="AE61" i="1" s="1"/>
  <c r="AF61" i="1" s="1"/>
  <c r="BW62" i="1"/>
  <c r="CH63" i="1"/>
  <c r="CF63" i="1"/>
  <c r="V64" i="1"/>
  <c r="BS69" i="1"/>
  <c r="BX69" i="1" s="1"/>
  <c r="CC69" i="1" s="1"/>
  <c r="V72" i="1"/>
  <c r="AI76" i="1"/>
  <c r="AJ76" i="1" s="1"/>
  <c r="AK76" i="1" s="1"/>
  <c r="BT55" i="1"/>
  <c r="CD55" i="1" s="1"/>
  <c r="AE57" i="1"/>
  <c r="AF57" i="1" s="1"/>
  <c r="BR57" i="1" s="1"/>
  <c r="V58" i="1"/>
  <c r="BS58" i="1"/>
  <c r="BS60" i="1"/>
  <c r="BW60" i="1"/>
  <c r="BX61" i="1"/>
  <c r="CC61" i="1" s="1"/>
  <c r="V67" i="1"/>
  <c r="U67" i="1"/>
  <c r="AC67" i="1" s="1"/>
  <c r="AE67" i="1" s="1"/>
  <c r="AF67" i="1" s="1"/>
  <c r="AI68" i="1"/>
  <c r="AJ68" i="1" s="1"/>
  <c r="AK68" i="1" s="1"/>
  <c r="BR68" i="1" s="1"/>
  <c r="BS72" i="1"/>
  <c r="BX72" i="1" s="1"/>
  <c r="CC72" i="1" s="1"/>
  <c r="BS73" i="1"/>
  <c r="BX73" i="1"/>
  <c r="CC73" i="1" s="1"/>
  <c r="CM80" i="1"/>
  <c r="CL80" i="1"/>
  <c r="CK80" i="1"/>
  <c r="CJ80" i="1"/>
  <c r="CJ82" i="1"/>
  <c r="CM82" i="1"/>
  <c r="CL82" i="1"/>
  <c r="CK82" i="1"/>
  <c r="Z94" i="1"/>
  <c r="CJ96" i="1"/>
  <c r="CM96" i="1"/>
  <c r="CK96" i="1"/>
  <c r="CL96" i="1"/>
  <c r="CF58" i="1"/>
  <c r="AA61" i="1"/>
  <c r="AB61" i="1" s="1"/>
  <c r="AI64" i="1"/>
  <c r="AJ64" i="1" s="1"/>
  <c r="AK64" i="1" s="1"/>
  <c r="AE66" i="1"/>
  <c r="AF66" i="1" s="1"/>
  <c r="U69" i="1"/>
  <c r="AC69" i="1" s="1"/>
  <c r="AE69" i="1" s="1"/>
  <c r="AF69" i="1" s="1"/>
  <c r="CF69" i="1"/>
  <c r="AI70" i="1"/>
  <c r="AJ70" i="1" s="1"/>
  <c r="AK70" i="1" s="1"/>
  <c r="AE72" i="1"/>
  <c r="AF72" i="1" s="1"/>
  <c r="AE73" i="1"/>
  <c r="AF73" i="1" s="1"/>
  <c r="BR73" i="1" s="1"/>
  <c r="CH74" i="1"/>
  <c r="CF74" i="1"/>
  <c r="CI74" i="1"/>
  <c r="BW74" i="1"/>
  <c r="BX74" i="1" s="1"/>
  <c r="CI75" i="1"/>
  <c r="CG75" i="1"/>
  <c r="CH75" i="1"/>
  <c r="U76" i="1"/>
  <c r="AC76" i="1" s="1"/>
  <c r="AE76" i="1" s="1"/>
  <c r="AF76" i="1" s="1"/>
  <c r="BS76" i="1"/>
  <c r="BS77" i="1"/>
  <c r="BS81" i="1"/>
  <c r="BX81" i="1" s="1"/>
  <c r="CC81" i="1" s="1"/>
  <c r="BT84" i="1"/>
  <c r="CD84" i="1" s="1"/>
  <c r="BT86" i="1"/>
  <c r="CD86" i="1" s="1"/>
  <c r="Z87" i="1"/>
  <c r="Z88" i="1"/>
  <c r="AI88" i="1"/>
  <c r="AJ88" i="1" s="1"/>
  <c r="AK88" i="1" s="1"/>
  <c r="BT90" i="1"/>
  <c r="CD90" i="1" s="1"/>
  <c r="BS92" i="1"/>
  <c r="BT92" i="1"/>
  <c r="CD92" i="1" s="1"/>
  <c r="AI93" i="1"/>
  <c r="AJ93" i="1" s="1"/>
  <c r="AK93" i="1" s="1"/>
  <c r="CG69" i="1"/>
  <c r="AA76" i="1"/>
  <c r="AB76" i="1" s="1"/>
  <c r="W77" i="1"/>
  <c r="AG77" i="1" s="1"/>
  <c r="CD82" i="1"/>
  <c r="BX87" i="1"/>
  <c r="CC87" i="1" s="1"/>
  <c r="BS94" i="1"/>
  <c r="BX94" i="1" s="1"/>
  <c r="CC94" i="1" s="1"/>
  <c r="CF62" i="1"/>
  <c r="BW65" i="1"/>
  <c r="BX65" i="1" s="1"/>
  <c r="CC65" i="1" s="1"/>
  <c r="CH69" i="1"/>
  <c r="BW71" i="1"/>
  <c r="BX71" i="1" s="1"/>
  <c r="CC71" i="1" s="1"/>
  <c r="CC74" i="1"/>
  <c r="BW75" i="1"/>
  <c r="BX75" i="1" s="1"/>
  <c r="CC75" i="1" s="1"/>
  <c r="V77" i="1"/>
  <c r="BX78" i="1"/>
  <c r="CC78" i="1" s="1"/>
  <c r="BX80" i="1"/>
  <c r="CC80" i="1" s="1"/>
  <c r="Z82" i="1"/>
  <c r="AI82" i="1"/>
  <c r="AJ82" i="1" s="1"/>
  <c r="AK82" i="1" s="1"/>
  <c r="AD84" i="1"/>
  <c r="Z84" i="1"/>
  <c r="BS87" i="1"/>
  <c r="BS88" i="1"/>
  <c r="BS91" i="1"/>
  <c r="AD92" i="1"/>
  <c r="Z92" i="1"/>
  <c r="Z95" i="1"/>
  <c r="AD95" i="1"/>
  <c r="V71" i="1"/>
  <c r="V74" i="1"/>
  <c r="BT74" i="1"/>
  <c r="CD74" i="1" s="1"/>
  <c r="AI77" i="1"/>
  <c r="AJ77" i="1" s="1"/>
  <c r="AK77" i="1" s="1"/>
  <c r="BT77" i="1"/>
  <c r="AD78" i="1"/>
  <c r="Z78" i="1"/>
  <c r="BT81" i="1"/>
  <c r="CD81" i="1" s="1"/>
  <c r="BX82" i="1"/>
  <c r="CC82" i="1" s="1"/>
  <c r="Z83" i="1"/>
  <c r="AD83" i="1"/>
  <c r="BS83" i="1"/>
  <c r="Z86" i="1"/>
  <c r="BS90" i="1"/>
  <c r="BX90" i="1" s="1"/>
  <c r="CC90" i="1" s="1"/>
  <c r="U64" i="1"/>
  <c r="AC64" i="1" s="1"/>
  <c r="AE64" i="1" s="1"/>
  <c r="AF64" i="1" s="1"/>
  <c r="BR64" i="1" s="1"/>
  <c r="W66" i="1"/>
  <c r="AG66" i="1" s="1"/>
  <c r="AI66" i="1" s="1"/>
  <c r="AJ66" i="1" s="1"/>
  <c r="AK66" i="1" s="1"/>
  <c r="CG68" i="1"/>
  <c r="U70" i="1"/>
  <c r="AC70" i="1" s="1"/>
  <c r="AE70" i="1" s="1"/>
  <c r="AF70" i="1" s="1"/>
  <c r="W71" i="1"/>
  <c r="AG71" i="1" s="1"/>
  <c r="AI71" i="1" s="1"/>
  <c r="AJ71" i="1" s="1"/>
  <c r="AK71" i="1" s="1"/>
  <c r="W72" i="1"/>
  <c r="AG72" i="1" s="1"/>
  <c r="AI72" i="1" s="1"/>
  <c r="AJ72" i="1" s="1"/>
  <c r="AK72" i="1" s="1"/>
  <c r="CH72" i="1"/>
  <c r="W74" i="1"/>
  <c r="AG74" i="1" s="1"/>
  <c r="AI74" i="1" s="1"/>
  <c r="AJ74" i="1" s="1"/>
  <c r="AK74" i="1" s="1"/>
  <c r="V75" i="1"/>
  <c r="Z80" i="1"/>
  <c r="BS84" i="1"/>
  <c r="Z85" i="1"/>
  <c r="AI85" i="1"/>
  <c r="AJ85" i="1" s="1"/>
  <c r="AK85" i="1" s="1"/>
  <c r="BS85" i="1"/>
  <c r="BX85" i="1" s="1"/>
  <c r="CC85" i="1" s="1"/>
  <c r="BS86" i="1"/>
  <c r="BX86" i="1" s="1"/>
  <c r="CC86" i="1" s="1"/>
  <c r="BS89" i="1"/>
  <c r="BX89" i="1" s="1"/>
  <c r="CC89" i="1" s="1"/>
  <c r="CJ95" i="1"/>
  <c r="CM95" i="1"/>
  <c r="CL95" i="1"/>
  <c r="CK95" i="1"/>
  <c r="BW77" i="1"/>
  <c r="BX77" i="1" s="1"/>
  <c r="CC77" i="1" s="1"/>
  <c r="CF77" i="1"/>
  <c r="W78" i="1"/>
  <c r="AG78" i="1" s="1"/>
  <c r="AI78" i="1" s="1"/>
  <c r="AJ78" i="1" s="1"/>
  <c r="AK78" i="1" s="1"/>
  <c r="BR78" i="1" s="1"/>
  <c r="CG78" i="1"/>
  <c r="AA80" i="1"/>
  <c r="AB80" i="1" s="1"/>
  <c r="CI80" i="1"/>
  <c r="U82" i="1"/>
  <c r="AC82" i="1" s="1"/>
  <c r="AD82" i="1" s="1"/>
  <c r="BW83" i="1"/>
  <c r="CD83" i="1" s="1"/>
  <c r="CF83" i="1"/>
  <c r="W84" i="1"/>
  <c r="AG84" i="1" s="1"/>
  <c r="AI84" i="1" s="1"/>
  <c r="AJ84" i="1" s="1"/>
  <c r="AK84" i="1" s="1"/>
  <c r="BR84" i="1" s="1"/>
  <c r="CG84" i="1"/>
  <c r="AA86" i="1"/>
  <c r="AB86" i="1" s="1"/>
  <c r="CI86" i="1"/>
  <c r="U87" i="1"/>
  <c r="AC87" i="1" s="1"/>
  <c r="AE87" i="1" s="1"/>
  <c r="AF87" i="1" s="1"/>
  <c r="BR87" i="1" s="1"/>
  <c r="CH88" i="1"/>
  <c r="Z90" i="1"/>
  <c r="AE93" i="1"/>
  <c r="AF93" i="1" s="1"/>
  <c r="BR93" i="1" s="1"/>
  <c r="U94" i="1"/>
  <c r="AC94" i="1" s="1"/>
  <c r="AE94" i="1" s="1"/>
  <c r="AF94" i="1" s="1"/>
  <c r="BR94" i="1" s="1"/>
  <c r="Z96" i="1"/>
  <c r="AI97" i="1"/>
  <c r="AJ97" i="1" s="1"/>
  <c r="AK97" i="1" s="1"/>
  <c r="BT98" i="1"/>
  <c r="CD98" i="1" s="1"/>
  <c r="W99" i="1"/>
  <c r="AG99" i="1" s="1"/>
  <c r="AI99" i="1" s="1"/>
  <c r="AJ99" i="1" s="1"/>
  <c r="AK99" i="1" s="1"/>
  <c r="BR99" i="1" s="1"/>
  <c r="V99" i="1"/>
  <c r="BX101" i="1"/>
  <c r="CC101" i="1" s="1"/>
  <c r="BS103" i="1"/>
  <c r="BT104" i="1"/>
  <c r="CD104" i="1" s="1"/>
  <c r="Z106" i="1"/>
  <c r="BX107" i="1"/>
  <c r="CC107" i="1" s="1"/>
  <c r="BT111" i="1"/>
  <c r="AE77" i="1"/>
  <c r="AF77" i="1" s="1"/>
  <c r="CG77" i="1"/>
  <c r="CH78" i="1"/>
  <c r="W83" i="1"/>
  <c r="AG83" i="1" s="1"/>
  <c r="AI83" i="1" s="1"/>
  <c r="AJ83" i="1" s="1"/>
  <c r="AK83" i="1" s="1"/>
  <c r="AE83" i="1"/>
  <c r="AF83" i="1" s="1"/>
  <c r="CG83" i="1"/>
  <c r="CH84" i="1"/>
  <c r="CF89" i="1"/>
  <c r="AI90" i="1"/>
  <c r="AJ90" i="1" s="1"/>
  <c r="AK90" i="1" s="1"/>
  <c r="CF90" i="1"/>
  <c r="AE92" i="1"/>
  <c r="AF92" i="1" s="1"/>
  <c r="CI96" i="1"/>
  <c r="CG96" i="1"/>
  <c r="BX96" i="1"/>
  <c r="CC96" i="1" s="1"/>
  <c r="BS97" i="1"/>
  <c r="BS102" i="1"/>
  <c r="BX102" i="1" s="1"/>
  <c r="CC102" i="1" s="1"/>
  <c r="BX104" i="1"/>
  <c r="CC104" i="1" s="1"/>
  <c r="BX106" i="1"/>
  <c r="CC106" i="1" s="1"/>
  <c r="CK107" i="1"/>
  <c r="CJ107" i="1"/>
  <c r="CM107" i="1"/>
  <c r="CL107" i="1"/>
  <c r="CH77" i="1"/>
  <c r="CI78" i="1"/>
  <c r="U80" i="1"/>
  <c r="AC80" i="1" s="1"/>
  <c r="AE80" i="1" s="1"/>
  <c r="AF80" i="1" s="1"/>
  <c r="V81" i="1"/>
  <c r="CF81" i="1"/>
  <c r="CH83" i="1"/>
  <c r="CI84" i="1"/>
  <c r="U86" i="1"/>
  <c r="AC86" i="1" s="1"/>
  <c r="AD86" i="1" s="1"/>
  <c r="V89" i="1"/>
  <c r="AE89" i="1"/>
  <c r="AF89" i="1" s="1"/>
  <c r="BR89" i="1" s="1"/>
  <c r="CG89" i="1"/>
  <c r="CG90" i="1"/>
  <c r="CF92" i="1"/>
  <c r="CG92" i="1"/>
  <c r="AE95" i="1"/>
  <c r="AF95" i="1" s="1"/>
  <c r="BR95" i="1" s="1"/>
  <c r="V97" i="1"/>
  <c r="V98" i="1"/>
  <c r="CD99" i="1"/>
  <c r="AI100" i="1"/>
  <c r="AJ100" i="1" s="1"/>
  <c r="AK100" i="1" s="1"/>
  <c r="Z101" i="1"/>
  <c r="Z103" i="1"/>
  <c r="AD103" i="1"/>
  <c r="AD104" i="1"/>
  <c r="Z104" i="1"/>
  <c r="BS105" i="1"/>
  <c r="BX105" i="1" s="1"/>
  <c r="CC105" i="1" s="1"/>
  <c r="BS106" i="1"/>
  <c r="AE75" i="1"/>
  <c r="AF75" i="1" s="1"/>
  <c r="BR75" i="1" s="1"/>
  <c r="AA77" i="1"/>
  <c r="AB77" i="1" s="1"/>
  <c r="U79" i="1"/>
  <c r="AC79" i="1" s="1"/>
  <c r="AD79" i="1" s="1"/>
  <c r="AE81" i="1"/>
  <c r="AF81" i="1" s="1"/>
  <c r="BR81" i="1" s="1"/>
  <c r="CG81" i="1"/>
  <c r="AA83" i="1"/>
  <c r="AB83" i="1" s="1"/>
  <c r="U85" i="1"/>
  <c r="AC85" i="1" s="1"/>
  <c r="AD85" i="1" s="1"/>
  <c r="CH89" i="1"/>
  <c r="CH90" i="1"/>
  <c r="CG91" i="1"/>
  <c r="CF96" i="1"/>
  <c r="AA97" i="1"/>
  <c r="AB97" i="1" s="1"/>
  <c r="BR97" i="1" s="1"/>
  <c r="BS98" i="1"/>
  <c r="BX98" i="1" s="1"/>
  <c r="CC98" i="1" s="1"/>
  <c r="Z100" i="1"/>
  <c r="AD100" i="1"/>
  <c r="CM101" i="1"/>
  <c r="CL101" i="1"/>
  <c r="CK101" i="1"/>
  <c r="CJ101" i="1"/>
  <c r="CD103" i="1"/>
  <c r="Z109" i="1"/>
  <c r="Z111" i="1"/>
  <c r="CJ112" i="1"/>
  <c r="CM112" i="1"/>
  <c r="CL112" i="1"/>
  <c r="CK112" i="1"/>
  <c r="BX112" i="1"/>
  <c r="CC112" i="1" s="1"/>
  <c r="BS114" i="1"/>
  <c r="CH81" i="1"/>
  <c r="CF88" i="1"/>
  <c r="AD91" i="1"/>
  <c r="CH91" i="1"/>
  <c r="CH92" i="1"/>
  <c r="BS93" i="1"/>
  <c r="CD95" i="1"/>
  <c r="CH96" i="1"/>
  <c r="AE97" i="1"/>
  <c r="AF97" i="1" s="1"/>
  <c r="AE100" i="1"/>
  <c r="AF100" i="1" s="1"/>
  <c r="Z102" i="1"/>
  <c r="AI102" i="1"/>
  <c r="AJ102" i="1" s="1"/>
  <c r="AK102" i="1" s="1"/>
  <c r="CL104" i="1"/>
  <c r="CK104" i="1"/>
  <c r="CJ104" i="1"/>
  <c r="CM104" i="1"/>
  <c r="AD108" i="1"/>
  <c r="Z108" i="1"/>
  <c r="BS109" i="1"/>
  <c r="CM111" i="1"/>
  <c r="CL111" i="1"/>
  <c r="CK111" i="1"/>
  <c r="CJ111" i="1"/>
  <c r="Z112" i="1"/>
  <c r="U88" i="1"/>
  <c r="AC88" i="1" s="1"/>
  <c r="AE88" i="1" s="1"/>
  <c r="AF88" i="1" s="1"/>
  <c r="CG88" i="1"/>
  <c r="U90" i="1"/>
  <c r="AC90" i="1" s="1"/>
  <c r="AE90" i="1" s="1"/>
  <c r="AF90" i="1" s="1"/>
  <c r="BR90" i="1" s="1"/>
  <c r="W91" i="1"/>
  <c r="AG91" i="1" s="1"/>
  <c r="AI91" i="1" s="1"/>
  <c r="AJ91" i="1" s="1"/>
  <c r="AK91" i="1" s="1"/>
  <c r="BR91" i="1" s="1"/>
  <c r="CI91" i="1"/>
  <c r="W92" i="1"/>
  <c r="AG92" i="1" s="1"/>
  <c r="AI92" i="1" s="1"/>
  <c r="AJ92" i="1" s="1"/>
  <c r="AK92" i="1" s="1"/>
  <c r="BR92" i="1" s="1"/>
  <c r="BX92" i="1"/>
  <c r="CC92" i="1" s="1"/>
  <c r="CI92" i="1"/>
  <c r="V93" i="1"/>
  <c r="CI95" i="1"/>
  <c r="CH95" i="1"/>
  <c r="CG95" i="1"/>
  <c r="U96" i="1"/>
  <c r="AC96" i="1" s="1"/>
  <c r="AD96" i="1" s="1"/>
  <c r="CF98" i="1"/>
  <c r="CI98" i="1"/>
  <c r="CH98" i="1"/>
  <c r="CG98" i="1"/>
  <c r="BS99" i="1"/>
  <c r="BS100" i="1"/>
  <c r="BT101" i="1"/>
  <c r="CD101" i="1" s="1"/>
  <c r="AE105" i="1"/>
  <c r="AF105" i="1" s="1"/>
  <c r="BR105" i="1" s="1"/>
  <c r="BT105" i="1"/>
  <c r="CD105" i="1" s="1"/>
  <c r="AI106" i="1"/>
  <c r="AJ106" i="1" s="1"/>
  <c r="AK106" i="1" s="1"/>
  <c r="BT106" i="1"/>
  <c r="CD106" i="1" s="1"/>
  <c r="Z107" i="1"/>
  <c r="BS108" i="1"/>
  <c r="BS113" i="1"/>
  <c r="BS115" i="1"/>
  <c r="CI94" i="1"/>
  <c r="BW97" i="1"/>
  <c r="CD97" i="1" s="1"/>
  <c r="CF97" i="1"/>
  <c r="W98" i="1"/>
  <c r="AG98" i="1" s="1"/>
  <c r="AI98" i="1" s="1"/>
  <c r="AJ98" i="1" s="1"/>
  <c r="AK98" i="1" s="1"/>
  <c r="AA100" i="1"/>
  <c r="AB100" i="1" s="1"/>
  <c r="BR100" i="1" s="1"/>
  <c r="CI100" i="1"/>
  <c r="U102" i="1"/>
  <c r="AC102" i="1" s="1"/>
  <c r="AD102" i="1" s="1"/>
  <c r="BW103" i="1"/>
  <c r="CF103" i="1"/>
  <c r="W104" i="1"/>
  <c r="AG104" i="1" s="1"/>
  <c r="AI104" i="1" s="1"/>
  <c r="AJ104" i="1" s="1"/>
  <c r="AK104" i="1" s="1"/>
  <c r="BR104" i="1" s="1"/>
  <c r="CG104" i="1"/>
  <c r="AA106" i="1"/>
  <c r="AB106" i="1" s="1"/>
  <c r="CI106" i="1"/>
  <c r="CE107" i="1"/>
  <c r="W108" i="1"/>
  <c r="AG108" i="1" s="1"/>
  <c r="AI108" i="1" s="1"/>
  <c r="AJ108" i="1" s="1"/>
  <c r="AK108" i="1" s="1"/>
  <c r="BR108" i="1" s="1"/>
  <c r="CI108" i="1"/>
  <c r="U109" i="1"/>
  <c r="AC109" i="1" s="1"/>
  <c r="AD109" i="1" s="1"/>
  <c r="AI109" i="1"/>
  <c r="AJ109" i="1" s="1"/>
  <c r="AK109" i="1" s="1"/>
  <c r="CF109" i="1"/>
  <c r="Z113" i="1"/>
  <c r="CF113" i="1"/>
  <c r="AI115" i="1"/>
  <c r="AJ115" i="1" s="1"/>
  <c r="AK115" i="1" s="1"/>
  <c r="AE116" i="1"/>
  <c r="AF116" i="1" s="1"/>
  <c r="BT119" i="1"/>
  <c r="CD119" i="1" s="1"/>
  <c r="BT120" i="1"/>
  <c r="BS122" i="1"/>
  <c r="U101" i="1"/>
  <c r="AC101" i="1" s="1"/>
  <c r="AE101" i="1" s="1"/>
  <c r="AF101" i="1" s="1"/>
  <c r="BR101" i="1" s="1"/>
  <c r="CF102" i="1"/>
  <c r="AE103" i="1"/>
  <c r="AF103" i="1" s="1"/>
  <c r="BR103" i="1" s="1"/>
  <c r="CH104" i="1"/>
  <c r="U107" i="1"/>
  <c r="AC107" i="1" s="1"/>
  <c r="AD107" i="1" s="1"/>
  <c r="V110" i="1"/>
  <c r="U110" i="1"/>
  <c r="AC110" i="1" s="1"/>
  <c r="AE110" i="1" s="1"/>
  <c r="AF110" i="1" s="1"/>
  <c r="BS110" i="1"/>
  <c r="U112" i="1"/>
  <c r="AC112" i="1" s="1"/>
  <c r="AD112" i="1" s="1"/>
  <c r="CG113" i="1"/>
  <c r="V114" i="1"/>
  <c r="CG114" i="1"/>
  <c r="BX115" i="1"/>
  <c r="CC115" i="1" s="1"/>
  <c r="W117" i="1"/>
  <c r="AG117" i="1" s="1"/>
  <c r="AI117" i="1" s="1"/>
  <c r="AJ117" i="1" s="1"/>
  <c r="AK117" i="1" s="1"/>
  <c r="V117" i="1"/>
  <c r="BS126" i="1"/>
  <c r="BX126" i="1" s="1"/>
  <c r="CC126" i="1" s="1"/>
  <c r="Z128" i="1"/>
  <c r="BS128" i="1"/>
  <c r="BS130" i="1"/>
  <c r="AE96" i="1"/>
  <c r="AF96" i="1" s="1"/>
  <c r="BR96" i="1" s="1"/>
  <c r="U100" i="1"/>
  <c r="AC100" i="1" s="1"/>
  <c r="CF101" i="1"/>
  <c r="CG102" i="1"/>
  <c r="CI104" i="1"/>
  <c r="U106" i="1"/>
  <c r="AC106" i="1" s="1"/>
  <c r="AD106" i="1" s="1"/>
  <c r="CG107" i="1"/>
  <c r="CI109" i="1"/>
  <c r="W110" i="1"/>
  <c r="AG110" i="1" s="1"/>
  <c r="AI110" i="1" s="1"/>
  <c r="AJ110" i="1" s="1"/>
  <c r="AK110" i="1" s="1"/>
  <c r="W111" i="1"/>
  <c r="AG111" i="1" s="1"/>
  <c r="AI111" i="1" s="1"/>
  <c r="AJ111" i="1" s="1"/>
  <c r="AK111" i="1" s="1"/>
  <c r="U111" i="1"/>
  <c r="AC111" i="1" s="1"/>
  <c r="AE111" i="1" s="1"/>
  <c r="AF111" i="1" s="1"/>
  <c r="BR111" i="1" s="1"/>
  <c r="BW111" i="1"/>
  <c r="BX111" i="1" s="1"/>
  <c r="CC111" i="1" s="1"/>
  <c r="CH113" i="1"/>
  <c r="CH114" i="1"/>
  <c r="BS117" i="1"/>
  <c r="BR125" i="1"/>
  <c r="BX128" i="1"/>
  <c r="CC128" i="1" s="1"/>
  <c r="CD128" i="1"/>
  <c r="BT129" i="1"/>
  <c r="CH102" i="1"/>
  <c r="BW110" i="1"/>
  <c r="CD110" i="1" s="1"/>
  <c r="CD112" i="1"/>
  <c r="AA114" i="1"/>
  <c r="AB114" i="1" s="1"/>
  <c r="BR114" i="1" s="1"/>
  <c r="CI114" i="1"/>
  <c r="AE117" i="1"/>
  <c r="AF117" i="1" s="1"/>
  <c r="Z119" i="1"/>
  <c r="CJ119" i="1"/>
  <c r="CM119" i="1"/>
  <c r="CL119" i="1"/>
  <c r="CK119" i="1"/>
  <c r="Z120" i="1"/>
  <c r="AD120" i="1"/>
  <c r="BX122" i="1"/>
  <c r="CC122" i="1" s="1"/>
  <c r="CD122" i="1"/>
  <c r="CM124" i="1"/>
  <c r="CL124" i="1"/>
  <c r="CK124" i="1"/>
  <c r="CJ124" i="1"/>
  <c r="CH101" i="1"/>
  <c r="V105" i="1"/>
  <c r="CG108" i="1"/>
  <c r="AE114" i="1"/>
  <c r="AF114" i="1" s="1"/>
  <c r="CF115" i="1"/>
  <c r="CG115" i="1"/>
  <c r="W116" i="1"/>
  <c r="AG116" i="1" s="1"/>
  <c r="AI116" i="1" s="1"/>
  <c r="AJ116" i="1" s="1"/>
  <c r="AK116" i="1" s="1"/>
  <c r="BR116" i="1" s="1"/>
  <c r="V116" i="1"/>
  <c r="BS116" i="1"/>
  <c r="BX116" i="1" s="1"/>
  <c r="CC116" i="1" s="1"/>
  <c r="BT117" i="1"/>
  <c r="CD117" i="1" s="1"/>
  <c r="Z118" i="1"/>
  <c r="BS118" i="1"/>
  <c r="BX119" i="1"/>
  <c r="CC119" i="1" s="1"/>
  <c r="BS120" i="1"/>
  <c r="Z121" i="1"/>
  <c r="BS121" i="1"/>
  <c r="BX121" i="1" s="1"/>
  <c r="CC121" i="1" s="1"/>
  <c r="AI122" i="1"/>
  <c r="AJ122" i="1" s="1"/>
  <c r="AK122" i="1" s="1"/>
  <c r="BR122" i="1" s="1"/>
  <c r="BS123" i="1"/>
  <c r="Z124" i="1"/>
  <c r="Z126" i="1"/>
  <c r="AD126" i="1"/>
  <c r="BR127" i="1"/>
  <c r="CJ127" i="1"/>
  <c r="CM127" i="1"/>
  <c r="CL127" i="1"/>
  <c r="CK127" i="1"/>
  <c r="CH108" i="1"/>
  <c r="CG111" i="1"/>
  <c r="CI111" i="1"/>
  <c r="U113" i="1"/>
  <c r="AC113" i="1" s="1"/>
  <c r="AE113" i="1" s="1"/>
  <c r="AF113" i="1" s="1"/>
  <c r="BR113" i="1" s="1"/>
  <c r="BT113" i="1"/>
  <c r="CD113" i="1" s="1"/>
  <c r="CH115" i="1"/>
  <c r="BX117" i="1"/>
  <c r="CC117" i="1" s="1"/>
  <c r="BR126" i="1"/>
  <c r="CD127" i="1"/>
  <c r="BS129" i="1"/>
  <c r="CH110" i="1"/>
  <c r="BW114" i="1"/>
  <c r="BX114" i="1" s="1"/>
  <c r="CC114" i="1" s="1"/>
  <c r="CH116" i="1"/>
  <c r="CI117" i="1"/>
  <c r="U119" i="1"/>
  <c r="AC119" i="1" s="1"/>
  <c r="AD119" i="1" s="1"/>
  <c r="BW120" i="1"/>
  <c r="BX120" i="1" s="1"/>
  <c r="CC120" i="1" s="1"/>
  <c r="CF120" i="1"/>
  <c r="CG121" i="1"/>
  <c r="CI122" i="1"/>
  <c r="V123" i="1"/>
  <c r="U123" i="1"/>
  <c r="AC123" i="1" s="1"/>
  <c r="AE123" i="1" s="1"/>
  <c r="AF123" i="1" s="1"/>
  <c r="BR123" i="1" s="1"/>
  <c r="CH123" i="1"/>
  <c r="CF124" i="1"/>
  <c r="BW125" i="1"/>
  <c r="BX125" i="1" s="1"/>
  <c r="CC125" i="1" s="1"/>
  <c r="CF126" i="1"/>
  <c r="CI127" i="1"/>
  <c r="U129" i="1"/>
  <c r="AC129" i="1" s="1"/>
  <c r="AE129" i="1" s="1"/>
  <c r="AF129" i="1" s="1"/>
  <c r="AA129" i="1"/>
  <c r="AB129" i="1" s="1"/>
  <c r="CH129" i="1"/>
  <c r="V130" i="1"/>
  <c r="W130" i="1"/>
  <c r="AG130" i="1" s="1"/>
  <c r="AI130" i="1" s="1"/>
  <c r="AJ130" i="1" s="1"/>
  <c r="AK130" i="1" s="1"/>
  <c r="BS132" i="1"/>
  <c r="BX133" i="1"/>
  <c r="CC133" i="1" s="1"/>
  <c r="BS134" i="1"/>
  <c r="BX134" i="1" s="1"/>
  <c r="CC134" i="1" s="1"/>
  <c r="BS135" i="1"/>
  <c r="CD136" i="1"/>
  <c r="AD138" i="1"/>
  <c r="Z138" i="1"/>
  <c r="BS138" i="1"/>
  <c r="BX138" i="1" s="1"/>
  <c r="CC138" i="1" s="1"/>
  <c r="CD139" i="1"/>
  <c r="BS140" i="1"/>
  <c r="U118" i="1"/>
  <c r="AC118" i="1" s="1"/>
  <c r="AD118" i="1" s="1"/>
  <c r="CF119" i="1"/>
  <c r="AE120" i="1"/>
  <c r="AF120" i="1" s="1"/>
  <c r="BR120" i="1" s="1"/>
  <c r="CG120" i="1"/>
  <c r="CH121" i="1"/>
  <c r="CI123" i="1"/>
  <c r="U124" i="1"/>
  <c r="AC124" i="1" s="1"/>
  <c r="AE124" i="1" s="1"/>
  <c r="AF124" i="1" s="1"/>
  <c r="BR124" i="1" s="1"/>
  <c r="BX124" i="1"/>
  <c r="CC124" i="1" s="1"/>
  <c r="U126" i="1"/>
  <c r="AC126" i="1" s="1"/>
  <c r="AE126" i="1" s="1"/>
  <c r="AF126" i="1" s="1"/>
  <c r="U128" i="1"/>
  <c r="AC128" i="1" s="1"/>
  <c r="AD128" i="1" s="1"/>
  <c r="CI129" i="1"/>
  <c r="BS142" i="1"/>
  <c r="BX142" i="1" s="1"/>
  <c r="CC142" i="1" s="1"/>
  <c r="Z144" i="1"/>
  <c r="AE119" i="1"/>
  <c r="AF119" i="1" s="1"/>
  <c r="BR119" i="1" s="1"/>
  <c r="CG119" i="1"/>
  <c r="CH120" i="1"/>
  <c r="BS125" i="1"/>
  <c r="BT126" i="1"/>
  <c r="CD126" i="1" s="1"/>
  <c r="AI128" i="1"/>
  <c r="AJ128" i="1" s="1"/>
  <c r="AK128" i="1" s="1"/>
  <c r="CF128" i="1"/>
  <c r="AE130" i="1"/>
  <c r="AF130" i="1" s="1"/>
  <c r="BR130" i="1" s="1"/>
  <c r="AI132" i="1"/>
  <c r="AJ132" i="1" s="1"/>
  <c r="AK132" i="1" s="1"/>
  <c r="BR132" i="1" s="1"/>
  <c r="Z135" i="1"/>
  <c r="AD135" i="1"/>
  <c r="CD138" i="1"/>
  <c r="BX140" i="1"/>
  <c r="CM144" i="1"/>
  <c r="CL144" i="1"/>
  <c r="CJ144" i="1"/>
  <c r="CK144" i="1"/>
  <c r="AE118" i="1"/>
  <c r="AF118" i="1" s="1"/>
  <c r="BR118" i="1" s="1"/>
  <c r="CH119" i="1"/>
  <c r="V125" i="1"/>
  <c r="AA128" i="1"/>
  <c r="AB128" i="1" s="1"/>
  <c r="CG128" i="1"/>
  <c r="CF130" i="1"/>
  <c r="CG130" i="1"/>
  <c r="CH130" i="1"/>
  <c r="W131" i="1"/>
  <c r="AG131" i="1" s="1"/>
  <c r="AI131" i="1" s="1"/>
  <c r="AJ131" i="1" s="1"/>
  <c r="AK131" i="1" s="1"/>
  <c r="V132" i="1"/>
  <c r="CM133" i="1"/>
  <c r="CL133" i="1"/>
  <c r="CK133" i="1"/>
  <c r="CJ133" i="1"/>
  <c r="Z134" i="1"/>
  <c r="BX136" i="1"/>
  <c r="CC136" i="1" s="1"/>
  <c r="BS139" i="1"/>
  <c r="BX139" i="1" s="1"/>
  <c r="CC139" i="1" s="1"/>
  <c r="CK141" i="1"/>
  <c r="CJ141" i="1"/>
  <c r="CL141" i="1"/>
  <c r="CM141" i="1"/>
  <c r="U115" i="1"/>
  <c r="AC115" i="1" s="1"/>
  <c r="AD115" i="1" s="1"/>
  <c r="CG117" i="1"/>
  <c r="U121" i="1"/>
  <c r="AC121" i="1" s="1"/>
  <c r="AD121" i="1" s="1"/>
  <c r="V122" i="1"/>
  <c r="V127" i="1"/>
  <c r="CH128" i="1"/>
  <c r="V129" i="1"/>
  <c r="BX130" i="1"/>
  <c r="CC130" i="1" s="1"/>
  <c r="CI130" i="1"/>
  <c r="V131" i="1"/>
  <c r="U132" i="1"/>
  <c r="AC132" i="1" s="1"/>
  <c r="AE132" i="1" s="1"/>
  <c r="AF132" i="1" s="1"/>
  <c r="W132" i="1"/>
  <c r="AG132" i="1" s="1"/>
  <c r="BT132" i="1"/>
  <c r="CD132" i="1" s="1"/>
  <c r="AE134" i="1"/>
  <c r="AF134" i="1" s="1"/>
  <c r="BR134" i="1" s="1"/>
  <c r="BT134" i="1"/>
  <c r="CD134" i="1" s="1"/>
  <c r="BX135" i="1"/>
  <c r="CC135" i="1" s="1"/>
  <c r="BS136" i="1"/>
  <c r="BW123" i="1"/>
  <c r="BX123" i="1" s="1"/>
  <c r="CC123" i="1" s="1"/>
  <c r="CG123" i="1"/>
  <c r="AI129" i="1"/>
  <c r="AJ129" i="1" s="1"/>
  <c r="AK129" i="1" s="1"/>
  <c r="CG129" i="1"/>
  <c r="AE131" i="1"/>
  <c r="AF131" i="1" s="1"/>
  <c r="BR131" i="1" s="1"/>
  <c r="BS131" i="1"/>
  <c r="BS137" i="1"/>
  <c r="Z139" i="1"/>
  <c r="AI143" i="1"/>
  <c r="AJ143" i="1" s="1"/>
  <c r="AK143" i="1" s="1"/>
  <c r="BW129" i="1"/>
  <c r="CI132" i="1"/>
  <c r="U134" i="1"/>
  <c r="AC134" i="1" s="1"/>
  <c r="AD134" i="1" s="1"/>
  <c r="CG135" i="1"/>
  <c r="CG136" i="1"/>
  <c r="BW137" i="1"/>
  <c r="BX137" i="1" s="1"/>
  <c r="AE140" i="1"/>
  <c r="AF140" i="1" s="1"/>
  <c r="CH140" i="1"/>
  <c r="CH141" i="1"/>
  <c r="V142" i="1"/>
  <c r="W144" i="1"/>
  <c r="AG144" i="1" s="1"/>
  <c r="AI144" i="1" s="1"/>
  <c r="AJ144" i="1" s="1"/>
  <c r="AK144" i="1" s="1"/>
  <c r="U144" i="1"/>
  <c r="AC144" i="1" s="1"/>
  <c r="AD144" i="1" s="1"/>
  <c r="CC146" i="1"/>
  <c r="AI149" i="1"/>
  <c r="AJ149" i="1" s="1"/>
  <c r="AK149" i="1" s="1"/>
  <c r="BS149" i="1"/>
  <c r="BS150" i="1"/>
  <c r="BX150" i="1" s="1"/>
  <c r="CC150" i="1" s="1"/>
  <c r="BS154" i="1"/>
  <c r="Z156" i="1"/>
  <c r="BS158" i="1"/>
  <c r="CF134" i="1"/>
  <c r="AE135" i="1"/>
  <c r="AF135" i="1" s="1"/>
  <c r="AE138" i="1"/>
  <c r="AF138" i="1" s="1"/>
  <c r="CC140" i="1"/>
  <c r="AA141" i="1"/>
  <c r="AB141" i="1" s="1"/>
  <c r="CI141" i="1"/>
  <c r="BS148" i="1"/>
  <c r="BX148" i="1" s="1"/>
  <c r="CC148" i="1" s="1"/>
  <c r="CL151" i="1"/>
  <c r="CM151" i="1"/>
  <c r="CK151" i="1"/>
  <c r="CJ151" i="1"/>
  <c r="V133" i="1"/>
  <c r="CF133" i="1"/>
  <c r="CG134" i="1"/>
  <c r="CI135" i="1"/>
  <c r="V136" i="1"/>
  <c r="AE136" i="1"/>
  <c r="AF136" i="1" s="1"/>
  <c r="V137" i="1"/>
  <c r="U137" i="1"/>
  <c r="AC137" i="1" s="1"/>
  <c r="AE137" i="1"/>
  <c r="AF137" i="1" s="1"/>
  <c r="BR137" i="1" s="1"/>
  <c r="CC137" i="1"/>
  <c r="CG138" i="1"/>
  <c r="CI138" i="1"/>
  <c r="AA139" i="1"/>
  <c r="AB139" i="1" s="1"/>
  <c r="V140" i="1"/>
  <c r="AI140" i="1"/>
  <c r="AJ140" i="1" s="1"/>
  <c r="AK140" i="1" s="1"/>
  <c r="AE141" i="1"/>
  <c r="AF141" i="1" s="1"/>
  <c r="CF142" i="1"/>
  <c r="CG142" i="1"/>
  <c r="W143" i="1"/>
  <c r="AG143" i="1" s="1"/>
  <c r="V143" i="1"/>
  <c r="BS143" i="1"/>
  <c r="AE144" i="1"/>
  <c r="AF144" i="1" s="1"/>
  <c r="Z146" i="1"/>
  <c r="CJ146" i="1"/>
  <c r="CM146" i="1"/>
  <c r="CL146" i="1"/>
  <c r="CK146" i="1"/>
  <c r="Z147" i="1"/>
  <c r="AD147" i="1"/>
  <c r="BS147" i="1"/>
  <c r="Z148" i="1"/>
  <c r="CC149" i="1"/>
  <c r="BX153" i="1"/>
  <c r="CC153" i="1" s="1"/>
  <c r="AE133" i="1"/>
  <c r="AF133" i="1" s="1"/>
  <c r="BR133" i="1" s="1"/>
  <c r="CG133" i="1"/>
  <c r="CH134" i="1"/>
  <c r="AA135" i="1"/>
  <c r="AB135" i="1" s="1"/>
  <c r="W136" i="1"/>
  <c r="AG136" i="1" s="1"/>
  <c r="AI136" i="1" s="1"/>
  <c r="AJ136" i="1" s="1"/>
  <c r="AK136" i="1" s="1"/>
  <c r="BR136" i="1" s="1"/>
  <c r="BT140" i="1"/>
  <c r="CD140" i="1" s="1"/>
  <c r="W142" i="1"/>
  <c r="AG142" i="1" s="1"/>
  <c r="CH142" i="1"/>
  <c r="BS145" i="1"/>
  <c r="CM152" i="1"/>
  <c r="CK152" i="1"/>
  <c r="CJ152" i="1"/>
  <c r="CL152" i="1"/>
  <c r="BS157" i="1"/>
  <c r="CH133" i="1"/>
  <c r="CF138" i="1"/>
  <c r="AI142" i="1"/>
  <c r="AJ142" i="1" s="1"/>
  <c r="AK142" i="1" s="1"/>
  <c r="CI142" i="1"/>
  <c r="AE143" i="1"/>
  <c r="AF143" i="1" s="1"/>
  <c r="BR143" i="1" s="1"/>
  <c r="BW144" i="1"/>
  <c r="BX144" i="1" s="1"/>
  <c r="CC144" i="1" s="1"/>
  <c r="BT147" i="1"/>
  <c r="CD147" i="1" s="1"/>
  <c r="BT151" i="1"/>
  <c r="AI152" i="1"/>
  <c r="AJ152" i="1" s="1"/>
  <c r="AK152" i="1" s="1"/>
  <c r="Z154" i="1"/>
  <c r="Z155" i="1"/>
  <c r="CJ156" i="1"/>
  <c r="CK156" i="1"/>
  <c r="CM156" i="1"/>
  <c r="CL156" i="1"/>
  <c r="CF137" i="1"/>
  <c r="CH137" i="1"/>
  <c r="CG137" i="1"/>
  <c r="W138" i="1"/>
  <c r="AG138" i="1" s="1"/>
  <c r="AI138" i="1" s="1"/>
  <c r="AJ138" i="1" s="1"/>
  <c r="AK138" i="1" s="1"/>
  <c r="BR138" i="1" s="1"/>
  <c r="CH138" i="1"/>
  <c r="U139" i="1"/>
  <c r="AC139" i="1" s="1"/>
  <c r="AD139" i="1" s="1"/>
  <c r="CG140" i="1"/>
  <c r="V141" i="1"/>
  <c r="CG141" i="1"/>
  <c r="BT146" i="1"/>
  <c r="CD146" i="1" s="1"/>
  <c r="AE149" i="1"/>
  <c r="AF149" i="1" s="1"/>
  <c r="BX149" i="1"/>
  <c r="AE150" i="1"/>
  <c r="AF150" i="1" s="1"/>
  <c r="BR150" i="1"/>
  <c r="BT152" i="1"/>
  <c r="CD152" i="1" s="1"/>
  <c r="BS155" i="1"/>
  <c r="BX155" i="1" s="1"/>
  <c r="CC155" i="1" s="1"/>
  <c r="BW141" i="1"/>
  <c r="BX141" i="1" s="1"/>
  <c r="CC141" i="1" s="1"/>
  <c r="CH143" i="1"/>
  <c r="CI144" i="1"/>
  <c r="U146" i="1"/>
  <c r="AC146" i="1" s="1"/>
  <c r="AD146" i="1" s="1"/>
  <c r="BW147" i="1"/>
  <c r="CF147" i="1"/>
  <c r="CG148" i="1"/>
  <c r="CH149" i="1"/>
  <c r="CI150" i="1"/>
  <c r="BW151" i="1"/>
  <c r="BX151" i="1" s="1"/>
  <c r="CC151" i="1" s="1"/>
  <c r="CG151" i="1"/>
  <c r="AA153" i="1"/>
  <c r="AB153" i="1" s="1"/>
  <c r="BR153" i="1" s="1"/>
  <c r="U155" i="1"/>
  <c r="AC155" i="1" s="1"/>
  <c r="AD155" i="1" s="1"/>
  <c r="AE155" i="1"/>
  <c r="AF155" i="1" s="1"/>
  <c r="BR155" i="1" s="1"/>
  <c r="CH155" i="1"/>
  <c r="AI156" i="1"/>
  <c r="AJ156" i="1" s="1"/>
  <c r="AK156" i="1" s="1"/>
  <c r="BT156" i="1"/>
  <c r="CD156" i="1" s="1"/>
  <c r="CF158" i="1"/>
  <c r="CG158" i="1"/>
  <c r="BT159" i="1"/>
  <c r="CD159" i="1" s="1"/>
  <c r="BS160" i="1"/>
  <c r="BT161" i="1"/>
  <c r="CD161" i="1" s="1"/>
  <c r="BT164" i="1"/>
  <c r="CD164" i="1" s="1"/>
  <c r="AD165" i="1"/>
  <c r="Z165" i="1"/>
  <c r="BS168" i="1"/>
  <c r="BX168" i="1" s="1"/>
  <c r="CC168" i="1" s="1"/>
  <c r="CF146" i="1"/>
  <c r="AE147" i="1"/>
  <c r="AF147" i="1" s="1"/>
  <c r="CG147" i="1"/>
  <c r="CH148" i="1"/>
  <c r="V151" i="1"/>
  <c r="U151" i="1"/>
  <c r="AC151" i="1" s="1"/>
  <c r="AE151" i="1" s="1"/>
  <c r="AF151" i="1" s="1"/>
  <c r="BR151" i="1" s="1"/>
  <c r="U156" i="1"/>
  <c r="AC156" i="1" s="1"/>
  <c r="AE156" i="1" s="1"/>
  <c r="AF156" i="1" s="1"/>
  <c r="BR156" i="1" s="1"/>
  <c r="CF156" i="1"/>
  <c r="AI161" i="1"/>
  <c r="AJ161" i="1" s="1"/>
  <c r="AK161" i="1" s="1"/>
  <c r="CK163" i="1"/>
  <c r="CJ163" i="1"/>
  <c r="CM163" i="1"/>
  <c r="CL163" i="1"/>
  <c r="BX163" i="1"/>
  <c r="BR164" i="1"/>
  <c r="V145" i="1"/>
  <c r="CG146" i="1"/>
  <c r="CH147" i="1"/>
  <c r="CI148" i="1"/>
  <c r="BX152" i="1"/>
  <c r="CC152" i="1" s="1"/>
  <c r="BS153" i="1"/>
  <c r="CD155" i="1"/>
  <c r="CG156" i="1"/>
  <c r="AD157" i="1"/>
  <c r="AI157" i="1"/>
  <c r="AJ157" i="1" s="1"/>
  <c r="AK157" i="1" s="1"/>
  <c r="CM159" i="1"/>
  <c r="CL159" i="1"/>
  <c r="CK159" i="1"/>
  <c r="BX159" i="1"/>
  <c r="CC159" i="1" s="1"/>
  <c r="AD161" i="1"/>
  <c r="Z161" i="1"/>
  <c r="CC163" i="1"/>
  <c r="BS165" i="1"/>
  <c r="BX165" i="1" s="1"/>
  <c r="CC165" i="1" s="1"/>
  <c r="CM170" i="1"/>
  <c r="CL170" i="1"/>
  <c r="CK170" i="1"/>
  <c r="CJ170" i="1"/>
  <c r="AE145" i="1"/>
  <c r="AF145" i="1" s="1"/>
  <c r="BR145" i="1" s="1"/>
  <c r="CH146" i="1"/>
  <c r="AA147" i="1"/>
  <c r="AB147" i="1" s="1"/>
  <c r="V150" i="1"/>
  <c r="V152" i="1"/>
  <c r="CH156" i="1"/>
  <c r="Z157" i="1"/>
  <c r="Z158" i="1"/>
  <c r="W160" i="1"/>
  <c r="AG160" i="1" s="1"/>
  <c r="AI160" i="1" s="1"/>
  <c r="AJ160" i="1" s="1"/>
  <c r="AK160" i="1" s="1"/>
  <c r="V160" i="1"/>
  <c r="BX160" i="1"/>
  <c r="CC160" i="1" s="1"/>
  <c r="Z163" i="1"/>
  <c r="AD163" i="1"/>
  <c r="BS167" i="1"/>
  <c r="U142" i="1"/>
  <c r="AC142" i="1" s="1"/>
  <c r="AE142" i="1" s="1"/>
  <c r="AF142" i="1" s="1"/>
  <c r="BR142" i="1" s="1"/>
  <c r="CG144" i="1"/>
  <c r="U148" i="1"/>
  <c r="AC148" i="1" s="1"/>
  <c r="AD148" i="1" s="1"/>
  <c r="V149" i="1"/>
  <c r="CG150" i="1"/>
  <c r="AE152" i="1"/>
  <c r="AF152" i="1" s="1"/>
  <c r="BR152" i="1" s="1"/>
  <c r="V153" i="1"/>
  <c r="U154" i="1"/>
  <c r="AC154" i="1" s="1"/>
  <c r="AE154" i="1" s="1"/>
  <c r="AF154" i="1" s="1"/>
  <c r="BR154" i="1" s="1"/>
  <c r="CF155" i="1"/>
  <c r="U157" i="1"/>
  <c r="AC157" i="1" s="1"/>
  <c r="AE157" i="1" s="1"/>
  <c r="AF157" i="1" s="1"/>
  <c r="AA157" i="1"/>
  <c r="AB157" i="1" s="1"/>
  <c r="BT157" i="1"/>
  <c r="CD157" i="1" s="1"/>
  <c r="BX158" i="1"/>
  <c r="CC158" i="1" s="1"/>
  <c r="BS161" i="1"/>
  <c r="BS164" i="1"/>
  <c r="BS166" i="1"/>
  <c r="BX166" i="1" s="1"/>
  <c r="CC166" i="1" s="1"/>
  <c r="CG155" i="1"/>
  <c r="CI157" i="1"/>
  <c r="CF157" i="1"/>
  <c r="CH157" i="1"/>
  <c r="AE160" i="1"/>
  <c r="AF160" i="1" s="1"/>
  <c r="BS162" i="1"/>
  <c r="BX162" i="1" s="1"/>
  <c r="CC162" i="1" s="1"/>
  <c r="BT165" i="1"/>
  <c r="CD165" i="1" s="1"/>
  <c r="CI154" i="1"/>
  <c r="BW157" i="1"/>
  <c r="W158" i="1"/>
  <c r="AG158" i="1" s="1"/>
  <c r="AI158" i="1" s="1"/>
  <c r="AJ158" i="1" s="1"/>
  <c r="AK158" i="1" s="1"/>
  <c r="BR158" i="1" s="1"/>
  <c r="AA160" i="1"/>
  <c r="AB160" i="1" s="1"/>
  <c r="BR160" i="1" s="1"/>
  <c r="CI160" i="1"/>
  <c r="W163" i="1"/>
  <c r="AG163" i="1" s="1"/>
  <c r="AI163" i="1" s="1"/>
  <c r="AJ163" i="1" s="1"/>
  <c r="AK163" i="1" s="1"/>
  <c r="BR163" i="1" s="1"/>
  <c r="AE165" i="1"/>
  <c r="AF165" i="1" s="1"/>
  <c r="CG165" i="1"/>
  <c r="CG166" i="1"/>
  <c r="BT169" i="1"/>
  <c r="BX171" i="1"/>
  <c r="CC171" i="1" s="1"/>
  <c r="AE171" i="1"/>
  <c r="AF171" i="1" s="1"/>
  <c r="BR171" i="1" s="1"/>
  <c r="Z172" i="1"/>
  <c r="BR173" i="1"/>
  <c r="Z180" i="1"/>
  <c r="BS181" i="1"/>
  <c r="U161" i="1"/>
  <c r="AC161" i="1" s="1"/>
  <c r="AE161" i="1" s="1"/>
  <c r="AF161" i="1" s="1"/>
  <c r="BR161" i="1" s="1"/>
  <c r="BR162" i="1"/>
  <c r="CH165" i="1"/>
  <c r="AD166" i="1"/>
  <c r="BS174" i="1"/>
  <c r="CJ175" i="1"/>
  <c r="CM175" i="1"/>
  <c r="CL175" i="1"/>
  <c r="CK175" i="1"/>
  <c r="CB179" i="1"/>
  <c r="Z182" i="1"/>
  <c r="CI165" i="1"/>
  <c r="AD167" i="1"/>
  <c r="AD169" i="1"/>
  <c r="Z169" i="1"/>
  <c r="BS169" i="1"/>
  <c r="CM171" i="1"/>
  <c r="CL171" i="1"/>
  <c r="CK171" i="1"/>
  <c r="CJ171" i="1"/>
  <c r="CD172" i="1"/>
  <c r="BS173" i="1"/>
  <c r="CL177" i="1"/>
  <c r="CM177" i="1"/>
  <c r="CK177" i="1"/>
  <c r="CJ177" i="1"/>
  <c r="BS179" i="1"/>
  <c r="BX179" i="1" s="1"/>
  <c r="CC179" i="1" s="1"/>
  <c r="BX182" i="1"/>
  <c r="CC182" i="1" s="1"/>
  <c r="CI161" i="1"/>
  <c r="W162" i="1"/>
  <c r="AG162" i="1" s="1"/>
  <c r="AI162" i="1" s="1"/>
  <c r="AJ162" i="1" s="1"/>
  <c r="AK162" i="1" s="1"/>
  <c r="AA165" i="1"/>
  <c r="AB165" i="1" s="1"/>
  <c r="BR165" i="1" s="1"/>
  <c r="W166" i="1"/>
  <c r="AG166" i="1" s="1"/>
  <c r="W167" i="1"/>
  <c r="AG167" i="1" s="1"/>
  <c r="AI167" i="1" s="1"/>
  <c r="AJ167" i="1" s="1"/>
  <c r="AK167" i="1" s="1"/>
  <c r="BR167" i="1" s="1"/>
  <c r="W168" i="1"/>
  <c r="AG168" i="1" s="1"/>
  <c r="AI168" i="1" s="1"/>
  <c r="AJ168" i="1" s="1"/>
  <c r="AK168" i="1" s="1"/>
  <c r="W169" i="1"/>
  <c r="AG169" i="1" s="1"/>
  <c r="AI169" i="1" s="1"/>
  <c r="AJ169" i="1" s="1"/>
  <c r="AK169" i="1" s="1"/>
  <c r="BR169" i="1" s="1"/>
  <c r="BW169" i="1"/>
  <c r="CG170" i="1"/>
  <c r="CF170" i="1"/>
  <c r="CI170" i="1"/>
  <c r="BT175" i="1"/>
  <c r="CD175" i="1" s="1"/>
  <c r="Z178" i="1"/>
  <c r="AI178" i="1"/>
  <c r="AJ178" i="1" s="1"/>
  <c r="AK178" i="1" s="1"/>
  <c r="V159" i="1"/>
  <c r="V162" i="1"/>
  <c r="V164" i="1"/>
  <c r="Z167" i="1"/>
  <c r="V168" i="1"/>
  <c r="Z171" i="1"/>
  <c r="AD171" i="1"/>
  <c r="BX175" i="1"/>
  <c r="CC175" i="1" s="1"/>
  <c r="BS176" i="1"/>
  <c r="AE162" i="1"/>
  <c r="AF162" i="1" s="1"/>
  <c r="AI166" i="1"/>
  <c r="AJ166" i="1" s="1"/>
  <c r="AK166" i="1" s="1"/>
  <c r="AE168" i="1"/>
  <c r="AF168" i="1" s="1"/>
  <c r="BX170" i="1"/>
  <c r="CC170" i="1" s="1"/>
  <c r="BS172" i="1"/>
  <c r="BT173" i="1"/>
  <c r="CD173" i="1" s="1"/>
  <c r="Z174" i="1"/>
  <c r="BR175" i="1"/>
  <c r="BT177" i="1"/>
  <c r="BS178" i="1"/>
  <c r="BT179" i="1"/>
  <c r="CD179" i="1" s="1"/>
  <c r="BS180" i="1"/>
  <c r="BS182" i="1"/>
  <c r="AA170" i="1"/>
  <c r="AB170" i="1" s="1"/>
  <c r="U172" i="1"/>
  <c r="AC172" i="1" s="1"/>
  <c r="AD172" i="1" s="1"/>
  <c r="V173" i="1"/>
  <c r="CI173" i="1"/>
  <c r="U174" i="1"/>
  <c r="AC174" i="1" s="1"/>
  <c r="AD174" i="1" s="1"/>
  <c r="BW174" i="1"/>
  <c r="CG174" i="1"/>
  <c r="U176" i="1"/>
  <c r="AC176" i="1" s="1"/>
  <c r="AE176" i="1" s="1"/>
  <c r="AF176" i="1" s="1"/>
  <c r="W177" i="1"/>
  <c r="AG177" i="1" s="1"/>
  <c r="AI177" i="1" s="1"/>
  <c r="AJ177" i="1" s="1"/>
  <c r="AK177" i="1" s="1"/>
  <c r="BR177" i="1" s="1"/>
  <c r="CI177" i="1"/>
  <c r="W178" i="1"/>
  <c r="AG178" i="1" s="1"/>
  <c r="U178" i="1"/>
  <c r="AC178" i="1" s="1"/>
  <c r="AD178" i="1" s="1"/>
  <c r="BW178" i="1"/>
  <c r="CH178" i="1"/>
  <c r="U180" i="1"/>
  <c r="AC180" i="1" s="1"/>
  <c r="AD180" i="1" s="1"/>
  <c r="BW180" i="1"/>
  <c r="CD180" i="1" s="1"/>
  <c r="V181" i="1"/>
  <c r="BT182" i="1"/>
  <c r="CD182" i="1" s="1"/>
  <c r="AI183" i="1"/>
  <c r="AJ183" i="1" s="1"/>
  <c r="AK183" i="1" s="1"/>
  <c r="BS184" i="1"/>
  <c r="BS189" i="1"/>
  <c r="BX191" i="1"/>
  <c r="CC191" i="1" s="1"/>
  <c r="BS192" i="1"/>
  <c r="BX192" i="1" s="1"/>
  <c r="CC192" i="1" s="1"/>
  <c r="CF172" i="1"/>
  <c r="BT174" i="1"/>
  <c r="CH174" i="1"/>
  <c r="Z176" i="1"/>
  <c r="CI178" i="1"/>
  <c r="BT181" i="1"/>
  <c r="CD181" i="1" s="1"/>
  <c r="CF182" i="1"/>
  <c r="CJ186" i="1"/>
  <c r="CM186" i="1"/>
  <c r="CL186" i="1"/>
  <c r="CK186" i="1"/>
  <c r="CM190" i="1"/>
  <c r="CL190" i="1"/>
  <c r="CK190" i="1"/>
  <c r="CJ190" i="1"/>
  <c r="CL191" i="1"/>
  <c r="CK191" i="1"/>
  <c r="CJ191" i="1"/>
  <c r="CM191" i="1"/>
  <c r="CF171" i="1"/>
  <c r="W172" i="1"/>
  <c r="AG172" i="1" s="1"/>
  <c r="AI172" i="1" s="1"/>
  <c r="AJ172" i="1" s="1"/>
  <c r="AK172" i="1" s="1"/>
  <c r="AE172" i="1"/>
  <c r="AF172" i="1" s="1"/>
  <c r="CG172" i="1"/>
  <c r="CF175" i="1"/>
  <c r="AI176" i="1"/>
  <c r="AJ176" i="1" s="1"/>
  <c r="AK176" i="1" s="1"/>
  <c r="CF176" i="1"/>
  <c r="AE178" i="1"/>
  <c r="AF178" i="1" s="1"/>
  <c r="V179" i="1"/>
  <c r="CI181" i="1"/>
  <c r="CH181" i="1"/>
  <c r="CG181" i="1"/>
  <c r="U182" i="1"/>
  <c r="AC182" i="1" s="1"/>
  <c r="AE182" i="1" s="1"/>
  <c r="AF182" i="1" s="1"/>
  <c r="BR182" i="1" s="1"/>
  <c r="CG182" i="1"/>
  <c r="BT183" i="1"/>
  <c r="BS188" i="1"/>
  <c r="Z191" i="1"/>
  <c r="CD192" i="1"/>
  <c r="V170" i="1"/>
  <c r="CH172" i="1"/>
  <c r="V175" i="1"/>
  <c r="CG175" i="1"/>
  <c r="CG176" i="1"/>
  <c r="CH180" i="1"/>
  <c r="CI180" i="1"/>
  <c r="CH182" i="1"/>
  <c r="Z183" i="1"/>
  <c r="AD184" i="1"/>
  <c r="Z184" i="1"/>
  <c r="BS185" i="1"/>
  <c r="BX185" i="1" s="1"/>
  <c r="CC185" i="1" s="1"/>
  <c r="CF173" i="1"/>
  <c r="CH175" i="1"/>
  <c r="CH176" i="1"/>
  <c r="BW177" i="1"/>
  <c r="BX177" i="1" s="1"/>
  <c r="CC177" i="1" s="1"/>
  <c r="CG177" i="1"/>
  <c r="CF180" i="1"/>
  <c r="U183" i="1"/>
  <c r="AC183" i="1" s="1"/>
  <c r="AD183" i="1" s="1"/>
  <c r="AA183" i="1"/>
  <c r="AB183" i="1" s="1"/>
  <c r="BS187" i="1"/>
  <c r="BX187" i="1" s="1"/>
  <c r="CC187" i="1" s="1"/>
  <c r="BT188" i="1"/>
  <c r="CD188" i="1" s="1"/>
  <c r="AD177" i="1"/>
  <c r="CH177" i="1"/>
  <c r="CF178" i="1"/>
  <c r="CG180" i="1"/>
  <c r="U181" i="1"/>
  <c r="AC181" i="1" s="1"/>
  <c r="AE181" i="1" s="1"/>
  <c r="AF181" i="1" s="1"/>
  <c r="BR181" i="1" s="1"/>
  <c r="CI183" i="1"/>
  <c r="CH183" i="1"/>
  <c r="CF183" i="1"/>
  <c r="BS183" i="1"/>
  <c r="AD186" i="1"/>
  <c r="Z186" i="1"/>
  <c r="BX186" i="1"/>
  <c r="CC186" i="1" s="1"/>
  <c r="CD187" i="1"/>
  <c r="Z192" i="1"/>
  <c r="BW183" i="1"/>
  <c r="W184" i="1"/>
  <c r="AG184" i="1" s="1"/>
  <c r="AI184" i="1" s="1"/>
  <c r="AJ184" i="1" s="1"/>
  <c r="AK184" i="1" s="1"/>
  <c r="BR184" i="1" s="1"/>
  <c r="CH184" i="1"/>
  <c r="AA185" i="1"/>
  <c r="AB185" i="1" s="1"/>
  <c r="BR185" i="1" s="1"/>
  <c r="AE186" i="1"/>
  <c r="AF186" i="1" s="1"/>
  <c r="CG186" i="1"/>
  <c r="CG187" i="1"/>
  <c r="CG188" i="1"/>
  <c r="AE190" i="1"/>
  <c r="AF190" i="1" s="1"/>
  <c r="U191" i="1"/>
  <c r="AC191" i="1" s="1"/>
  <c r="AE191" i="1" s="1"/>
  <c r="AF191" i="1" s="1"/>
  <c r="BR191" i="1" s="1"/>
  <c r="BT193" i="1"/>
  <c r="CD193" i="1" s="1"/>
  <c r="CI184" i="1"/>
  <c r="CH186" i="1"/>
  <c r="V189" i="1"/>
  <c r="W189" i="1"/>
  <c r="AG189" i="1" s="1"/>
  <c r="AI189" i="1" s="1"/>
  <c r="AJ189" i="1" s="1"/>
  <c r="AK189" i="1" s="1"/>
  <c r="BX190" i="1"/>
  <c r="CI186" i="1"/>
  <c r="V187" i="1"/>
  <c r="V188" i="1"/>
  <c r="U188" i="1"/>
  <c r="AC188" i="1" s="1"/>
  <c r="AE188" i="1"/>
  <c r="AF188" i="1" s="1"/>
  <c r="BR188" i="1" s="1"/>
  <c r="U192" i="1"/>
  <c r="AC192" i="1" s="1"/>
  <c r="AE192" i="1" s="1"/>
  <c r="AF192" i="1" s="1"/>
  <c r="BR192" i="1" s="1"/>
  <c r="V193" i="1"/>
  <c r="BX193" i="1"/>
  <c r="CC193" i="1" s="1"/>
  <c r="Z213" i="1"/>
  <c r="V185" i="1"/>
  <c r="AA186" i="1"/>
  <c r="AB186" i="1" s="1"/>
  <c r="W187" i="1"/>
  <c r="AG187" i="1" s="1"/>
  <c r="AI187" i="1" s="1"/>
  <c r="AJ187" i="1" s="1"/>
  <c r="AK187" i="1" s="1"/>
  <c r="BR187" i="1" s="1"/>
  <c r="W188" i="1"/>
  <c r="AG188" i="1" s="1"/>
  <c r="AI188" i="1" s="1"/>
  <c r="AJ188" i="1" s="1"/>
  <c r="AK188" i="1" s="1"/>
  <c r="AE189" i="1"/>
  <c r="AF189" i="1" s="1"/>
  <c r="BR189" i="1" s="1"/>
  <c r="BS193" i="1"/>
  <c r="CL213" i="1"/>
  <c r="CK213" i="1"/>
  <c r="CM213" i="1"/>
  <c r="CJ213" i="1"/>
  <c r="CF184" i="1"/>
  <c r="CF189" i="1"/>
  <c r="CG189" i="1"/>
  <c r="CH189" i="1"/>
  <c r="W190" i="1"/>
  <c r="AG190" i="1" s="1"/>
  <c r="AI190" i="1" s="1"/>
  <c r="AJ190" i="1" s="1"/>
  <c r="AK190" i="1" s="1"/>
  <c r="BS212" i="1"/>
  <c r="BX189" i="1"/>
  <c r="CC189" i="1" s="1"/>
  <c r="CI189" i="1"/>
  <c r="V190" i="1"/>
  <c r="CC190" i="1" s="1"/>
  <c r="CI192" i="1"/>
  <c r="CH192" i="1"/>
  <c r="AI193" i="1"/>
  <c r="AJ193" i="1" s="1"/>
  <c r="AK193" i="1" s="1"/>
  <c r="BT213" i="1"/>
  <c r="CD213" i="1" s="1"/>
  <c r="BW188" i="1"/>
  <c r="CI191" i="1"/>
  <c r="CF193" i="1"/>
  <c r="CF212" i="1"/>
  <c r="W213" i="1"/>
  <c r="AG213" i="1" s="1"/>
  <c r="AI213" i="1" s="1"/>
  <c r="AJ213" i="1" s="1"/>
  <c r="AK213" i="1" s="1"/>
  <c r="U213" i="1"/>
  <c r="AC213" i="1" s="1"/>
  <c r="AD213" i="1" s="1"/>
  <c r="AE214" i="1"/>
  <c r="AF214" i="1" s="1"/>
  <c r="BS214" i="1"/>
  <c r="BX214" i="1" s="1"/>
  <c r="CC214" i="1" s="1"/>
  <c r="BS217" i="1"/>
  <c r="BS220" i="1"/>
  <c r="Z215" i="1"/>
  <c r="AE193" i="1"/>
  <c r="AF193" i="1" s="1"/>
  <c r="BR193" i="1" s="1"/>
  <c r="CH193" i="1"/>
  <c r="V212" i="1"/>
  <c r="BX212" i="1"/>
  <c r="CC212" i="1" s="1"/>
  <c r="AI215" i="1"/>
  <c r="AJ215" i="1" s="1"/>
  <c r="AK215" i="1" s="1"/>
  <c r="BS215" i="1"/>
  <c r="BX215" i="1" s="1"/>
  <c r="CC215" i="1" s="1"/>
  <c r="BS216" i="1"/>
  <c r="AD218" i="1"/>
  <c r="Z218" i="1"/>
  <c r="BR219" i="1"/>
  <c r="BT220" i="1"/>
  <c r="CD220" i="1" s="1"/>
  <c r="BS221" i="1"/>
  <c r="W212" i="1"/>
  <c r="AG212" i="1" s="1"/>
  <c r="AI212" i="1" s="1"/>
  <c r="AJ212" i="1" s="1"/>
  <c r="AK212" i="1" s="1"/>
  <c r="BR212" i="1" s="1"/>
  <c r="CF213" i="1"/>
  <c r="CH213" i="1"/>
  <c r="CG213" i="1"/>
  <c r="AE217" i="1"/>
  <c r="AF217" i="1" s="1"/>
  <c r="AI217" i="1"/>
  <c r="AJ217" i="1" s="1"/>
  <c r="AK217" i="1" s="1"/>
  <c r="BS219" i="1"/>
  <c r="BT215" i="1"/>
  <c r="CD215" i="1" s="1"/>
  <c r="BT216" i="1"/>
  <c r="CD216" i="1" s="1"/>
  <c r="BX220" i="1"/>
  <c r="CC220" i="1" s="1"/>
  <c r="BT221" i="1"/>
  <c r="CD221" i="1" s="1"/>
  <c r="BX213" i="1"/>
  <c r="CC213" i="1" s="1"/>
  <c r="V214" i="1"/>
  <c r="AI218" i="1"/>
  <c r="AJ218" i="1" s="1"/>
  <c r="AK218" i="1" s="1"/>
  <c r="BR218" i="1" s="1"/>
  <c r="BS218" i="1"/>
  <c r="AA214" i="1"/>
  <c r="AB214" i="1" s="1"/>
  <c r="BR214" i="1" s="1"/>
  <c r="CI215" i="1"/>
  <c r="V217" i="1"/>
  <c r="W218" i="1"/>
  <c r="AG218" i="1" s="1"/>
  <c r="BW218" i="1"/>
  <c r="BX218" i="1" s="1"/>
  <c r="CC218" i="1" s="1"/>
  <c r="CF218" i="1"/>
  <c r="CG219" i="1"/>
  <c r="AA220" i="1"/>
  <c r="AB220" i="1" s="1"/>
  <c r="CH220" i="1"/>
  <c r="CI221" i="1"/>
  <c r="CI214" i="1"/>
  <c r="U215" i="1"/>
  <c r="AC215" i="1" s="1"/>
  <c r="AE215" i="1" s="1"/>
  <c r="AF215" i="1" s="1"/>
  <c r="V216" i="1"/>
  <c r="CF217" i="1"/>
  <c r="CG218" i="1"/>
  <c r="CF216" i="1"/>
  <c r="V221" i="1"/>
  <c r="CF215" i="1"/>
  <c r="CG216" i="1"/>
  <c r="V220" i="1"/>
  <c r="AE221" i="1"/>
  <c r="AF221" i="1" s="1"/>
  <c r="BR221" i="1" s="1"/>
  <c r="CF221" i="1"/>
  <c r="CG215" i="1"/>
  <c r="CH216" i="1"/>
  <c r="V219" i="1"/>
  <c r="CG221" i="1"/>
  <c r="BR220" i="1" l="1"/>
  <c r="CD183" i="1"/>
  <c r="BR217" i="1"/>
  <c r="CB217" i="1" s="1"/>
  <c r="BR178" i="1"/>
  <c r="CB178" i="1" s="1"/>
  <c r="BU179" i="1"/>
  <c r="CE179" i="1" s="1"/>
  <c r="BR147" i="1"/>
  <c r="BR98" i="1"/>
  <c r="CB98" i="1" s="1"/>
  <c r="AE79" i="1"/>
  <c r="AF79" i="1" s="1"/>
  <c r="BR79" i="1" s="1"/>
  <c r="CB79" i="1" s="1"/>
  <c r="BR34" i="1"/>
  <c r="BR25" i="1"/>
  <c r="AD23" i="1"/>
  <c r="CD162" i="1"/>
  <c r="BR215" i="1"/>
  <c r="AE213" i="1"/>
  <c r="AF213" i="1" s="1"/>
  <c r="AD215" i="1"/>
  <c r="CD174" i="1"/>
  <c r="BR176" i="1"/>
  <c r="CD177" i="1"/>
  <c r="BR168" i="1"/>
  <c r="BU168" i="1" s="1"/>
  <c r="CE168" i="1" s="1"/>
  <c r="AD154" i="1"/>
  <c r="AE107" i="1"/>
  <c r="AF107" i="1" s="1"/>
  <c r="BR107" i="1" s="1"/>
  <c r="CB107" i="1" s="1"/>
  <c r="CN107" i="1" s="1"/>
  <c r="BR110" i="1"/>
  <c r="BR88" i="1"/>
  <c r="BR72" i="1"/>
  <c r="BX60" i="1"/>
  <c r="CC60" i="1" s="1"/>
  <c r="BR39" i="1"/>
  <c r="CB39" i="1" s="1"/>
  <c r="CN39" i="1" s="1"/>
  <c r="AD69" i="1"/>
  <c r="BX28" i="1"/>
  <c r="CC28" i="1" s="1"/>
  <c r="BR15" i="1"/>
  <c r="BX19" i="1"/>
  <c r="CC19" i="1" s="1"/>
  <c r="CD184" i="1"/>
  <c r="AD158" i="1"/>
  <c r="CD116" i="1"/>
  <c r="CD149" i="1"/>
  <c r="CD45" i="1"/>
  <c r="CD91" i="1"/>
  <c r="BR170" i="1"/>
  <c r="BR149" i="1"/>
  <c r="CB149" i="1" s="1"/>
  <c r="BR117" i="1"/>
  <c r="BX97" i="1"/>
  <c r="CC97" i="1" s="1"/>
  <c r="AD80" i="1"/>
  <c r="AE86" i="1"/>
  <c r="AF86" i="1" s="1"/>
  <c r="BR20" i="1"/>
  <c r="BR166" i="1"/>
  <c r="BR213" i="1"/>
  <c r="AD192" i="1"/>
  <c r="BR128" i="1"/>
  <c r="BU128" i="1" s="1"/>
  <c r="CE128" i="1" s="1"/>
  <c r="AE112" i="1"/>
  <c r="AF112" i="1" s="1"/>
  <c r="BR112" i="1" s="1"/>
  <c r="AD101" i="1"/>
  <c r="CD111" i="1"/>
  <c r="BR86" i="1"/>
  <c r="AE82" i="1"/>
  <c r="AF82" i="1" s="1"/>
  <c r="BR82" i="1" s="1"/>
  <c r="BR69" i="1"/>
  <c r="BR49" i="1"/>
  <c r="BR58" i="1"/>
  <c r="AE33" i="1"/>
  <c r="AF33" i="1" s="1"/>
  <c r="BR33" i="1" s="1"/>
  <c r="BR24" i="1"/>
  <c r="BU24" i="1" s="1"/>
  <c r="CE24" i="1" s="1"/>
  <c r="CD131" i="1"/>
  <c r="CD30" i="1"/>
  <c r="CD144" i="1"/>
  <c r="BR140" i="1"/>
  <c r="BX129" i="1"/>
  <c r="CC129" i="1" s="1"/>
  <c r="BR66" i="1"/>
  <c r="CB66" i="1" s="1"/>
  <c r="BR59" i="1"/>
  <c r="BR43" i="1"/>
  <c r="BU43" i="1" s="1"/>
  <c r="CE43" i="1" s="1"/>
  <c r="BR42" i="1"/>
  <c r="BR186" i="1"/>
  <c r="BR144" i="1"/>
  <c r="BU144" i="1" s="1"/>
  <c r="CE144" i="1" s="1"/>
  <c r="AE128" i="1"/>
  <c r="AF128" i="1" s="1"/>
  <c r="CD75" i="1"/>
  <c r="AD43" i="1"/>
  <c r="BR190" i="1"/>
  <c r="BU177" i="1"/>
  <c r="CE177" i="1" s="1"/>
  <c r="CB177" i="1"/>
  <c r="BU151" i="1"/>
  <c r="CE151" i="1" s="1"/>
  <c r="CB151" i="1"/>
  <c r="BU155" i="1"/>
  <c r="CE155" i="1" s="1"/>
  <c r="CB155" i="1"/>
  <c r="CB118" i="1"/>
  <c r="BU118" i="1"/>
  <c r="CE118" i="1" s="1"/>
  <c r="BU119" i="1"/>
  <c r="CE119" i="1" s="1"/>
  <c r="CB119" i="1"/>
  <c r="CB116" i="1"/>
  <c r="BU116" i="1"/>
  <c r="CE116" i="1" s="1"/>
  <c r="BU184" i="1"/>
  <c r="CE184" i="1" s="1"/>
  <c r="CB184" i="1"/>
  <c r="CB181" i="1"/>
  <c r="BU181" i="1"/>
  <c r="CE181" i="1" s="1"/>
  <c r="CB168" i="1"/>
  <c r="BU136" i="1"/>
  <c r="CE136" i="1" s="1"/>
  <c r="CB136" i="1"/>
  <c r="BU120" i="1"/>
  <c r="CE120" i="1" s="1"/>
  <c r="CB120" i="1"/>
  <c r="BU113" i="1"/>
  <c r="CE113" i="1" s="1"/>
  <c r="CB113" i="1"/>
  <c r="BU107" i="1"/>
  <c r="CB110" i="1"/>
  <c r="BU110" i="1"/>
  <c r="CE110" i="1" s="1"/>
  <c r="BU108" i="1"/>
  <c r="CE108" i="1" s="1"/>
  <c r="CB108" i="1"/>
  <c r="CB87" i="1"/>
  <c r="BU87" i="1"/>
  <c r="CE87" i="1" s="1"/>
  <c r="BU72" i="1"/>
  <c r="CE72" i="1" s="1"/>
  <c r="CB72" i="1"/>
  <c r="CB91" i="1"/>
  <c r="BU91" i="1"/>
  <c r="CE91" i="1" s="1"/>
  <c r="BU39" i="1"/>
  <c r="CE39" i="1" s="1"/>
  <c r="BR31" i="1"/>
  <c r="BU32" i="1"/>
  <c r="CE32" i="1" s="1"/>
  <c r="CB32" i="1"/>
  <c r="CB11" i="1"/>
  <c r="CN11" i="1" s="1"/>
  <c r="BU11" i="1"/>
  <c r="BU166" i="1"/>
  <c r="CE166" i="1" s="1"/>
  <c r="CB166" i="1"/>
  <c r="CN166" i="1" s="1"/>
  <c r="CB145" i="1"/>
  <c r="BU145" i="1"/>
  <c r="CE145" i="1" s="1"/>
  <c r="BU122" i="1"/>
  <c r="CE122" i="1" s="1"/>
  <c r="CB122" i="1"/>
  <c r="CN122" i="1" s="1"/>
  <c r="CB117" i="1"/>
  <c r="BU117" i="1"/>
  <c r="CE117" i="1" s="1"/>
  <c r="BU92" i="1"/>
  <c r="CE92" i="1" s="1"/>
  <c r="CB92" i="1"/>
  <c r="CN92" i="1" s="1"/>
  <c r="CB213" i="1"/>
  <c r="BU213" i="1"/>
  <c r="CE213" i="1" s="1"/>
  <c r="CB154" i="1"/>
  <c r="BU154" i="1"/>
  <c r="CE154" i="1" s="1"/>
  <c r="BU124" i="1"/>
  <c r="CE124" i="1" s="1"/>
  <c r="CB124" i="1"/>
  <c r="CN124" i="1" s="1"/>
  <c r="CB112" i="1"/>
  <c r="BU112" i="1"/>
  <c r="CE112" i="1" s="1"/>
  <c r="BU104" i="1"/>
  <c r="CE104" i="1" s="1"/>
  <c r="CB104" i="1"/>
  <c r="BU89" i="1"/>
  <c r="CE89" i="1" s="1"/>
  <c r="CB89" i="1"/>
  <c r="CN89" i="1" s="1"/>
  <c r="CB94" i="1"/>
  <c r="BU94" i="1"/>
  <c r="CE94" i="1" s="1"/>
  <c r="BU82" i="1"/>
  <c r="CE82" i="1" s="1"/>
  <c r="CB82" i="1"/>
  <c r="BU68" i="1"/>
  <c r="CE68" i="1" s="1"/>
  <c r="CB68" i="1"/>
  <c r="BU60" i="1"/>
  <c r="CE60" i="1" s="1"/>
  <c r="CB60" i="1"/>
  <c r="CB33" i="1"/>
  <c r="BU33" i="1"/>
  <c r="CE33" i="1" s="1"/>
  <c r="BU187" i="1"/>
  <c r="CE187" i="1" s="1"/>
  <c r="CB187" i="1"/>
  <c r="CN187" i="1" s="1"/>
  <c r="CB169" i="1"/>
  <c r="BU169" i="1"/>
  <c r="CE169" i="1" s="1"/>
  <c r="CB133" i="1"/>
  <c r="BU133" i="1"/>
  <c r="CE133" i="1" s="1"/>
  <c r="BU140" i="1"/>
  <c r="CE140" i="1" s="1"/>
  <c r="CB140" i="1"/>
  <c r="CN140" i="1" s="1"/>
  <c r="CB132" i="1"/>
  <c r="BU132" i="1"/>
  <c r="CE132" i="1" s="1"/>
  <c r="BU96" i="1"/>
  <c r="CE96" i="1" s="1"/>
  <c r="CB96" i="1"/>
  <c r="CN96" i="1" s="1"/>
  <c r="CB81" i="1"/>
  <c r="BU81" i="1"/>
  <c r="CE81" i="1" s="1"/>
  <c r="CB95" i="1"/>
  <c r="BU95" i="1"/>
  <c r="CE95" i="1" s="1"/>
  <c r="BU59" i="1"/>
  <c r="CE59" i="1" s="1"/>
  <c r="CB59" i="1"/>
  <c r="BU42" i="1"/>
  <c r="CE42" i="1" s="1"/>
  <c r="CB42" i="1"/>
  <c r="BU50" i="1"/>
  <c r="CE50" i="1" s="1"/>
  <c r="CB50" i="1"/>
  <c r="CN50" i="1" s="1"/>
  <c r="CB30" i="1"/>
  <c r="BU30" i="1"/>
  <c r="CE30" i="1" s="1"/>
  <c r="CB221" i="1"/>
  <c r="BU221" i="1"/>
  <c r="CE221" i="1" s="1"/>
  <c r="BU193" i="1"/>
  <c r="CE193" i="1" s="1"/>
  <c r="CB193" i="1"/>
  <c r="CN193" i="1" s="1"/>
  <c r="CB188" i="1"/>
  <c r="BU188" i="1"/>
  <c r="CE188" i="1" s="1"/>
  <c r="CB191" i="1"/>
  <c r="BU191" i="1"/>
  <c r="CE191" i="1" s="1"/>
  <c r="BR172" i="1"/>
  <c r="BU142" i="1"/>
  <c r="CE142" i="1" s="1"/>
  <c r="CB142" i="1"/>
  <c r="CN142" i="1" s="1"/>
  <c r="BU156" i="1"/>
  <c r="CE156" i="1" s="1"/>
  <c r="CB156" i="1"/>
  <c r="CB144" i="1"/>
  <c r="CB130" i="1"/>
  <c r="BU130" i="1"/>
  <c r="CE130" i="1" s="1"/>
  <c r="BU103" i="1"/>
  <c r="CE103" i="1" s="1"/>
  <c r="CB103" i="1"/>
  <c r="BU105" i="1"/>
  <c r="CE105" i="1" s="1"/>
  <c r="CB105" i="1"/>
  <c r="CB90" i="1"/>
  <c r="BU90" i="1"/>
  <c r="CE90" i="1" s="1"/>
  <c r="BU84" i="1"/>
  <c r="CE84" i="1" s="1"/>
  <c r="CB84" i="1"/>
  <c r="BU57" i="1"/>
  <c r="CE57" i="1" s="1"/>
  <c r="CB57" i="1"/>
  <c r="CB47" i="1"/>
  <c r="BU47" i="1"/>
  <c r="CE47" i="1" s="1"/>
  <c r="CB40" i="1"/>
  <c r="CN40" i="1" s="1"/>
  <c r="BU40" i="1"/>
  <c r="CE40" i="1" s="1"/>
  <c r="BR18" i="1"/>
  <c r="BU26" i="1"/>
  <c r="CE26" i="1" s="1"/>
  <c r="CB26" i="1"/>
  <c r="CB152" i="1"/>
  <c r="BU152" i="1"/>
  <c r="CE152" i="1" s="1"/>
  <c r="BU134" i="1"/>
  <c r="CE134" i="1" s="1"/>
  <c r="CB134" i="1"/>
  <c r="BU98" i="1"/>
  <c r="CE98" i="1" s="1"/>
  <c r="BU78" i="1"/>
  <c r="CE78" i="1" s="1"/>
  <c r="CB78" i="1"/>
  <c r="CN78" i="1" s="1"/>
  <c r="BU64" i="1"/>
  <c r="CE64" i="1" s="1"/>
  <c r="CB64" i="1"/>
  <c r="BU55" i="1"/>
  <c r="CE55" i="1" s="1"/>
  <c r="CB55" i="1"/>
  <c r="CN55" i="1" s="1"/>
  <c r="CB65" i="1"/>
  <c r="BU65" i="1"/>
  <c r="CE65" i="1" s="1"/>
  <c r="BU12" i="1"/>
  <c r="CE12" i="1" s="1"/>
  <c r="CB12" i="1"/>
  <c r="CN12" i="1" s="1"/>
  <c r="CB34" i="1"/>
  <c r="BU34" i="1"/>
  <c r="CE34" i="1" s="1"/>
  <c r="CB28" i="1"/>
  <c r="BU28" i="1"/>
  <c r="CE28" i="1" s="1"/>
  <c r="CB23" i="1"/>
  <c r="BU23" i="1"/>
  <c r="CE23" i="1" s="1"/>
  <c r="BU25" i="1"/>
  <c r="CE25" i="1" s="1"/>
  <c r="CB25" i="1"/>
  <c r="CN25" i="1" s="1"/>
  <c r="CB212" i="1"/>
  <c r="BU212" i="1"/>
  <c r="CE212" i="1" s="1"/>
  <c r="CB111" i="1"/>
  <c r="BU111" i="1"/>
  <c r="CE111" i="1" s="1"/>
  <c r="CB176" i="1"/>
  <c r="BU176" i="1"/>
  <c r="CE176" i="1" s="1"/>
  <c r="CB137" i="1"/>
  <c r="BU137" i="1"/>
  <c r="CE137" i="1" s="1"/>
  <c r="CB215" i="1"/>
  <c r="BU215" i="1"/>
  <c r="CE215" i="1" s="1"/>
  <c r="BU158" i="1"/>
  <c r="CE158" i="1" s="1"/>
  <c r="CB158" i="1"/>
  <c r="CN158" i="1" s="1"/>
  <c r="CB167" i="1"/>
  <c r="BU167" i="1"/>
  <c r="CE167" i="1" s="1"/>
  <c r="BU123" i="1"/>
  <c r="CE123" i="1" s="1"/>
  <c r="CB123" i="1"/>
  <c r="CB101" i="1"/>
  <c r="BU101" i="1"/>
  <c r="CE101" i="1" s="1"/>
  <c r="BU88" i="1"/>
  <c r="CE88" i="1" s="1"/>
  <c r="CB88" i="1"/>
  <c r="BU75" i="1"/>
  <c r="CE75" i="1" s="1"/>
  <c r="CB75" i="1"/>
  <c r="CB53" i="1"/>
  <c r="BU53" i="1"/>
  <c r="CE53" i="1" s="1"/>
  <c r="BU20" i="1"/>
  <c r="CE20" i="1" s="1"/>
  <c r="CB20" i="1"/>
  <c r="CN20" i="1" s="1"/>
  <c r="BU13" i="1"/>
  <c r="CE13" i="1" s="1"/>
  <c r="CB13" i="1"/>
  <c r="AD191" i="1"/>
  <c r="CB162" i="1"/>
  <c r="BU162" i="1"/>
  <c r="CE162" i="1" s="1"/>
  <c r="BU218" i="1"/>
  <c r="CE218" i="1" s="1"/>
  <c r="CB218" i="1"/>
  <c r="AD219" i="1"/>
  <c r="Z219" i="1"/>
  <c r="CK187" i="1"/>
  <c r="CM187" i="1"/>
  <c r="CL187" i="1"/>
  <c r="CJ187" i="1"/>
  <c r="CK188" i="1"/>
  <c r="CL188" i="1"/>
  <c r="CM188" i="1"/>
  <c r="CJ188" i="1"/>
  <c r="BX178" i="1"/>
  <c r="CC178" i="1" s="1"/>
  <c r="CJ172" i="1"/>
  <c r="CM172" i="1"/>
  <c r="CL172" i="1"/>
  <c r="CK172" i="1"/>
  <c r="CM174" i="1"/>
  <c r="CL174" i="1"/>
  <c r="CK174" i="1"/>
  <c r="CJ174" i="1"/>
  <c r="CD218" i="1"/>
  <c r="CJ217" i="1"/>
  <c r="CM217" i="1"/>
  <c r="BX217" i="1"/>
  <c r="CC217" i="1" s="1"/>
  <c r="CL217" i="1"/>
  <c r="CK217" i="1"/>
  <c r="CJ193" i="1"/>
  <c r="CL193" i="1"/>
  <c r="CK193" i="1"/>
  <c r="CM193" i="1"/>
  <c r="BU189" i="1"/>
  <c r="CE189" i="1" s="1"/>
  <c r="CB189" i="1"/>
  <c r="CM180" i="1"/>
  <c r="CL180" i="1"/>
  <c r="CK180" i="1"/>
  <c r="CJ180" i="1"/>
  <c r="BU220" i="1"/>
  <c r="CE220" i="1" s="1"/>
  <c r="CB220" i="1"/>
  <c r="CB216" i="1"/>
  <c r="BU216" i="1"/>
  <c r="CE216" i="1" s="1"/>
  <c r="AE183" i="1"/>
  <c r="AF183" i="1" s="1"/>
  <c r="Z179" i="1"/>
  <c r="AD179" i="1"/>
  <c r="AE180" i="1"/>
  <c r="AF180" i="1" s="1"/>
  <c r="BR180" i="1" s="1"/>
  <c r="AE174" i="1"/>
  <c r="AF174" i="1" s="1"/>
  <c r="BR174" i="1" s="1"/>
  <c r="BX180" i="1"/>
  <c r="CC180" i="1" s="1"/>
  <c r="CK176" i="1"/>
  <c r="CM176" i="1"/>
  <c r="CL176" i="1"/>
  <c r="CJ176" i="1"/>
  <c r="BX176" i="1"/>
  <c r="CC176" i="1" s="1"/>
  <c r="BX172" i="1"/>
  <c r="CC172" i="1" s="1"/>
  <c r="CD169" i="1"/>
  <c r="AD149" i="1"/>
  <c r="Z149" i="1"/>
  <c r="AD151" i="1"/>
  <c r="Z151" i="1"/>
  <c r="CM160" i="1"/>
  <c r="CL160" i="1"/>
  <c r="CK160" i="1"/>
  <c r="CJ160" i="1"/>
  <c r="CL148" i="1"/>
  <c r="CK148" i="1"/>
  <c r="CJ148" i="1"/>
  <c r="CM148" i="1"/>
  <c r="BR141" i="1"/>
  <c r="CL158" i="1"/>
  <c r="CK158" i="1"/>
  <c r="CJ158" i="1"/>
  <c r="CM158" i="1"/>
  <c r="CM149" i="1"/>
  <c r="CL149" i="1"/>
  <c r="CK149" i="1"/>
  <c r="CJ149" i="1"/>
  <c r="CL137" i="1"/>
  <c r="CM137" i="1"/>
  <c r="CK137" i="1"/>
  <c r="CJ137" i="1"/>
  <c r="Z131" i="1"/>
  <c r="AD131" i="1"/>
  <c r="AD122" i="1"/>
  <c r="Z122" i="1"/>
  <c r="AE139" i="1"/>
  <c r="AF139" i="1" s="1"/>
  <c r="CM138" i="1"/>
  <c r="CL138" i="1"/>
  <c r="CK138" i="1"/>
  <c r="CJ138" i="1"/>
  <c r="AD123" i="1"/>
  <c r="Z123" i="1"/>
  <c r="AE121" i="1"/>
  <c r="AF121" i="1" s="1"/>
  <c r="BR121" i="1" s="1"/>
  <c r="AD116" i="1"/>
  <c r="Z116" i="1"/>
  <c r="CD125" i="1"/>
  <c r="AE115" i="1"/>
  <c r="AF115" i="1" s="1"/>
  <c r="BR115" i="1" s="1"/>
  <c r="BX110" i="1"/>
  <c r="CC110" i="1" s="1"/>
  <c r="CD129" i="1"/>
  <c r="CM117" i="1"/>
  <c r="CL117" i="1"/>
  <c r="CK117" i="1"/>
  <c r="CJ117" i="1"/>
  <c r="CL126" i="1"/>
  <c r="CK126" i="1"/>
  <c r="CJ126" i="1"/>
  <c r="CM126" i="1"/>
  <c r="AE109" i="1"/>
  <c r="AF109" i="1" s="1"/>
  <c r="BR109" i="1" s="1"/>
  <c r="CD120" i="1"/>
  <c r="Z93" i="1"/>
  <c r="AD93" i="1"/>
  <c r="CL98" i="1"/>
  <c r="CK98" i="1"/>
  <c r="CM98" i="1"/>
  <c r="CJ98" i="1"/>
  <c r="BR77" i="1"/>
  <c r="CM106" i="1"/>
  <c r="CL106" i="1"/>
  <c r="CK106" i="1"/>
  <c r="CJ106" i="1"/>
  <c r="AD98" i="1"/>
  <c r="Z98" i="1"/>
  <c r="CJ102" i="1"/>
  <c r="CM102" i="1"/>
  <c r="CL102" i="1"/>
  <c r="CK102" i="1"/>
  <c r="BR80" i="1"/>
  <c r="AD90" i="1"/>
  <c r="CM85" i="1"/>
  <c r="CL85" i="1"/>
  <c r="CK85" i="1"/>
  <c r="CJ85" i="1"/>
  <c r="AD75" i="1"/>
  <c r="Z75" i="1"/>
  <c r="CK90" i="1"/>
  <c r="CJ90" i="1"/>
  <c r="CM90" i="1"/>
  <c r="CL90" i="1"/>
  <c r="CD77" i="1"/>
  <c r="CJ76" i="1"/>
  <c r="CM76" i="1"/>
  <c r="CK76" i="1"/>
  <c r="CL76" i="1"/>
  <c r="BR61" i="1"/>
  <c r="AE85" i="1"/>
  <c r="AF85" i="1" s="1"/>
  <c r="BR85" i="1" s="1"/>
  <c r="BX76" i="1"/>
  <c r="CC76" i="1" s="1"/>
  <c r="CL58" i="1"/>
  <c r="CM58" i="1"/>
  <c r="CK58" i="1"/>
  <c r="CJ58" i="1"/>
  <c r="AD72" i="1"/>
  <c r="Z72" i="1"/>
  <c r="BX62" i="1"/>
  <c r="CC62" i="1" s="1"/>
  <c r="AD45" i="1"/>
  <c r="Z45" i="1"/>
  <c r="BX66" i="1"/>
  <c r="CC66" i="1" s="1"/>
  <c r="Z73" i="1"/>
  <c r="AD73" i="1"/>
  <c r="AE48" i="1"/>
  <c r="AF48" i="1" s="1"/>
  <c r="BR48" i="1" s="1"/>
  <c r="AD66" i="1"/>
  <c r="Z66" i="1"/>
  <c r="CB29" i="1"/>
  <c r="BU29" i="1"/>
  <c r="CE29" i="1" s="1"/>
  <c r="AE46" i="1"/>
  <c r="AF46" i="1" s="1"/>
  <c r="BR46" i="1" s="1"/>
  <c r="Z42" i="1"/>
  <c r="AD42" i="1"/>
  <c r="CD62" i="1"/>
  <c r="CL50" i="1"/>
  <c r="CK50" i="1"/>
  <c r="CJ50" i="1"/>
  <c r="CM50" i="1"/>
  <c r="Z35" i="1"/>
  <c r="AD35" i="1"/>
  <c r="CK64" i="1"/>
  <c r="CJ64" i="1"/>
  <c r="CM64" i="1"/>
  <c r="CL64" i="1"/>
  <c r="CM40" i="1"/>
  <c r="CK40" i="1"/>
  <c r="CL40" i="1"/>
  <c r="CJ40" i="1"/>
  <c r="BR38" i="1"/>
  <c r="CK55" i="1"/>
  <c r="CJ55" i="1"/>
  <c r="CM55" i="1"/>
  <c r="CL55" i="1"/>
  <c r="AE52" i="1"/>
  <c r="AF52" i="1" s="1"/>
  <c r="BR52" i="1" s="1"/>
  <c r="AD34" i="1"/>
  <c r="Z34" i="1"/>
  <c r="BX29" i="1"/>
  <c r="CC29" i="1" s="1"/>
  <c r="AE27" i="1"/>
  <c r="AF27" i="1" s="1"/>
  <c r="BR27" i="1" s="1"/>
  <c r="BR21" i="1"/>
  <c r="BX64" i="1"/>
  <c r="CC64" i="1" s="1"/>
  <c r="CM45" i="1"/>
  <c r="CL45" i="1"/>
  <c r="CK45" i="1"/>
  <c r="CJ45" i="1"/>
  <c r="AD38" i="1"/>
  <c r="Z38" i="1"/>
  <c r="AD32" i="1"/>
  <c r="CC32" i="1"/>
  <c r="Z32" i="1"/>
  <c r="CD28" i="1"/>
  <c r="CM12" i="1"/>
  <c r="CL12" i="1"/>
  <c r="CK12" i="1"/>
  <c r="CJ12" i="1"/>
  <c r="AD36" i="1"/>
  <c r="CM24" i="1"/>
  <c r="CL24" i="1"/>
  <c r="CK24" i="1"/>
  <c r="CJ24" i="1"/>
  <c r="BU22" i="1"/>
  <c r="CE22" i="1" s="1"/>
  <c r="CB22" i="1"/>
  <c r="CJ19" i="1"/>
  <c r="CM19" i="1"/>
  <c r="CK19" i="1"/>
  <c r="CL19" i="1"/>
  <c r="CD13" i="1"/>
  <c r="CL39" i="1"/>
  <c r="CK39" i="1"/>
  <c r="CM39" i="1"/>
  <c r="CJ39" i="1"/>
  <c r="CM16" i="1"/>
  <c r="CL16" i="1"/>
  <c r="CK16" i="1"/>
  <c r="CJ16" i="1"/>
  <c r="CJ32" i="1"/>
  <c r="CL32" i="1"/>
  <c r="CM32" i="1"/>
  <c r="CK32" i="1"/>
  <c r="CK14" i="1"/>
  <c r="CJ14" i="1"/>
  <c r="CM14" i="1"/>
  <c r="CL14" i="1"/>
  <c r="CK183" i="1"/>
  <c r="CJ183" i="1"/>
  <c r="CL183" i="1"/>
  <c r="CM183" i="1"/>
  <c r="CB173" i="1"/>
  <c r="BU173" i="1"/>
  <c r="CE173" i="1" s="1"/>
  <c r="BU147" i="1"/>
  <c r="CE147" i="1" s="1"/>
  <c r="CB147" i="1"/>
  <c r="AE148" i="1"/>
  <c r="AF148" i="1" s="1"/>
  <c r="BR148" i="1" s="1"/>
  <c r="Z136" i="1"/>
  <c r="AD136" i="1"/>
  <c r="Z132" i="1"/>
  <c r="AD132" i="1"/>
  <c r="CJ134" i="1"/>
  <c r="CM134" i="1"/>
  <c r="CL134" i="1"/>
  <c r="CK134" i="1"/>
  <c r="CK129" i="1"/>
  <c r="CL129" i="1"/>
  <c r="CM129" i="1"/>
  <c r="CJ129" i="1"/>
  <c r="CL121" i="1"/>
  <c r="CK121" i="1"/>
  <c r="CJ121" i="1"/>
  <c r="CM121" i="1"/>
  <c r="CM118" i="1"/>
  <c r="CL118" i="1"/>
  <c r="CK118" i="1"/>
  <c r="CJ118" i="1"/>
  <c r="CL115" i="1"/>
  <c r="CK115" i="1"/>
  <c r="CM115" i="1"/>
  <c r="CJ115" i="1"/>
  <c r="CM100" i="1"/>
  <c r="CL100" i="1"/>
  <c r="CK100" i="1"/>
  <c r="CJ100" i="1"/>
  <c r="BX100" i="1"/>
  <c r="CC100" i="1" s="1"/>
  <c r="CM93" i="1"/>
  <c r="CL93" i="1"/>
  <c r="CK93" i="1"/>
  <c r="CJ93" i="1"/>
  <c r="BU97" i="1"/>
  <c r="CE97" i="1" s="1"/>
  <c r="CB97" i="1"/>
  <c r="CM105" i="1"/>
  <c r="CL105" i="1"/>
  <c r="CK105" i="1"/>
  <c r="CJ105" i="1"/>
  <c r="Z97" i="1"/>
  <c r="AD97" i="1"/>
  <c r="CJ89" i="1"/>
  <c r="CK89" i="1"/>
  <c r="CM89" i="1"/>
  <c r="CL89" i="1"/>
  <c r="CK83" i="1"/>
  <c r="CJ83" i="1"/>
  <c r="CM83" i="1"/>
  <c r="CL83" i="1"/>
  <c r="CM88" i="1"/>
  <c r="CL88" i="1"/>
  <c r="CK88" i="1"/>
  <c r="CJ88" i="1"/>
  <c r="AD88" i="1"/>
  <c r="CM81" i="1"/>
  <c r="CL81" i="1"/>
  <c r="CK81" i="1"/>
  <c r="CJ81" i="1"/>
  <c r="AD94" i="1"/>
  <c r="Z58" i="1"/>
  <c r="AD58" i="1"/>
  <c r="CJ69" i="1"/>
  <c r="CK69" i="1"/>
  <c r="CM69" i="1"/>
  <c r="CL69" i="1"/>
  <c r="CK70" i="1"/>
  <c r="CJ70" i="1"/>
  <c r="CM70" i="1"/>
  <c r="CL70" i="1"/>
  <c r="CM66" i="1"/>
  <c r="CL66" i="1"/>
  <c r="CJ66" i="1"/>
  <c r="CK66" i="1"/>
  <c r="Z61" i="1"/>
  <c r="AD61" i="1"/>
  <c r="BU49" i="1"/>
  <c r="CE49" i="1" s="1"/>
  <c r="CB49" i="1"/>
  <c r="CJ63" i="1"/>
  <c r="CK63" i="1"/>
  <c r="CM63" i="1"/>
  <c r="CL63" i="1"/>
  <c r="CB54" i="1"/>
  <c r="BU54" i="1"/>
  <c r="CE54" i="1" s="1"/>
  <c r="Z47" i="1"/>
  <c r="AD47" i="1"/>
  <c r="CD71" i="1"/>
  <c r="BR71" i="1"/>
  <c r="AE44" i="1"/>
  <c r="AF44" i="1" s="1"/>
  <c r="BR44" i="1" s="1"/>
  <c r="CK59" i="1"/>
  <c r="CM59" i="1"/>
  <c r="CJ59" i="1"/>
  <c r="CL59" i="1"/>
  <c r="CL62" i="1"/>
  <c r="CJ62" i="1"/>
  <c r="CM62" i="1"/>
  <c r="CK62" i="1"/>
  <c r="CL44" i="1"/>
  <c r="CK44" i="1"/>
  <c r="CJ44" i="1"/>
  <c r="CM44" i="1"/>
  <c r="Z25" i="1"/>
  <c r="AD25" i="1"/>
  <c r="CD60" i="1"/>
  <c r="AD14" i="1"/>
  <c r="Z14" i="1"/>
  <c r="CM23" i="1"/>
  <c r="CL23" i="1"/>
  <c r="CK23" i="1"/>
  <c r="CJ23" i="1"/>
  <c r="BU14" i="1"/>
  <c r="CE14" i="1" s="1"/>
  <c r="CB14" i="1"/>
  <c r="CL21" i="1"/>
  <c r="CK21" i="1"/>
  <c r="CJ21" i="1"/>
  <c r="CM21" i="1"/>
  <c r="CD38" i="1"/>
  <c r="CK25" i="1"/>
  <c r="CM25" i="1"/>
  <c r="CL25" i="1"/>
  <c r="CJ25" i="1"/>
  <c r="BU19" i="1"/>
  <c r="CE19" i="1" s="1"/>
  <c r="CB19" i="1"/>
  <c r="CM29" i="1"/>
  <c r="CL29" i="1"/>
  <c r="CK29" i="1"/>
  <c r="CJ29" i="1"/>
  <c r="BU214" i="1"/>
  <c r="CE214" i="1" s="1"/>
  <c r="CB214" i="1"/>
  <c r="CB185" i="1"/>
  <c r="BU185" i="1"/>
  <c r="CE185" i="1" s="1"/>
  <c r="CJ164" i="1"/>
  <c r="CM164" i="1"/>
  <c r="CL164" i="1"/>
  <c r="CK164" i="1"/>
  <c r="CM221" i="1"/>
  <c r="CL221" i="1"/>
  <c r="CK221" i="1"/>
  <c r="CJ221" i="1"/>
  <c r="CJ185" i="1"/>
  <c r="CM185" i="1"/>
  <c r="CL185" i="1"/>
  <c r="CK185" i="1"/>
  <c r="CM184" i="1"/>
  <c r="CL184" i="1"/>
  <c r="CK184" i="1"/>
  <c r="CJ184" i="1"/>
  <c r="CB160" i="1"/>
  <c r="BU160" i="1"/>
  <c r="CE160" i="1" s="1"/>
  <c r="CB163" i="1"/>
  <c r="CN163" i="1" s="1"/>
  <c r="BU163" i="1"/>
  <c r="CE163" i="1" s="1"/>
  <c r="CB150" i="1"/>
  <c r="BU150" i="1"/>
  <c r="CE150" i="1" s="1"/>
  <c r="AD141" i="1"/>
  <c r="Z141" i="1"/>
  <c r="AD156" i="1"/>
  <c r="CM131" i="1"/>
  <c r="CJ131" i="1"/>
  <c r="CL131" i="1"/>
  <c r="CK131" i="1"/>
  <c r="CJ139" i="1"/>
  <c r="CL139" i="1"/>
  <c r="CK139" i="1"/>
  <c r="CM139" i="1"/>
  <c r="CB128" i="1"/>
  <c r="CM125" i="1"/>
  <c r="CL125" i="1"/>
  <c r="CK125" i="1"/>
  <c r="CJ125" i="1"/>
  <c r="BR129" i="1"/>
  <c r="BX118" i="1"/>
  <c r="CC118" i="1" s="1"/>
  <c r="AD124" i="1"/>
  <c r="AD105" i="1"/>
  <c r="Z105" i="1"/>
  <c r="CL130" i="1"/>
  <c r="CM130" i="1"/>
  <c r="CJ130" i="1"/>
  <c r="CK130" i="1"/>
  <c r="CL110" i="1"/>
  <c r="CK110" i="1"/>
  <c r="CJ110" i="1"/>
  <c r="CM110" i="1"/>
  <c r="CB100" i="1"/>
  <c r="BU100" i="1"/>
  <c r="CE100" i="1" s="1"/>
  <c r="CJ113" i="1"/>
  <c r="CK113" i="1"/>
  <c r="CM113" i="1"/>
  <c r="CL113" i="1"/>
  <c r="CM99" i="1"/>
  <c r="CL99" i="1"/>
  <c r="CK99" i="1"/>
  <c r="CJ99" i="1"/>
  <c r="CK109" i="1"/>
  <c r="CM109" i="1"/>
  <c r="CL109" i="1"/>
  <c r="CJ109" i="1"/>
  <c r="BR83" i="1"/>
  <c r="AD113" i="1"/>
  <c r="Z89" i="1"/>
  <c r="AD89" i="1"/>
  <c r="Z81" i="1"/>
  <c r="AD81" i="1"/>
  <c r="BU99" i="1"/>
  <c r="CE99" i="1" s="1"/>
  <c r="CB99" i="1"/>
  <c r="CK103" i="1"/>
  <c r="CJ103" i="1"/>
  <c r="CM103" i="1"/>
  <c r="CL103" i="1"/>
  <c r="CL92" i="1"/>
  <c r="CM92" i="1"/>
  <c r="CK92" i="1"/>
  <c r="CJ92" i="1"/>
  <c r="AD87" i="1"/>
  <c r="BU69" i="1"/>
  <c r="CE69" i="1" s="1"/>
  <c r="CB69" i="1"/>
  <c r="Z67" i="1"/>
  <c r="AD67" i="1"/>
  <c r="CL60" i="1"/>
  <c r="CJ60" i="1"/>
  <c r="CM60" i="1"/>
  <c r="CK60" i="1"/>
  <c r="BR70" i="1"/>
  <c r="Z53" i="1"/>
  <c r="AD53" i="1"/>
  <c r="CB62" i="1"/>
  <c r="BU62" i="1"/>
  <c r="CE62" i="1" s="1"/>
  <c r="CB41" i="1"/>
  <c r="BU41" i="1"/>
  <c r="CE41" i="1" s="1"/>
  <c r="AD22" i="1"/>
  <c r="Z22" i="1"/>
  <c r="AD55" i="1"/>
  <c r="CL56" i="1"/>
  <c r="CJ56" i="1"/>
  <c r="CK56" i="1"/>
  <c r="CM56" i="1"/>
  <c r="CK49" i="1"/>
  <c r="CJ49" i="1"/>
  <c r="CM49" i="1"/>
  <c r="CL49" i="1"/>
  <c r="CD43" i="1"/>
  <c r="BX59" i="1"/>
  <c r="CC59" i="1" s="1"/>
  <c r="BU37" i="1"/>
  <c r="CE37" i="1" s="1"/>
  <c r="CB37" i="1"/>
  <c r="Z19" i="1"/>
  <c r="AD19" i="1"/>
  <c r="BX56" i="1"/>
  <c r="CC56" i="1" s="1"/>
  <c r="CD19" i="1"/>
  <c r="AD24" i="1"/>
  <c r="BX21" i="1"/>
  <c r="CC21" i="1" s="1"/>
  <c r="CK31" i="1"/>
  <c r="CM31" i="1"/>
  <c r="CL31" i="1"/>
  <c r="CJ31" i="1"/>
  <c r="CM18" i="1"/>
  <c r="CL18" i="1"/>
  <c r="CK18" i="1"/>
  <c r="CJ18" i="1"/>
  <c r="CB16" i="1"/>
  <c r="BU16" i="1"/>
  <c r="CE16" i="1" s="1"/>
  <c r="CJ13" i="1"/>
  <c r="CM13" i="1"/>
  <c r="CK13" i="1"/>
  <c r="CL13" i="1"/>
  <c r="BX221" i="1"/>
  <c r="CC221" i="1" s="1"/>
  <c r="BU182" i="1"/>
  <c r="CE182" i="1" s="1"/>
  <c r="CB182" i="1"/>
  <c r="BU186" i="1"/>
  <c r="CE186" i="1" s="1"/>
  <c r="CB186" i="1"/>
  <c r="CN186" i="1" s="1"/>
  <c r="BU170" i="1"/>
  <c r="CE170" i="1" s="1"/>
  <c r="CB170" i="1"/>
  <c r="BR157" i="1"/>
  <c r="BX164" i="1"/>
  <c r="CC164" i="1" s="1"/>
  <c r="CB153" i="1"/>
  <c r="BU153" i="1"/>
  <c r="CE153" i="1" s="1"/>
  <c r="CB143" i="1"/>
  <c r="BU143" i="1"/>
  <c r="CE143" i="1" s="1"/>
  <c r="CM145" i="1"/>
  <c r="CL145" i="1"/>
  <c r="CK145" i="1"/>
  <c r="CJ145" i="1"/>
  <c r="CK147" i="1"/>
  <c r="CJ147" i="1"/>
  <c r="CM147" i="1"/>
  <c r="CL147" i="1"/>
  <c r="CD141" i="1"/>
  <c r="BU131" i="1"/>
  <c r="CE131" i="1" s="1"/>
  <c r="CB131" i="1"/>
  <c r="AD129" i="1"/>
  <c r="Z129" i="1"/>
  <c r="Z125" i="1"/>
  <c r="AD125" i="1"/>
  <c r="CL142" i="1"/>
  <c r="CK142" i="1"/>
  <c r="CM142" i="1"/>
  <c r="CJ142" i="1"/>
  <c r="CM132" i="1"/>
  <c r="CL132" i="1"/>
  <c r="CK132" i="1"/>
  <c r="BX132" i="1"/>
  <c r="CC132" i="1" s="1"/>
  <c r="CJ132" i="1"/>
  <c r="BU126" i="1"/>
  <c r="CE126" i="1" s="1"/>
  <c r="CB126" i="1"/>
  <c r="BU114" i="1"/>
  <c r="CE114" i="1" s="1"/>
  <c r="CB114" i="1"/>
  <c r="CN114" i="1" s="1"/>
  <c r="CJ128" i="1"/>
  <c r="CK128" i="1"/>
  <c r="CM128" i="1"/>
  <c r="CL128" i="1"/>
  <c r="AD114" i="1"/>
  <c r="Z114" i="1"/>
  <c r="CJ108" i="1"/>
  <c r="CL108" i="1"/>
  <c r="CM108" i="1"/>
  <c r="CK108" i="1"/>
  <c r="CD114" i="1"/>
  <c r="AE106" i="1"/>
  <c r="AF106" i="1" s="1"/>
  <c r="BR106" i="1" s="1"/>
  <c r="BX93" i="1"/>
  <c r="CC93" i="1" s="1"/>
  <c r="BX83" i="1"/>
  <c r="CC83" i="1" s="1"/>
  <c r="AD74" i="1"/>
  <c r="Z74" i="1"/>
  <c r="CM87" i="1"/>
  <c r="CL87" i="1"/>
  <c r="CK87" i="1"/>
  <c r="CJ87" i="1"/>
  <c r="Z77" i="1"/>
  <c r="AD77" i="1"/>
  <c r="BR76" i="1"/>
  <c r="CB73" i="1"/>
  <c r="BU73" i="1"/>
  <c r="CE73" i="1" s="1"/>
  <c r="CK73" i="1"/>
  <c r="CM73" i="1"/>
  <c r="CL73" i="1"/>
  <c r="CJ73" i="1"/>
  <c r="AD64" i="1"/>
  <c r="Z64" i="1"/>
  <c r="AD51" i="1"/>
  <c r="Z51" i="1"/>
  <c r="AD76" i="1"/>
  <c r="AD70" i="1"/>
  <c r="Z70" i="1"/>
  <c r="CL68" i="1"/>
  <c r="CK68" i="1"/>
  <c r="CJ68" i="1"/>
  <c r="CM68" i="1"/>
  <c r="BX68" i="1"/>
  <c r="CC68" i="1" s="1"/>
  <c r="AD68" i="1"/>
  <c r="Z68" i="1"/>
  <c r="CB58" i="1"/>
  <c r="BU58" i="1"/>
  <c r="CE58" i="1" s="1"/>
  <c r="CB43" i="1"/>
  <c r="Z41" i="1"/>
  <c r="AD41" i="1"/>
  <c r="AD31" i="1"/>
  <c r="Z31" i="1"/>
  <c r="CJ48" i="1"/>
  <c r="CM48" i="1"/>
  <c r="CL48" i="1"/>
  <c r="CK48" i="1"/>
  <c r="CM57" i="1"/>
  <c r="CK57" i="1"/>
  <c r="CL57" i="1"/>
  <c r="CJ57" i="1"/>
  <c r="BX48" i="1"/>
  <c r="CC48" i="1" s="1"/>
  <c r="AD39" i="1"/>
  <c r="Z39" i="1"/>
  <c r="AD28" i="1"/>
  <c r="Z28" i="1"/>
  <c r="Z20" i="1"/>
  <c r="AD20" i="1"/>
  <c r="CB36" i="1"/>
  <c r="CN36" i="1" s="1"/>
  <c r="BU36" i="1"/>
  <c r="CE36" i="1" s="1"/>
  <c r="Z13" i="1"/>
  <c r="AD13" i="1"/>
  <c r="CJ54" i="1"/>
  <c r="CM54" i="1"/>
  <c r="CL54" i="1"/>
  <c r="CK54" i="1"/>
  <c r="CD49" i="1"/>
  <c r="BX44" i="1"/>
  <c r="CC44" i="1" s="1"/>
  <c r="AE17" i="1"/>
  <c r="AF17" i="1" s="1"/>
  <c r="BR17" i="1" s="1"/>
  <c r="CM17" i="1"/>
  <c r="CL17" i="1"/>
  <c r="CK17" i="1"/>
  <c r="CJ17" i="1"/>
  <c r="CM41" i="1"/>
  <c r="CL41" i="1"/>
  <c r="CJ41" i="1"/>
  <c r="CK41" i="1"/>
  <c r="CJ26" i="1"/>
  <c r="CL26" i="1"/>
  <c r="CM26" i="1"/>
  <c r="CK26" i="1"/>
  <c r="CL15" i="1"/>
  <c r="CK15" i="1"/>
  <c r="CJ15" i="1"/>
  <c r="CM15" i="1"/>
  <c r="CB192" i="1"/>
  <c r="BU192" i="1"/>
  <c r="CE192" i="1" s="1"/>
  <c r="BR183" i="1"/>
  <c r="Z175" i="1"/>
  <c r="AD175" i="1"/>
  <c r="Z173" i="1"/>
  <c r="AD173" i="1"/>
  <c r="Z168" i="1"/>
  <c r="AD168" i="1"/>
  <c r="CM173" i="1"/>
  <c r="CL173" i="1"/>
  <c r="CK173" i="1"/>
  <c r="CJ173" i="1"/>
  <c r="CB161" i="1"/>
  <c r="BU161" i="1"/>
  <c r="CE161" i="1" s="1"/>
  <c r="Z187" i="1"/>
  <c r="AD187" i="1"/>
  <c r="CN179" i="1"/>
  <c r="Z193" i="1"/>
  <c r="AD193" i="1"/>
  <c r="AD170" i="1"/>
  <c r="Z170" i="1"/>
  <c r="AD164" i="1"/>
  <c r="Z164" i="1"/>
  <c r="CJ181" i="1"/>
  <c r="CM181" i="1"/>
  <c r="CL181" i="1"/>
  <c r="CK181" i="1"/>
  <c r="Z153" i="1"/>
  <c r="AD153" i="1"/>
  <c r="Z160" i="1"/>
  <c r="AD160" i="1"/>
  <c r="CJ155" i="1"/>
  <c r="CM155" i="1"/>
  <c r="CL155" i="1"/>
  <c r="CK155" i="1"/>
  <c r="BU138" i="1"/>
  <c r="CE138" i="1" s="1"/>
  <c r="CB138" i="1"/>
  <c r="CN138" i="1" s="1"/>
  <c r="CM143" i="1"/>
  <c r="CL143" i="1"/>
  <c r="CK143" i="1"/>
  <c r="CJ143" i="1"/>
  <c r="CM154" i="1"/>
  <c r="CL154" i="1"/>
  <c r="CK154" i="1"/>
  <c r="BX154" i="1"/>
  <c r="CC154" i="1" s="1"/>
  <c r="CJ154" i="1"/>
  <c r="AD142" i="1"/>
  <c r="Z142" i="1"/>
  <c r="CK218" i="1"/>
  <c r="CJ218" i="1"/>
  <c r="CM218" i="1"/>
  <c r="CL218" i="1"/>
  <c r="CL219" i="1"/>
  <c r="CK219" i="1"/>
  <c r="CJ219" i="1"/>
  <c r="CM219" i="1"/>
  <c r="BX219" i="1"/>
  <c r="CC219" i="1" s="1"/>
  <c r="CM215" i="1"/>
  <c r="CL215" i="1"/>
  <c r="CK215" i="1"/>
  <c r="CJ215" i="1"/>
  <c r="CM220" i="1"/>
  <c r="CL220" i="1"/>
  <c r="CK220" i="1"/>
  <c r="CJ220" i="1"/>
  <c r="CM214" i="1"/>
  <c r="CL214" i="1"/>
  <c r="CK214" i="1"/>
  <c r="CJ214" i="1"/>
  <c r="CK212" i="1"/>
  <c r="CM212" i="1"/>
  <c r="CL212" i="1"/>
  <c r="CJ212" i="1"/>
  <c r="Z185" i="1"/>
  <c r="AD185" i="1"/>
  <c r="BX183" i="1"/>
  <c r="CC183" i="1" s="1"/>
  <c r="BX184" i="1"/>
  <c r="CC184" i="1" s="1"/>
  <c r="CL189" i="1"/>
  <c r="CM189" i="1"/>
  <c r="CK189" i="1"/>
  <c r="CJ189" i="1"/>
  <c r="BX174" i="1"/>
  <c r="CC174" i="1" s="1"/>
  <c r="CJ182" i="1"/>
  <c r="CK182" i="1"/>
  <c r="CM182" i="1"/>
  <c r="CL182" i="1"/>
  <c r="Z162" i="1"/>
  <c r="AD162" i="1"/>
  <c r="BX169" i="1"/>
  <c r="CC169" i="1" s="1"/>
  <c r="BU165" i="1"/>
  <c r="CE165" i="1" s="1"/>
  <c r="CB165" i="1"/>
  <c r="CN165" i="1" s="1"/>
  <c r="CM179" i="1"/>
  <c r="CL179" i="1"/>
  <c r="CK179" i="1"/>
  <c r="CJ179" i="1"/>
  <c r="AD182" i="1"/>
  <c r="BX173" i="1"/>
  <c r="CC173" i="1" s="1"/>
  <c r="AD176" i="1"/>
  <c r="BX157" i="1"/>
  <c r="CC157" i="1" s="1"/>
  <c r="CK166" i="1"/>
  <c r="CM166" i="1"/>
  <c r="CL166" i="1"/>
  <c r="CJ166" i="1"/>
  <c r="CL161" i="1"/>
  <c r="CK161" i="1"/>
  <c r="CJ161" i="1"/>
  <c r="BX161" i="1"/>
  <c r="CC161" i="1" s="1"/>
  <c r="CM161" i="1"/>
  <c r="CL167" i="1"/>
  <c r="CK167" i="1"/>
  <c r="CJ167" i="1"/>
  <c r="BX167" i="1"/>
  <c r="CC167" i="1" s="1"/>
  <c r="CM167" i="1"/>
  <c r="Z152" i="1"/>
  <c r="AD152" i="1"/>
  <c r="CJ165" i="1"/>
  <c r="CM165" i="1"/>
  <c r="CL165" i="1"/>
  <c r="CK165" i="1"/>
  <c r="AE146" i="1"/>
  <c r="AF146" i="1" s="1"/>
  <c r="BR146" i="1" s="1"/>
  <c r="CB164" i="1"/>
  <c r="BU164" i="1"/>
  <c r="CE164" i="1" s="1"/>
  <c r="BX147" i="1"/>
  <c r="CC147" i="1" s="1"/>
  <c r="BX145" i="1"/>
  <c r="CC145" i="1" s="1"/>
  <c r="CD151" i="1"/>
  <c r="AD143" i="1"/>
  <c r="Z143" i="1"/>
  <c r="AD140" i="1"/>
  <c r="Z140" i="1"/>
  <c r="CK136" i="1"/>
  <c r="CM136" i="1"/>
  <c r="CL136" i="1"/>
  <c r="CJ136" i="1"/>
  <c r="CD137" i="1"/>
  <c r="CJ140" i="1"/>
  <c r="CK140" i="1"/>
  <c r="CM140" i="1"/>
  <c r="CL140" i="1"/>
  <c r="BX131" i="1"/>
  <c r="CC131" i="1" s="1"/>
  <c r="BU127" i="1"/>
  <c r="CE127" i="1" s="1"/>
  <c r="CB127" i="1"/>
  <c r="CL123" i="1"/>
  <c r="CM123" i="1"/>
  <c r="CK123" i="1"/>
  <c r="CJ123" i="1"/>
  <c r="CK120" i="1"/>
  <c r="CJ120" i="1"/>
  <c r="CM120" i="1"/>
  <c r="CL120" i="1"/>
  <c r="CB125" i="1"/>
  <c r="BU125" i="1"/>
  <c r="CE125" i="1" s="1"/>
  <c r="AE102" i="1"/>
  <c r="AF102" i="1" s="1"/>
  <c r="BR102" i="1" s="1"/>
  <c r="AD110" i="1"/>
  <c r="Z110" i="1"/>
  <c r="CK122" i="1"/>
  <c r="CM122" i="1"/>
  <c r="CL122" i="1"/>
  <c r="CJ122" i="1"/>
  <c r="BX113" i="1"/>
  <c r="CC113" i="1" s="1"/>
  <c r="CK114" i="1"/>
  <c r="CJ114" i="1"/>
  <c r="CL114" i="1"/>
  <c r="CM114" i="1"/>
  <c r="AD111" i="1"/>
  <c r="CB93" i="1"/>
  <c r="CN93" i="1" s="1"/>
  <c r="BU93" i="1"/>
  <c r="CE93" i="1" s="1"/>
  <c r="CM86" i="1"/>
  <c r="CL86" i="1"/>
  <c r="CK86" i="1"/>
  <c r="CJ86" i="1"/>
  <c r="CL84" i="1"/>
  <c r="CK84" i="1"/>
  <c r="CJ84" i="1"/>
  <c r="CM84" i="1"/>
  <c r="AD71" i="1"/>
  <c r="Z71" i="1"/>
  <c r="CL91" i="1"/>
  <c r="BX91" i="1"/>
  <c r="CC91" i="1" s="1"/>
  <c r="CM91" i="1"/>
  <c r="CK91" i="1"/>
  <c r="CJ91" i="1"/>
  <c r="BX84" i="1"/>
  <c r="CC84" i="1" s="1"/>
  <c r="BX88" i="1"/>
  <c r="CC88" i="1" s="1"/>
  <c r="CK77" i="1"/>
  <c r="CM77" i="1"/>
  <c r="CL77" i="1"/>
  <c r="CJ77" i="1"/>
  <c r="CM72" i="1"/>
  <c r="CL72" i="1"/>
  <c r="CK72" i="1"/>
  <c r="CJ72" i="1"/>
  <c r="CD65" i="1"/>
  <c r="CM79" i="1"/>
  <c r="CL79" i="1"/>
  <c r="CK79" i="1"/>
  <c r="CJ79" i="1"/>
  <c r="BR35" i="1"/>
  <c r="CM53" i="1"/>
  <c r="CL53" i="1"/>
  <c r="CK53" i="1"/>
  <c r="CJ53" i="1"/>
  <c r="AD40" i="1"/>
  <c r="Z40" i="1"/>
  <c r="Z29" i="1"/>
  <c r="AD29" i="1"/>
  <c r="BU45" i="1"/>
  <c r="CE45" i="1" s="1"/>
  <c r="CB45" i="1"/>
  <c r="CM47" i="1"/>
  <c r="CL47" i="1"/>
  <c r="CK47" i="1"/>
  <c r="CJ47" i="1"/>
  <c r="CL34" i="1"/>
  <c r="CJ34" i="1"/>
  <c r="CK34" i="1"/>
  <c r="CM34" i="1"/>
  <c r="CK43" i="1"/>
  <c r="CJ43" i="1"/>
  <c r="CM43" i="1"/>
  <c r="CL43" i="1"/>
  <c r="CK33" i="1"/>
  <c r="CM33" i="1"/>
  <c r="CL33" i="1"/>
  <c r="CJ33" i="1"/>
  <c r="BX26" i="1"/>
  <c r="CC26" i="1" s="1"/>
  <c r="CM22" i="1"/>
  <c r="CL22" i="1"/>
  <c r="CK22" i="1"/>
  <c r="CJ22" i="1"/>
  <c r="CD29" i="1"/>
  <c r="CK20" i="1"/>
  <c r="CJ20" i="1"/>
  <c r="CL20" i="1"/>
  <c r="CM20" i="1"/>
  <c r="CL28" i="1"/>
  <c r="CJ28" i="1"/>
  <c r="CK28" i="1"/>
  <c r="CM28" i="1"/>
  <c r="CM35" i="1"/>
  <c r="CL35" i="1"/>
  <c r="CK35" i="1"/>
  <c r="CJ35" i="1"/>
  <c r="AD37" i="1"/>
  <c r="Z216" i="1"/>
  <c r="AD216" i="1"/>
  <c r="AD188" i="1"/>
  <c r="Z188" i="1"/>
  <c r="CM178" i="1"/>
  <c r="CL178" i="1"/>
  <c r="CK178" i="1"/>
  <c r="CJ178" i="1"/>
  <c r="CL169" i="1"/>
  <c r="CK169" i="1"/>
  <c r="CM169" i="1"/>
  <c r="CJ169" i="1"/>
  <c r="Z214" i="1"/>
  <c r="AD214" i="1"/>
  <c r="AD212" i="1"/>
  <c r="Z212" i="1"/>
  <c r="CJ192" i="1"/>
  <c r="CL192" i="1"/>
  <c r="CK192" i="1"/>
  <c r="CM192" i="1"/>
  <c r="Z220" i="1"/>
  <c r="AD220" i="1"/>
  <c r="Z221" i="1"/>
  <c r="AD221" i="1"/>
  <c r="CM216" i="1"/>
  <c r="BX216" i="1"/>
  <c r="CC216" i="1" s="1"/>
  <c r="CL216" i="1"/>
  <c r="CK216" i="1"/>
  <c r="CJ216" i="1"/>
  <c r="CB171" i="1"/>
  <c r="BU171" i="1"/>
  <c r="CE171" i="1" s="1"/>
  <c r="CM162" i="1"/>
  <c r="CJ162" i="1"/>
  <c r="CL162" i="1"/>
  <c r="CK162" i="1"/>
  <c r="Z217" i="1"/>
  <c r="AD217" i="1"/>
  <c r="BU219" i="1"/>
  <c r="CE219" i="1" s="1"/>
  <c r="CB219" i="1"/>
  <c r="CN219" i="1" s="1"/>
  <c r="BX188" i="1"/>
  <c r="CC188" i="1" s="1"/>
  <c r="Z190" i="1"/>
  <c r="AD190" i="1"/>
  <c r="AD189" i="1"/>
  <c r="Z189" i="1"/>
  <c r="AD181" i="1"/>
  <c r="Z181" i="1"/>
  <c r="BU175" i="1"/>
  <c r="CE175" i="1" s="1"/>
  <c r="CB175" i="1"/>
  <c r="AD159" i="1"/>
  <c r="Z159" i="1"/>
  <c r="CD178" i="1"/>
  <c r="BX181" i="1"/>
  <c r="CC181" i="1" s="1"/>
  <c r="Z150" i="1"/>
  <c r="AD150" i="1"/>
  <c r="CM153" i="1"/>
  <c r="CL153" i="1"/>
  <c r="CK153" i="1"/>
  <c r="CJ153" i="1"/>
  <c r="Z145" i="1"/>
  <c r="AD145" i="1"/>
  <c r="CB159" i="1"/>
  <c r="BU159" i="1"/>
  <c r="CE159" i="1" s="1"/>
  <c r="CK168" i="1"/>
  <c r="CM168" i="1"/>
  <c r="CL168" i="1"/>
  <c r="CJ168" i="1"/>
  <c r="CK157" i="1"/>
  <c r="CJ157" i="1"/>
  <c r="CL157" i="1"/>
  <c r="CM157" i="1"/>
  <c r="BX143" i="1"/>
  <c r="CC143" i="1" s="1"/>
  <c r="BR135" i="1"/>
  <c r="BR139" i="1"/>
  <c r="AD137" i="1"/>
  <c r="Z137" i="1"/>
  <c r="Z133" i="1"/>
  <c r="AD133" i="1"/>
  <c r="CM150" i="1"/>
  <c r="CL150" i="1"/>
  <c r="CK150" i="1"/>
  <c r="CJ150" i="1"/>
  <c r="AD127" i="1"/>
  <c r="Z127" i="1"/>
  <c r="CJ135" i="1"/>
  <c r="CM135" i="1"/>
  <c r="CL135" i="1"/>
  <c r="CK135" i="1"/>
  <c r="AD130" i="1"/>
  <c r="Z130" i="1"/>
  <c r="CD123" i="1"/>
  <c r="CM116" i="1"/>
  <c r="CL116" i="1"/>
  <c r="CK116" i="1"/>
  <c r="CJ116" i="1"/>
  <c r="BX109" i="1"/>
  <c r="CC109" i="1" s="1"/>
  <c r="Z117" i="1"/>
  <c r="AD117" i="1"/>
  <c r="BX103" i="1"/>
  <c r="CC103" i="1" s="1"/>
  <c r="BX99" i="1"/>
  <c r="CC99" i="1" s="1"/>
  <c r="BX108" i="1"/>
  <c r="CC108" i="1" s="1"/>
  <c r="CK97" i="1"/>
  <c r="CJ97" i="1"/>
  <c r="CL97" i="1"/>
  <c r="CM97" i="1"/>
  <c r="AD99" i="1"/>
  <c r="Z99" i="1"/>
  <c r="CB86" i="1"/>
  <c r="BU86" i="1"/>
  <c r="CE86" i="1" s="1"/>
  <c r="CL94" i="1"/>
  <c r="CK94" i="1"/>
  <c r="CJ94" i="1"/>
  <c r="CM94" i="1"/>
  <c r="AD56" i="1"/>
  <c r="Z56" i="1"/>
  <c r="BX70" i="1"/>
  <c r="CC70" i="1" s="1"/>
  <c r="AD65" i="1"/>
  <c r="Z65" i="1"/>
  <c r="BR74" i="1"/>
  <c r="BR67" i="1"/>
  <c r="CM52" i="1"/>
  <c r="CL52" i="1"/>
  <c r="CK52" i="1"/>
  <c r="CJ52" i="1"/>
  <c r="AD16" i="1"/>
  <c r="Z16" i="1"/>
  <c r="CM67" i="1"/>
  <c r="CL67" i="1"/>
  <c r="CK67" i="1"/>
  <c r="CJ67" i="1"/>
  <c r="BU63" i="1"/>
  <c r="CE63" i="1" s="1"/>
  <c r="CN63" i="1" s="1"/>
  <c r="CM51" i="1"/>
  <c r="CL51" i="1"/>
  <c r="CK51" i="1"/>
  <c r="CJ51" i="1"/>
  <c r="BX41" i="1"/>
  <c r="CC41" i="1" s="1"/>
  <c r="BU56" i="1"/>
  <c r="CE56" i="1" s="1"/>
  <c r="CB56" i="1"/>
  <c r="CM46" i="1"/>
  <c r="CL46" i="1"/>
  <c r="CK46" i="1"/>
  <c r="CJ46" i="1"/>
  <c r="BU15" i="1"/>
  <c r="CE15" i="1" s="1"/>
  <c r="CB15" i="1"/>
  <c r="CD58" i="1"/>
  <c r="BX46" i="1"/>
  <c r="CC46" i="1" s="1"/>
  <c r="AD26" i="1"/>
  <c r="Z26" i="1"/>
  <c r="BU51" i="1"/>
  <c r="CE51" i="1" s="1"/>
  <c r="CN51" i="1" s="1"/>
  <c r="CJ42" i="1"/>
  <c r="CM42" i="1"/>
  <c r="CK42" i="1"/>
  <c r="CL42" i="1"/>
  <c r="CJ30" i="1"/>
  <c r="CM30" i="1"/>
  <c r="CL30" i="1"/>
  <c r="CK30" i="1"/>
  <c r="CD34" i="1"/>
  <c r="BX18" i="1"/>
  <c r="CC18" i="1" s="1"/>
  <c r="CK27" i="1"/>
  <c r="CM27" i="1"/>
  <c r="CL27" i="1"/>
  <c r="CJ27" i="1"/>
  <c r="CN79" i="1" l="1"/>
  <c r="CN73" i="1"/>
  <c r="CN126" i="1"/>
  <c r="CN182" i="1"/>
  <c r="CN19" i="1"/>
  <c r="BU217" i="1"/>
  <c r="CE217" i="1" s="1"/>
  <c r="CN217" i="1" s="1"/>
  <c r="BU178" i="1"/>
  <c r="CE178" i="1" s="1"/>
  <c r="CN178" i="1" s="1"/>
  <c r="BU79" i="1"/>
  <c r="CE79" i="1" s="1"/>
  <c r="CN57" i="1"/>
  <c r="CN105" i="1"/>
  <c r="BU66" i="1"/>
  <c r="CE66" i="1" s="1"/>
  <c r="CN66" i="1" s="1"/>
  <c r="CB24" i="1"/>
  <c r="BU149" i="1"/>
  <c r="CE149" i="1" s="1"/>
  <c r="CN149" i="1" s="1"/>
  <c r="CN155" i="1"/>
  <c r="CN176" i="1"/>
  <c r="CN28" i="1"/>
  <c r="CN191" i="1"/>
  <c r="CN95" i="1"/>
  <c r="CN33" i="1"/>
  <c r="CN117" i="1"/>
  <c r="CN143" i="1"/>
  <c r="CN60" i="1"/>
  <c r="CN54" i="1"/>
  <c r="CN43" i="1"/>
  <c r="CN26" i="1"/>
  <c r="CN87" i="1"/>
  <c r="CN215" i="1"/>
  <c r="CN212" i="1"/>
  <c r="CN221" i="1"/>
  <c r="CN214" i="1"/>
  <c r="CB106" i="1"/>
  <c r="BU106" i="1"/>
  <c r="CE106" i="1" s="1"/>
  <c r="CN15" i="1"/>
  <c r="CN56" i="1"/>
  <c r="CB67" i="1"/>
  <c r="BU67" i="1"/>
  <c r="CE67" i="1" s="1"/>
  <c r="CN86" i="1"/>
  <c r="CN175" i="1"/>
  <c r="CN171" i="1"/>
  <c r="CN45" i="1"/>
  <c r="CN58" i="1"/>
  <c r="CN170" i="1"/>
  <c r="CN16" i="1"/>
  <c r="CB70" i="1"/>
  <c r="BU70" i="1"/>
  <c r="CE70" i="1" s="1"/>
  <c r="CN99" i="1"/>
  <c r="CB27" i="1"/>
  <c r="BU27" i="1"/>
  <c r="CE27" i="1" s="1"/>
  <c r="CB180" i="1"/>
  <c r="BU180" i="1"/>
  <c r="CE180" i="1" s="1"/>
  <c r="CN220" i="1"/>
  <c r="CN189" i="1"/>
  <c r="CN13" i="1"/>
  <c r="CN75" i="1"/>
  <c r="CN123" i="1"/>
  <c r="CN64" i="1"/>
  <c r="CN134" i="1"/>
  <c r="CB18" i="1"/>
  <c r="BU18" i="1"/>
  <c r="CE18" i="1" s="1"/>
  <c r="CN144" i="1"/>
  <c r="CN42" i="1"/>
  <c r="CN82" i="1"/>
  <c r="CN104" i="1"/>
  <c r="CN32" i="1"/>
  <c r="CN91" i="1"/>
  <c r="CN168" i="1"/>
  <c r="CN116" i="1"/>
  <c r="CB74" i="1"/>
  <c r="BU74" i="1"/>
  <c r="CE74" i="1" s="1"/>
  <c r="CN127" i="1"/>
  <c r="CN131" i="1"/>
  <c r="CN41" i="1"/>
  <c r="CN69" i="1"/>
  <c r="BU83" i="1"/>
  <c r="CE83" i="1" s="1"/>
  <c r="CB83" i="1"/>
  <c r="CN83" i="1" s="1"/>
  <c r="CN49" i="1"/>
  <c r="CN97" i="1"/>
  <c r="BU148" i="1"/>
  <c r="CE148" i="1" s="1"/>
  <c r="CB148" i="1"/>
  <c r="CN22" i="1"/>
  <c r="CN218" i="1"/>
  <c r="CN65" i="1"/>
  <c r="CN84" i="1"/>
  <c r="CN103" i="1"/>
  <c r="CN156" i="1"/>
  <c r="CN132" i="1"/>
  <c r="CN169" i="1"/>
  <c r="CN154" i="1"/>
  <c r="CN145" i="1"/>
  <c r="CN72" i="1"/>
  <c r="CN120" i="1"/>
  <c r="CN119" i="1"/>
  <c r="CN151" i="1"/>
  <c r="BU102" i="1"/>
  <c r="CE102" i="1" s="1"/>
  <c r="CB102" i="1"/>
  <c r="CN102" i="1" s="1"/>
  <c r="BU183" i="1"/>
  <c r="CE183" i="1" s="1"/>
  <c r="CB183" i="1"/>
  <c r="BU44" i="1"/>
  <c r="CE44" i="1" s="1"/>
  <c r="CB44" i="1"/>
  <c r="CN44" i="1" s="1"/>
  <c r="CN147" i="1"/>
  <c r="BU48" i="1"/>
  <c r="CE48" i="1" s="1"/>
  <c r="CB48" i="1"/>
  <c r="BU121" i="1"/>
  <c r="CE121" i="1" s="1"/>
  <c r="CB121" i="1"/>
  <c r="BU141" i="1"/>
  <c r="CE141" i="1" s="1"/>
  <c r="CB141" i="1"/>
  <c r="CN88" i="1"/>
  <c r="CN59" i="1"/>
  <c r="BU31" i="1"/>
  <c r="CE31" i="1" s="1"/>
  <c r="CB31" i="1"/>
  <c r="CN110" i="1"/>
  <c r="CN181" i="1"/>
  <c r="CN164" i="1"/>
  <c r="CN161" i="1"/>
  <c r="CB17" i="1"/>
  <c r="BU17" i="1"/>
  <c r="CE17" i="1" s="1"/>
  <c r="BU76" i="1"/>
  <c r="CE76" i="1" s="1"/>
  <c r="CB76" i="1"/>
  <c r="CN153" i="1"/>
  <c r="CN37" i="1"/>
  <c r="CN62" i="1"/>
  <c r="CN100" i="1"/>
  <c r="CN128" i="1"/>
  <c r="CN160" i="1"/>
  <c r="CN185" i="1"/>
  <c r="CN14" i="1"/>
  <c r="CB71" i="1"/>
  <c r="BU71" i="1"/>
  <c r="CE71" i="1" s="1"/>
  <c r="BU38" i="1"/>
  <c r="CE38" i="1" s="1"/>
  <c r="CB38" i="1"/>
  <c r="CB46" i="1"/>
  <c r="BU46" i="1"/>
  <c r="CE46" i="1" s="1"/>
  <c r="CB77" i="1"/>
  <c r="BU77" i="1"/>
  <c r="CE77" i="1" s="1"/>
  <c r="CN167" i="1"/>
  <c r="CN137" i="1"/>
  <c r="CN111" i="1"/>
  <c r="CN34" i="1"/>
  <c r="CN152" i="1"/>
  <c r="CN188" i="1"/>
  <c r="CN30" i="1"/>
  <c r="CN81" i="1"/>
  <c r="CN94" i="1"/>
  <c r="CN112" i="1"/>
  <c r="CN213" i="1"/>
  <c r="CN136" i="1"/>
  <c r="CN184" i="1"/>
  <c r="CN177" i="1"/>
  <c r="CB139" i="1"/>
  <c r="BU139" i="1"/>
  <c r="CE139" i="1" s="1"/>
  <c r="CN159" i="1"/>
  <c r="CN125" i="1"/>
  <c r="BU146" i="1"/>
  <c r="CE146" i="1" s="1"/>
  <c r="CB146" i="1"/>
  <c r="CN192" i="1"/>
  <c r="BU129" i="1"/>
  <c r="CE129" i="1" s="1"/>
  <c r="CB129" i="1"/>
  <c r="CB52" i="1"/>
  <c r="CN52" i="1" s="1"/>
  <c r="BU52" i="1"/>
  <c r="BU85" i="1"/>
  <c r="CE85" i="1" s="1"/>
  <c r="CB85" i="1"/>
  <c r="CN85" i="1" s="1"/>
  <c r="CB80" i="1"/>
  <c r="BU80" i="1"/>
  <c r="CE80" i="1" s="1"/>
  <c r="BU115" i="1"/>
  <c r="CE115" i="1" s="1"/>
  <c r="CB115" i="1"/>
  <c r="CN115" i="1" s="1"/>
  <c r="CN162" i="1"/>
  <c r="CN47" i="1"/>
  <c r="CN90" i="1"/>
  <c r="CN130" i="1"/>
  <c r="CN68" i="1"/>
  <c r="CN118" i="1"/>
  <c r="BU135" i="1"/>
  <c r="CE135" i="1" s="1"/>
  <c r="CB135" i="1"/>
  <c r="CB35" i="1"/>
  <c r="BU35" i="1"/>
  <c r="CE35" i="1" s="1"/>
  <c r="BU157" i="1"/>
  <c r="CE157" i="1" s="1"/>
  <c r="CB157" i="1"/>
  <c r="CN157" i="1" s="1"/>
  <c r="CN150" i="1"/>
  <c r="CN173" i="1"/>
  <c r="BU21" i="1"/>
  <c r="CB21" i="1"/>
  <c r="CN21" i="1" s="1"/>
  <c r="CN29" i="1"/>
  <c r="BU61" i="1"/>
  <c r="CE61" i="1" s="1"/>
  <c r="CB61" i="1"/>
  <c r="CB109" i="1"/>
  <c r="BU109" i="1"/>
  <c r="CE109" i="1" s="1"/>
  <c r="BU174" i="1"/>
  <c r="CE174" i="1" s="1"/>
  <c r="CB174" i="1"/>
  <c r="CN216" i="1"/>
  <c r="CN53" i="1"/>
  <c r="CN101" i="1"/>
  <c r="CN23" i="1"/>
  <c r="CN98" i="1"/>
  <c r="BU172" i="1"/>
  <c r="CE172" i="1" s="1"/>
  <c r="CB172" i="1"/>
  <c r="CN172" i="1" s="1"/>
  <c r="CN133" i="1"/>
  <c r="CN24" i="1"/>
  <c r="CN108" i="1"/>
  <c r="CN113" i="1"/>
  <c r="CB190" i="1"/>
  <c r="BU190" i="1"/>
  <c r="CE190" i="1" s="1"/>
  <c r="CN139" i="1" l="1"/>
  <c r="CN46" i="1"/>
  <c r="CN27" i="1"/>
  <c r="CN67" i="1"/>
  <c r="CN80" i="1"/>
  <c r="CN31" i="1"/>
  <c r="CN121" i="1"/>
  <c r="CN61" i="1"/>
  <c r="CN48" i="1"/>
  <c r="CN190" i="1"/>
  <c r="CN174" i="1"/>
  <c r="CN146" i="1"/>
  <c r="CN38" i="1"/>
  <c r="CN76" i="1"/>
  <c r="CN141" i="1"/>
  <c r="CN18" i="1"/>
  <c r="CN35" i="1"/>
  <c r="CN74" i="1"/>
  <c r="CN70" i="1"/>
  <c r="CN109" i="1"/>
  <c r="CN135" i="1"/>
  <c r="CN129" i="1"/>
  <c r="CN77" i="1"/>
  <c r="CN71" i="1"/>
  <c r="CN17" i="1"/>
  <c r="CN183" i="1"/>
  <c r="CN148" i="1"/>
  <c r="CN180" i="1"/>
  <c r="CN106" i="1"/>
</calcChain>
</file>

<file path=xl/comments1.xml><?xml version="1.0" encoding="utf-8"?>
<comments xmlns="http://schemas.openxmlformats.org/spreadsheetml/2006/main">
  <authors>
    <author>user</author>
    <author>HR1</author>
    <author>ADMIN</author>
    <author>OFFICER</author>
  </authors>
  <commentList>
    <comment ref="B7" authorId="0">
      <text>
        <r>
          <rPr>
            <b/>
            <sz val="9"/>
            <rFont val="Tahoma"/>
            <family val="2"/>
          </rPr>
          <t>user:</t>
        </r>
        <r>
          <rPr>
            <sz val="9"/>
            <rFont val="Tahoma"/>
            <family val="2"/>
          </rPr>
          <t xml:space="preserve">
LOS 04022022</t>
        </r>
      </text>
    </comment>
    <comment ref="L7" authorId="1">
      <text>
        <r>
          <rPr>
            <b/>
            <sz val="9"/>
            <rFont val="Tahoma"/>
            <family val="2"/>
          </rPr>
          <t>HR1:</t>
        </r>
        <r>
          <rPr>
            <sz val="9"/>
            <rFont val="Tahoma"/>
            <family val="2"/>
          </rPr>
          <t xml:space="preserve">
JIKA STATUSNYA SEDANG CUMIL MAKA DITULIS CUMIL</t>
        </r>
      </text>
    </comment>
    <comment ref="M7" authorId="1">
      <text>
        <r>
          <rPr>
            <b/>
            <sz val="9"/>
            <rFont val="Tahoma"/>
            <family val="2"/>
          </rPr>
          <t>HR1:</t>
        </r>
        <r>
          <rPr>
            <sz val="9"/>
            <rFont val="Tahoma"/>
            <family val="2"/>
          </rPr>
          <t xml:space="preserve">
RESIGN PROSEDURAL = 1
RESIGN NON PROSEDURAL = 2
OJT= OJT
</t>
        </r>
      </text>
    </comment>
    <comment ref="AT8" authorId="2">
      <text>
        <r>
          <rPr>
            <b/>
            <sz val="9"/>
            <rFont val="Tahoma"/>
            <family val="2"/>
          </rPr>
          <t>ADMIN:</t>
        </r>
        <r>
          <rPr>
            <sz val="9"/>
            <rFont val="Tahoma"/>
            <family val="2"/>
          </rPr>
          <t xml:space="preserve">
DATA CES DIAMBIL DARI DATA CCIS BUKAN DATA RAW</t>
        </r>
      </text>
    </comment>
    <comment ref="CA11" authorId="2">
      <text>
        <r>
          <rPr>
            <b/>
            <sz val="9"/>
            <color indexed="81"/>
            <rFont val="Tahoma"/>
            <family val="2"/>
          </rPr>
          <t>ADMIN:</t>
        </r>
        <r>
          <rPr>
            <sz val="9"/>
            <color indexed="81"/>
            <rFont val="Tahoma"/>
            <family val="2"/>
          </rPr>
          <t xml:space="preserve">
PENGEDITAN TGL SURAT SAKIT</t>
        </r>
      </text>
    </comment>
    <comment ref="BY17" authorId="0">
      <text>
        <r>
          <rPr>
            <b/>
            <sz val="9"/>
            <rFont val="Tahoma"/>
            <family val="2"/>
          </rPr>
          <t>user:</t>
        </r>
        <r>
          <rPr>
            <sz val="9"/>
            <rFont val="Tahoma"/>
            <family val="2"/>
          </rPr>
          <t xml:space="preserve">
CES 88,75</t>
        </r>
      </text>
    </comment>
    <comment ref="BZ18" authorId="0">
      <text>
        <r>
          <rPr>
            <b/>
            <sz val="9"/>
            <rFont val="Tahoma"/>
            <family val="2"/>
          </rPr>
          <t>user:</t>
        </r>
        <r>
          <rPr>
            <sz val="9"/>
            <rFont val="Tahoma"/>
            <family val="2"/>
          </rPr>
          <t xml:space="preserve">
Tidak achieved ces MARET 2022</t>
        </r>
      </text>
    </comment>
    <comment ref="CA21" authorId="0">
      <text>
        <r>
          <rPr>
            <b/>
            <sz val="9"/>
            <rFont val="Tahoma"/>
            <family val="2"/>
          </rPr>
          <t>user:</t>
        </r>
        <r>
          <rPr>
            <sz val="9"/>
            <rFont val="Tahoma"/>
            <family val="2"/>
          </rPr>
          <t xml:space="preserve">
1. Ketidak tercapaian target QA Score MARET, pencapaian agent 94.58
2. Ketidak tercapaian target CES MARET, pencapaian agent 89.00%
3. Ketidak tercapaian target AHT MARET, pencapaian agent 316</t>
        </r>
      </text>
    </comment>
    <comment ref="BZ22" authorId="3">
      <text>
        <r>
          <rPr>
            <b/>
            <sz val="9"/>
            <rFont val="Tahoma"/>
            <family val="2"/>
          </rPr>
          <t>OFFICER:</t>
        </r>
        <r>
          <rPr>
            <sz val="9"/>
            <rFont val="Tahoma"/>
            <family val="2"/>
          </rPr>
          <t xml:space="preserve">
Sakit tanpa surat keterangan jelas</t>
        </r>
      </text>
    </comment>
    <comment ref="BZ23" authorId="0">
      <text>
        <r>
          <rPr>
            <b/>
            <sz val="9"/>
            <rFont val="Tahoma"/>
            <family val="2"/>
          </rPr>
          <t>user:</t>
        </r>
        <r>
          <rPr>
            <sz val="9"/>
            <rFont val="Tahoma"/>
            <family val="2"/>
          </rPr>
          <t xml:space="preserve">
Ketidaktercapaian  AHT, CES dan FCR bulan Mar'22 ( pencapaian AHT 300,35detik ,  CES  86,32%% dan FCR  76,92% ) </t>
        </r>
      </text>
    </comment>
    <comment ref="BZ29" authorId="3">
      <text>
        <r>
          <rPr>
            <b/>
            <sz val="9"/>
            <rFont val="Tahoma"/>
            <family val="2"/>
          </rPr>
          <t>OFFICER:</t>
        </r>
        <r>
          <rPr>
            <sz val="9"/>
            <rFont val="Tahoma"/>
            <family val="2"/>
          </rPr>
          <t xml:space="preserve">
Sakit tanpa surat keterangan jelas</t>
        </r>
      </text>
    </comment>
    <comment ref="BY40" authorId="0">
      <text>
        <r>
          <rPr>
            <b/>
            <sz val="9"/>
            <rFont val="Tahoma"/>
            <family val="2"/>
          </rPr>
          <t>user:</t>
        </r>
        <r>
          <rPr>
            <sz val="9"/>
            <rFont val="Tahoma"/>
            <family val="2"/>
          </rPr>
          <t xml:space="preserve">
1. Ketidak tercapaian target QA Score MARET, pencapaian agent 94.17
2. Ketidak tercapaian target AHT MARET, pencapaian agent 310</t>
        </r>
      </text>
    </comment>
    <comment ref="BZ41" authorId="0">
      <text>
        <r>
          <rPr>
            <b/>
            <sz val="9"/>
            <rFont val="Tahoma"/>
            <family val="2"/>
          </rPr>
          <t>user:</t>
        </r>
        <r>
          <rPr>
            <sz val="9"/>
            <rFont val="Tahoma"/>
            <family val="2"/>
          </rPr>
          <t xml:space="preserve">
Tidak achieved AHT Maret 2022 dgn score 309</t>
        </r>
      </text>
    </comment>
    <comment ref="BY46" authorId="0">
      <text>
        <r>
          <rPr>
            <b/>
            <sz val="9"/>
            <rFont val="Tahoma"/>
            <family val="2"/>
          </rPr>
          <t>user:</t>
        </r>
        <r>
          <rPr>
            <sz val="9"/>
            <rFont val="Tahoma"/>
            <family val="2"/>
          </rPr>
          <t xml:space="preserve">
CES &lt;92.00, Nilai CES Maret 91.90%</t>
        </r>
      </text>
    </comment>
    <comment ref="CA52" authorId="0">
      <text>
        <r>
          <rPr>
            <b/>
            <sz val="9"/>
            <rFont val="Tahoma"/>
            <family val="2"/>
          </rPr>
          <t>user:</t>
        </r>
        <r>
          <rPr>
            <sz val="9"/>
            <rFont val="Tahoma"/>
            <family val="2"/>
          </rPr>
          <t xml:space="preserve">
tidak achieved AHT, ces BULAN Maret 2022</t>
        </r>
      </text>
    </comment>
    <comment ref="BY72" authorId="0">
      <text>
        <r>
          <rPr>
            <b/>
            <sz val="9"/>
            <rFont val="Tahoma"/>
            <family val="2"/>
          </rPr>
          <t>user:</t>
        </r>
        <r>
          <rPr>
            <sz val="9"/>
            <rFont val="Tahoma"/>
            <family val="2"/>
          </rPr>
          <t xml:space="preserve">
Target CES = 92%, Pencapaian Agent Bulan Jan 2022 = 90,20%</t>
        </r>
      </text>
    </comment>
    <comment ref="BY80" authorId="0">
      <text>
        <r>
          <rPr>
            <b/>
            <sz val="9"/>
            <rFont val="Tahoma"/>
            <family val="2"/>
          </rPr>
          <t>user:</t>
        </r>
        <r>
          <rPr>
            <sz val="9"/>
            <rFont val="Tahoma"/>
            <family val="2"/>
          </rPr>
          <t xml:space="preserve">
Tdk achieve CES Maret dgn score 86.67%, AHT 319</t>
        </r>
      </text>
    </comment>
    <comment ref="BY101" authorId="0">
      <text>
        <r>
          <rPr>
            <b/>
            <sz val="9"/>
            <rFont val="Tahoma"/>
            <family val="2"/>
          </rPr>
          <t>user:</t>
        </r>
        <r>
          <rPr>
            <sz val="9"/>
            <rFont val="Tahoma"/>
            <family val="2"/>
          </rPr>
          <t xml:space="preserve">
QA Score tidak achieved 90,42</t>
        </r>
      </text>
    </comment>
    <comment ref="BY106" authorId="0">
      <text>
        <r>
          <rPr>
            <b/>
            <sz val="9"/>
            <rFont val="Tahoma"/>
            <family val="2"/>
          </rPr>
          <t>user:</t>
        </r>
        <r>
          <rPr>
            <sz val="9"/>
            <rFont val="Tahoma"/>
            <family val="2"/>
          </rPr>
          <t xml:space="preserve">
AHT Maret tidak achieve</t>
        </r>
      </text>
    </comment>
    <comment ref="CA107" authorId="0">
      <text>
        <r>
          <rPr>
            <b/>
            <sz val="9"/>
            <rFont val="Tahoma"/>
            <family val="2"/>
          </rPr>
          <t>user:</t>
        </r>
        <r>
          <rPr>
            <sz val="9"/>
            <rFont val="Tahoma"/>
            <family val="2"/>
          </rPr>
          <t xml:space="preserve">
Tdk achieve AHT bulan Mar 2022 , pencapaian 301,01detik </t>
        </r>
      </text>
    </comment>
    <comment ref="BZ109" authorId="0">
      <text>
        <r>
          <rPr>
            <b/>
            <sz val="9"/>
            <rFont val="Tahoma"/>
            <family val="2"/>
          </rPr>
          <t>user:</t>
        </r>
        <r>
          <rPr>
            <sz val="9"/>
            <rFont val="Tahoma"/>
            <family val="2"/>
          </rPr>
          <t xml:space="preserve">
Keterlambatan login 17  menit  tanggal 7 Maret 2022</t>
        </r>
      </text>
    </comment>
    <comment ref="BY112" authorId="0">
      <text>
        <r>
          <rPr>
            <b/>
            <sz val="9"/>
            <rFont val="Tahoma"/>
            <family val="2"/>
          </rPr>
          <t>user:</t>
        </r>
        <r>
          <rPr>
            <sz val="9"/>
            <rFont val="Tahoma"/>
            <family val="2"/>
          </rPr>
          <t xml:space="preserve">
AHT Maret tidak achieve</t>
        </r>
      </text>
    </comment>
    <comment ref="BY115" authorId="0">
      <text>
        <r>
          <rPr>
            <b/>
            <sz val="9"/>
            <rFont val="Tahoma"/>
            <family val="2"/>
          </rPr>
          <t>user:</t>
        </r>
        <r>
          <rPr>
            <sz val="9"/>
            <rFont val="Tahoma"/>
            <family val="2"/>
          </rPr>
          <t xml:space="preserve">
Target AHT = 300, Pencapaian Agent Bulan Jan 2022 = 303</t>
        </r>
      </text>
    </comment>
    <comment ref="BZ121" authorId="0">
      <text>
        <r>
          <rPr>
            <b/>
            <sz val="9"/>
            <rFont val="Tahoma"/>
            <family val="2"/>
          </rPr>
          <t>user:</t>
        </r>
        <r>
          <rPr>
            <sz val="9"/>
            <rFont val="Tahoma"/>
            <family val="2"/>
          </rPr>
          <t xml:space="preserve">
CES  90,88</t>
        </r>
      </text>
    </comment>
    <comment ref="BY129" authorId="0">
      <text>
        <r>
          <rPr>
            <b/>
            <sz val="9"/>
            <rFont val="Tahoma"/>
            <family val="2"/>
          </rPr>
          <t>user:</t>
        </r>
        <r>
          <rPr>
            <sz val="9"/>
            <rFont val="Tahoma"/>
            <family val="2"/>
          </rPr>
          <t xml:space="preserve">
1. Ketidak tercapaian target QA Score MARET, pencapaian agent 92.83
2. Ketidak tercapaian target CES MARET, pencapaian agent 91.37%</t>
        </r>
      </text>
    </comment>
    <comment ref="BY133" authorId="0">
      <text>
        <r>
          <rPr>
            <b/>
            <sz val="9"/>
            <rFont val="Tahoma"/>
            <family val="2"/>
          </rPr>
          <t>user:</t>
        </r>
        <r>
          <rPr>
            <sz val="9"/>
            <rFont val="Tahoma"/>
            <family val="2"/>
          </rPr>
          <t xml:space="preserve">
Tdk achieve AHT score 311, dan CES  maret dgn score 91.30%</t>
        </r>
      </text>
    </comment>
    <comment ref="BY145" authorId="0">
      <text>
        <r>
          <rPr>
            <b/>
            <sz val="9"/>
            <rFont val="Tahoma"/>
            <family val="2"/>
          </rPr>
          <t>user:</t>
        </r>
        <r>
          <rPr>
            <sz val="9"/>
            <rFont val="Tahoma"/>
            <family val="2"/>
          </rPr>
          <t xml:space="preserve">
AHT MARET 2022 TDK ACHIEVED 311 DETIK</t>
        </r>
      </text>
    </comment>
    <comment ref="BY156" authorId="0">
      <text>
        <r>
          <rPr>
            <b/>
            <sz val="9"/>
            <rFont val="Tahoma"/>
            <family val="2"/>
          </rPr>
          <t>user:</t>
        </r>
        <r>
          <rPr>
            <sz val="9"/>
            <rFont val="Tahoma"/>
            <family val="2"/>
          </rPr>
          <t xml:space="preserve">
CES Maret tidak achieve</t>
        </r>
      </text>
    </comment>
    <comment ref="BY157" authorId="0">
      <text>
        <r>
          <rPr>
            <b/>
            <sz val="9"/>
            <rFont val="Tahoma"/>
            <family val="2"/>
          </rPr>
          <t>user:</t>
        </r>
        <r>
          <rPr>
            <sz val="9"/>
            <rFont val="Tahoma"/>
            <family val="2"/>
          </rPr>
          <t xml:space="preserve">
Tidak achieve  FCR Januari 2022 score 83% dan NPS 33%</t>
        </r>
      </text>
    </comment>
    <comment ref="BY171" authorId="0">
      <text>
        <r>
          <rPr>
            <b/>
            <sz val="9"/>
            <rFont val="Tahoma"/>
            <family val="2"/>
          </rPr>
          <t>user:</t>
        </r>
        <r>
          <rPr>
            <sz val="9"/>
            <rFont val="Tahoma"/>
            <family val="2"/>
          </rPr>
          <t xml:space="preserve">
Ketidaktercapaian AHT: 310.84 CES: 90.79% Maret 2022</t>
        </r>
      </text>
    </comment>
    <comment ref="BY173" authorId="0">
      <text>
        <r>
          <rPr>
            <b/>
            <sz val="9"/>
            <rFont val="Tahoma"/>
            <family val="2"/>
          </rPr>
          <t>user:</t>
        </r>
        <r>
          <rPr>
            <sz val="9"/>
            <rFont val="Tahoma"/>
            <family val="2"/>
          </rPr>
          <t xml:space="preserve">
Target CES = 92%, Pencapaian Agent Bulan Jan 2022 = 87,69%
Target AHT = 300, Pencapaian Agent Bulan Jan 2022 = 300</t>
        </r>
      </text>
    </comment>
    <comment ref="BZ179" authorId="0">
      <text>
        <r>
          <rPr>
            <b/>
            <sz val="9"/>
            <rFont val="Tahoma"/>
            <family val="2"/>
          </rPr>
          <t>user:</t>
        </r>
        <r>
          <rPr>
            <sz val="9"/>
            <rFont val="Tahoma"/>
            <family val="2"/>
          </rPr>
          <t xml:space="preserve">
Tidak mengerjakan tugas Upnormal di Bulan Februari </t>
        </r>
      </text>
    </comment>
    <comment ref="BZ185" authorId="0">
      <text>
        <r>
          <rPr>
            <b/>
            <sz val="9"/>
            <rFont val="Tahoma"/>
            <family val="2"/>
          </rPr>
          <t>user:</t>
        </r>
        <r>
          <rPr>
            <sz val="9"/>
            <rFont val="Tahoma"/>
            <family val="2"/>
          </rPr>
          <t xml:space="preserve">
CES bln Maret tidak achieve nilai 83,16%</t>
        </r>
      </text>
    </comment>
    <comment ref="BZ186" authorId="0">
      <text>
        <r>
          <rPr>
            <b/>
            <sz val="9"/>
            <rFont val="Tahoma"/>
            <family val="2"/>
          </rPr>
          <t>user:</t>
        </r>
        <r>
          <rPr>
            <sz val="9"/>
            <rFont val="Tahoma"/>
            <family val="2"/>
          </rPr>
          <t xml:space="preserve">
AHT 350,56</t>
        </r>
      </text>
    </comment>
    <comment ref="BY187" authorId="0">
      <text>
        <r>
          <rPr>
            <b/>
            <sz val="9"/>
            <rFont val="Tahoma"/>
            <family val="2"/>
          </rPr>
          <t>user:</t>
        </r>
        <r>
          <rPr>
            <sz val="9"/>
            <rFont val="Tahoma"/>
            <family val="2"/>
          </rPr>
          <t xml:space="preserve">
maret 2022
- ces tidak achieve  90.00%</t>
        </r>
      </text>
    </comment>
    <comment ref="BY188" authorId="0">
      <text>
        <r>
          <rPr>
            <b/>
            <sz val="9"/>
            <rFont val="Tahoma"/>
            <family val="2"/>
          </rPr>
          <t>user:</t>
        </r>
        <r>
          <rPr>
            <sz val="9"/>
            <rFont val="Tahoma"/>
            <family val="2"/>
          </rPr>
          <t xml:space="preserve">
1. Ketidaktercapaian target CES maret dgn score 91%</t>
        </r>
      </text>
    </comment>
    <comment ref="BY190" authorId="0">
      <text>
        <r>
          <rPr>
            <b/>
            <sz val="9"/>
            <rFont val="Tahoma"/>
            <family val="2"/>
          </rPr>
          <t>user:</t>
        </r>
        <r>
          <rPr>
            <sz val="9"/>
            <rFont val="Tahoma"/>
            <family val="2"/>
          </rPr>
          <t xml:space="preserve">
CES Maret &lt; 92%</t>
        </r>
      </text>
    </comment>
    <comment ref="BY192" authorId="0">
      <text>
        <r>
          <rPr>
            <b/>
            <sz val="9"/>
            <rFont val="Tahoma"/>
            <family val="2"/>
          </rPr>
          <t>user:</t>
        </r>
        <r>
          <rPr>
            <sz val="9"/>
            <rFont val="Tahoma"/>
            <family val="2"/>
          </rPr>
          <t xml:space="preserve">
QA Score &lt;95, Nilai QA score 92,36
CES &lt;92.00%, Nilai CES 82%</t>
        </r>
      </text>
    </comment>
    <comment ref="BY193" authorId="0">
      <text>
        <r>
          <rPr>
            <b/>
            <sz val="9"/>
            <rFont val="Tahoma"/>
            <family val="2"/>
          </rPr>
          <t>user:</t>
        </r>
        <r>
          <rPr>
            <sz val="9"/>
            <rFont val="Tahoma"/>
            <family val="2"/>
          </rPr>
          <t xml:space="preserve">
tdk achieve CES Maret 2022 dgn score 89.12 %</t>
        </r>
      </text>
    </comment>
    <comment ref="L208" authorId="1">
      <text>
        <r>
          <rPr>
            <b/>
            <sz val="9"/>
            <rFont val="Tahoma"/>
            <family val="2"/>
          </rPr>
          <t>HR1:</t>
        </r>
        <r>
          <rPr>
            <sz val="9"/>
            <rFont val="Tahoma"/>
            <family val="2"/>
          </rPr>
          <t xml:space="preserve">
JIKA STATUSNYA SEDANG CUMIL MAKA DITULIS CUMIL</t>
        </r>
      </text>
    </comment>
    <comment ref="M208" authorId="1">
      <text>
        <r>
          <rPr>
            <b/>
            <sz val="9"/>
            <rFont val="Tahoma"/>
            <family val="2"/>
          </rPr>
          <t>HR1:</t>
        </r>
        <r>
          <rPr>
            <sz val="9"/>
            <rFont val="Tahoma"/>
            <family val="2"/>
          </rPr>
          <t xml:space="preserve">
RESIGN PROSEDURAL = 1
RESIGN NON PROSEDURAL = 2
OJT= OJT
</t>
        </r>
      </text>
    </comment>
    <comment ref="BY213" authorId="0">
      <text>
        <r>
          <rPr>
            <b/>
            <sz val="9"/>
            <rFont val="Tahoma"/>
            <family val="2"/>
          </rPr>
          <t>user:</t>
        </r>
        <r>
          <rPr>
            <sz val="9"/>
            <rFont val="Tahoma"/>
            <family val="2"/>
          </rPr>
          <t xml:space="preserve">
Konseling 1 : Ketidaktercapaian CES Maret 2022 (90.00%). Ketidaktercapaian NPS Maret 2022 (33.33%)</t>
        </r>
      </text>
    </comment>
  </commentList>
</comments>
</file>

<file path=xl/sharedStrings.xml><?xml version="1.0" encoding="utf-8"?>
<sst xmlns="http://schemas.openxmlformats.org/spreadsheetml/2006/main" count="628" uniqueCount="265">
  <si>
    <t>FORM REKAPITULASI PENILAIAN KINERJA</t>
  </si>
  <si>
    <t>CO LAYANAN TELKOMSEL</t>
  </si>
  <si>
    <t>LOKASI      : CC TELKOMSEL BANDUNG</t>
  </si>
  <si>
    <t>PERIODE   : MARET 2022</t>
  </si>
  <si>
    <t>NO</t>
  </si>
  <si>
    <t>NAMA LENGKAP</t>
  </si>
  <si>
    <t>PERNER</t>
  </si>
  <si>
    <t>AWAL KONTRAK</t>
  </si>
  <si>
    <t>AKHIR KONTRAK</t>
  </si>
  <si>
    <t>LOS</t>
  </si>
  <si>
    <t>JABATAN</t>
  </si>
  <si>
    <t>JENIS KELAMIN</t>
  </si>
  <si>
    <t>TEAM LEADER</t>
  </si>
  <si>
    <t>SUPERVISOR</t>
  </si>
  <si>
    <t>PPJP</t>
  </si>
  <si>
    <t>STATUS CUMIL</t>
  </si>
  <si>
    <t>STATUS RESIGN</t>
  </si>
  <si>
    <t>POLA LAYANAN</t>
  </si>
  <si>
    <t>HK ROSTER</t>
  </si>
  <si>
    <t>S</t>
  </si>
  <si>
    <t>A</t>
  </si>
  <si>
    <t>CDK</t>
  </si>
  <si>
    <t>CT</t>
  </si>
  <si>
    <t>OP</t>
  </si>
  <si>
    <t>Σ Sakit + Σ Alpa + Σ Cudak (tidak termasuk Σ Cutah)</t>
  </si>
  <si>
    <t>HK REALISASI</t>
  </si>
  <si>
    <t>HK TUPRES</t>
  </si>
  <si>
    <t>JAM EFFECTIVE</t>
  </si>
  <si>
    <t>PRODUKTIVITAS</t>
  </si>
  <si>
    <t>KUALITAS</t>
  </si>
  <si>
    <t>TEMATIK</t>
  </si>
  <si>
    <t>TOTAL %PRODUKTIVITAS</t>
  </si>
  <si>
    <t>TOTAL %KUALITAS</t>
  </si>
  <si>
    <t>TOTAL %TEMATIK</t>
  </si>
  <si>
    <t>TOTAL KINERJA</t>
  </si>
  <si>
    <t>GUGUR / TERIMA</t>
  </si>
  <si>
    <t>NOMINAL BERDASARKAN JABATAN</t>
  </si>
  <si>
    <t>NOMINAL KUALITAS YANG DIBAYARKAN</t>
  </si>
  <si>
    <t>KONSELING</t>
  </si>
  <si>
    <t xml:space="preserve">BATL </t>
  </si>
  <si>
    <t>SP</t>
  </si>
  <si>
    <t>TOTAL NOMINAL PRODUKTIVITAS YANG DIBAYARKAN</t>
  </si>
  <si>
    <t>TOTAL NOMINAL KUALITAS YANG DIBAYARKAN</t>
  </si>
  <si>
    <t>TOTAL NOMINAL TEMATIK YANG DIBAYARKAN</t>
  </si>
  <si>
    <t>REWARDS</t>
  </si>
  <si>
    <t>&lt;100%</t>
  </si>
  <si>
    <t>TOTAL TUPRES</t>
  </si>
  <si>
    <t>Ketepatan Waktu Login</t>
  </si>
  <si>
    <t>Kehadiran</t>
  </si>
  <si>
    <t>EFFECTIVE TIME (JAM)/DAY/MONTH</t>
  </si>
  <si>
    <t>Average Handling Time (AHT)</t>
  </si>
  <si>
    <t>QA SCORE</t>
  </si>
  <si>
    <t>CES Score</t>
  </si>
  <si>
    <t>Pengetahuan Produk &amp; Prosedur Test</t>
  </si>
  <si>
    <t>FCR Score</t>
  </si>
  <si>
    <t>tNPS Score</t>
  </si>
  <si>
    <t>ACD Valid</t>
  </si>
  <si>
    <t>Upgrade Knowledge</t>
  </si>
  <si>
    <t>LAKI-LAKI</t>
  </si>
  <si>
    <t>PEREMPUAN</t>
  </si>
  <si>
    <t>Realisasi</t>
  </si>
  <si>
    <t>% Pencapaian</t>
  </si>
  <si>
    <t>Nilai</t>
  </si>
  <si>
    <t>% Nilai</t>
  </si>
  <si>
    <t xml:space="preserve">Target </t>
  </si>
  <si>
    <t>Target KPI</t>
  </si>
  <si>
    <t>NC TIKET</t>
  </si>
  <si>
    <t>ACHMAD FICKRI PRATAMA SYAHPUTRA</t>
  </si>
  <si>
    <t>INF</t>
  </si>
  <si>
    <t>RIZAL NOFRIMA PUTRA</t>
  </si>
  <si>
    <t>FIRLY KOMALASARY</t>
  </si>
  <si>
    <t>CUMIL</t>
  </si>
  <si>
    <t>ZULHAMKA JULIANTO KADIR</t>
  </si>
  <si>
    <t>TYAS JULIYANA NUGRAHA</t>
  </si>
  <si>
    <t>YUNI YULIANTI SURYADI</t>
  </si>
  <si>
    <t>PEPPY PURNAMIASIH</t>
  </si>
  <si>
    <t>RISTI PERTIWI</t>
  </si>
  <si>
    <t>DESIARTI MARTIKA DEWIANA</t>
  </si>
  <si>
    <t>AHMAD</t>
  </si>
  <si>
    <t>ANGGER ZAINUDIN ROZAQ</t>
  </si>
  <si>
    <t>CHRIST YESAYA</t>
  </si>
  <si>
    <t>MOHAMMAD FAKHRUDDIN</t>
  </si>
  <si>
    <t>HAMDANI NUR ARIPIN</t>
  </si>
  <si>
    <t>ADE YUSUP JAMIL</t>
  </si>
  <si>
    <t>FERY HERIANSYAH</t>
  </si>
  <si>
    <t>AMBAR WATI JUMIARSIH</t>
  </si>
  <si>
    <t>SELLA SELVIA</t>
  </si>
  <si>
    <t>ARTHUR PRATAMA HAMONANGAN N</t>
  </si>
  <si>
    <t>ASTRID BENEDITA AZHARI</t>
  </si>
  <si>
    <t>SALWA NABILA IZZA SALSABILA</t>
  </si>
  <si>
    <t>SUCI PRADITA SEPTIANI</t>
  </si>
  <si>
    <t>SAEPUL MILAH</t>
  </si>
  <si>
    <t>HENDRA YADI PUTRA</t>
  </si>
  <si>
    <t>SHANTY AGNIA NURRAHMAH</t>
  </si>
  <si>
    <t>IIS NURJANAH</t>
  </si>
  <si>
    <t>LISA YURIANA ARMAN</t>
  </si>
  <si>
    <t>WINA NURFAUZIAH</t>
  </si>
  <si>
    <t>LUKMAN NULHAKIM</t>
  </si>
  <si>
    <t>MUHAMMAD FAZRIN RAMDANI</t>
  </si>
  <si>
    <t>KIKI RENDIANA</t>
  </si>
  <si>
    <t>NISA NURAZIZAH</t>
  </si>
  <si>
    <t>ARISA DITA PRATAMI</t>
  </si>
  <si>
    <t>BELLA DWI FEBRIANI</t>
  </si>
  <si>
    <t>INTAN MARDIANI</t>
  </si>
  <si>
    <t>MASLIA MANDASARI</t>
  </si>
  <si>
    <t>MIRA ANDRIANI</t>
  </si>
  <si>
    <t>SITI NUR ROHAINI</t>
  </si>
  <si>
    <t>YUDI AGUSTENDI</t>
  </si>
  <si>
    <t>RAINA SANCHIA RACHMA</t>
  </si>
  <si>
    <t>ANITA MULYANI</t>
  </si>
  <si>
    <t>ERSYANITYA PRIMANITA</t>
  </si>
  <si>
    <t>FARRAS ZIHAN HARMANY</t>
  </si>
  <si>
    <t>MUHAMAD IQBAL PEBRIANSAH</t>
  </si>
  <si>
    <t>ASTRI DIAH LESTARI</t>
  </si>
  <si>
    <t>HERIANSYAH PRIADY</t>
  </si>
  <si>
    <t>DONNY YUSUF SUFRIYADI</t>
  </si>
  <si>
    <t>BELLA RIZKY FEBRIANI</t>
  </si>
  <si>
    <t>DWI CAHYA RAMDHANI</t>
  </si>
  <si>
    <t>TRESNA NURAHMA DEWI</t>
  </si>
  <si>
    <t>RESA CAHYANA ALGHIFARI</t>
  </si>
  <si>
    <t>WIDI HAYATI NINGRUM</t>
  </si>
  <si>
    <t>RIRIN PITRIANI</t>
  </si>
  <si>
    <t>DONI ANGGOLA</t>
  </si>
  <si>
    <t>NIA KURNIAWATI FEBRIYANI</t>
  </si>
  <si>
    <t>VINNY SORAYA TARPIANTI</t>
  </si>
  <si>
    <t>ROHMAN</t>
  </si>
  <si>
    <t>ASTI SULASTIKA</t>
  </si>
  <si>
    <t>CICI DIANI</t>
  </si>
  <si>
    <t>ARIE FAKHRUL ZAWAWI</t>
  </si>
  <si>
    <t>PUTRI ANADIA FEBRIANTY</t>
  </si>
  <si>
    <t>WINDIARANI MAYANGSARI WINTANA</t>
  </si>
  <si>
    <t>HASNA PERMATASARI PAMUNGKAS</t>
  </si>
  <si>
    <t>JULIO SAECAR AGUSTA</t>
  </si>
  <si>
    <t>NOVAN WIDIANSYAH</t>
  </si>
  <si>
    <t>ANNISA RIZKI PUJI RAHAYU</t>
  </si>
  <si>
    <t>DHIYAA HANIIFAH</t>
  </si>
  <si>
    <t>FERRY ADITYA</t>
  </si>
  <si>
    <t>MOHAMAD RIZKIANDRI SAPUTRA</t>
  </si>
  <si>
    <t>QISTHINA IDZNI ISHAMI</t>
  </si>
  <si>
    <t>SITI KHOMALA SYARIE</t>
  </si>
  <si>
    <t>SOPIAN ALI SANROPI</t>
  </si>
  <si>
    <t>NANDA HAMIDAH NURMAN</t>
  </si>
  <si>
    <t>TIARA NURHIDAYATI ROSIDI</t>
  </si>
  <si>
    <t>RIO NUGRAHA JAYA SAPUTRA</t>
  </si>
  <si>
    <t>FAHMI HAKIKI</t>
  </si>
  <si>
    <t>REZA ADITIYA</t>
  </si>
  <si>
    <t>CHRISTIN ANGELINA SIMARMATA</t>
  </si>
  <si>
    <t>ANNISA FITRIANA</t>
  </si>
  <si>
    <t>NURUL NABILA</t>
  </si>
  <si>
    <t>RADEN LUCKY H</t>
  </si>
  <si>
    <t>AHMAD ZAKI MUHTAROM</t>
  </si>
  <si>
    <t>ANNISA NUR AFIDAH</t>
  </si>
  <si>
    <t>HERU ADIANA</t>
  </si>
  <si>
    <t>MUHAMMAD RIVALDI MULDIANSYAH</t>
  </si>
  <si>
    <t>OSHA ROSHALIA</t>
  </si>
  <si>
    <t>RR. ALDILLA DESYAZIZ SETIANTI</t>
  </si>
  <si>
    <t>VILISIA VENY RIANTY</t>
  </si>
  <si>
    <t>EVI NURASTUTI</t>
  </si>
  <si>
    <t>YOHANES SAPUTRA</t>
  </si>
  <si>
    <t>EKO SUPRIYANTO</t>
  </si>
  <si>
    <t>CAHYO ADI PRASETYO</t>
  </si>
  <si>
    <t>DEVI SILVIA TAMBUNAN</t>
  </si>
  <si>
    <t>ADHI DHARMA KUSUMAH</t>
  </si>
  <si>
    <t>AGUNG WIBOWO JR</t>
  </si>
  <si>
    <t>ARIEF BIRAWAN</t>
  </si>
  <si>
    <t>RACHMAT IQBAL</t>
  </si>
  <si>
    <t>RESPI SILVA NADILA</t>
  </si>
  <si>
    <t>SELLY SILVIA</t>
  </si>
  <si>
    <t>SITI MARIAM</t>
  </si>
  <si>
    <t>SYLVIA CANDILLA</t>
  </si>
  <si>
    <t>TRINADIA RAHAYU SUGIHARTI SUHENDI</t>
  </si>
  <si>
    <t>ANISA RAHAYU</t>
  </si>
  <si>
    <t>NOVI NOVIANTI</t>
  </si>
  <si>
    <t>LIA LATHIFAH</t>
  </si>
  <si>
    <t>RIDA FARIDA</t>
  </si>
  <si>
    <t>RIVALI MUTAQSINA MANSYUR</t>
  </si>
  <si>
    <t>SELLY FEBRIANTI</t>
  </si>
  <si>
    <t>TRIA VIDIYANTI</t>
  </si>
  <si>
    <t>IVA SETIAMAH</t>
  </si>
  <si>
    <t>RIANA AGUSTINA</t>
  </si>
  <si>
    <t>DIANA INDRAWATI RAHAYU</t>
  </si>
  <si>
    <t>ANDITA HAPSARI</t>
  </si>
  <si>
    <t>DWI DEFIANA HERLIANTI</t>
  </si>
  <si>
    <t>SINTIA WULAN SARI</t>
  </si>
  <si>
    <t>FIRMANSYAH</t>
  </si>
  <si>
    <t>REZA OCTAVIA PUTRI</t>
  </si>
  <si>
    <t>ADE IRAWAN</t>
  </si>
  <si>
    <t>ANITA KUSUMANINGRUM</t>
  </si>
  <si>
    <t>ARISAWATI PUJI WIDIANSYAH</t>
  </si>
  <si>
    <t>BRYAN WISHUDA SIHOMBING</t>
  </si>
  <si>
    <t>DADAN DANI RAHMAT</t>
  </si>
  <si>
    <t>DANI RAMDANI</t>
  </si>
  <si>
    <t>DIANA ROSINTA</t>
  </si>
  <si>
    <t>FEBY FEBRIYANSARI</t>
  </si>
  <si>
    <t>GINANJAR MUKTI RAHMADI</t>
  </si>
  <si>
    <t>GURUH JAMALUDIN</t>
  </si>
  <si>
    <t>MARLENI</t>
  </si>
  <si>
    <t>RANI ANDRIANI</t>
  </si>
  <si>
    <t>RIANI SETIANINGSIH</t>
  </si>
  <si>
    <t>RIFIAN NURDIANSYAH</t>
  </si>
  <si>
    <t>RISHMA SABIILA</t>
  </si>
  <si>
    <t>ROBI SUKMANA</t>
  </si>
  <si>
    <t>SUSANTI</t>
  </si>
  <si>
    <t>TITIN MEGAWATI</t>
  </si>
  <si>
    <t>TRIA ANDINI</t>
  </si>
  <si>
    <t>YAYU DAHLINA</t>
  </si>
  <si>
    <t>YULITA KUSDIANI</t>
  </si>
  <si>
    <t>REZA ANGGRIANI</t>
  </si>
  <si>
    <t>IIQ SITI ROFIQOH</t>
  </si>
  <si>
    <t>MUHAMAD BAIDHAWI</t>
  </si>
  <si>
    <t>FEBRIYANTI</t>
  </si>
  <si>
    <t>TIA SETIAWATI</t>
  </si>
  <si>
    <t>WINA PUJI ASTARI</t>
  </si>
  <si>
    <t>FANNY FARIANTI</t>
  </si>
  <si>
    <t>HARIS PRATAMA PUTRA J</t>
  </si>
  <si>
    <t>PRIYANTO GUNAWAN</t>
  </si>
  <si>
    <t>RIZKI PAMUJI</t>
  </si>
  <si>
    <t>YUDA MAULANA</t>
  </si>
  <si>
    <t>ANDHIKA EKKY PUTRO</t>
  </si>
  <si>
    <t>INDA DIAN PRATIWI</t>
  </si>
  <si>
    <t>RIZKA ADZKIA HANDOYO</t>
  </si>
  <si>
    <t>TINA NURBIDARI</t>
  </si>
  <si>
    <t>ZAIMAH RIFA</t>
  </si>
  <si>
    <t>DONA AYU DEHAZ</t>
  </si>
  <si>
    <t>ASEP DENI KURNIADI</t>
  </si>
  <si>
    <t>FAUZI NUR MUHAMMAD</t>
  </si>
  <si>
    <t>IVAN NURHAKIM</t>
  </si>
  <si>
    <t>MUHAMAD ANGGA LESMANA</t>
  </si>
  <si>
    <t>SRI WAHYUNI</t>
  </si>
  <si>
    <t>ANA NURDIANA</t>
  </si>
  <si>
    <t>ELMO MAHESA ADIGRAHA</t>
  </si>
  <si>
    <t>GILVAN TRESALVANTIO</t>
  </si>
  <si>
    <t>SERELIN ARDIANITA</t>
  </si>
  <si>
    <t>SHAFIRA LUTHFIANI</t>
  </si>
  <si>
    <t>ANGGA SUTEDJA</t>
  </si>
  <si>
    <t>ANITA NUR FAUZIAH</t>
  </si>
  <si>
    <t>ANCEU IMAN FIRMANSYAH</t>
  </si>
  <si>
    <t>ANGGI PUJI ASWARI</t>
  </si>
  <si>
    <t>ANNISA NUZRAT</t>
  </si>
  <si>
    <t>BAGOES EKO DANTO</t>
  </si>
  <si>
    <t>DWI RETNO ANGRAENI PUTRI</t>
  </si>
  <si>
    <t>GITA FITRIANI</t>
  </si>
  <si>
    <t>KINTAN AYU ASYIFA</t>
  </si>
  <si>
    <t>RAMDHAN NUGRAHA</t>
  </si>
  <si>
    <t>VISKA NURFITRIA</t>
  </si>
  <si>
    <t>AGUNG PURWANDI</t>
  </si>
  <si>
    <t>DESI NURHASANAH</t>
  </si>
  <si>
    <t>GHINA NISRINA FIRDAUS KUSMAYADI</t>
  </si>
  <si>
    <t>GISNI PUTRI DWI LESTARI</t>
  </si>
  <si>
    <t>JODY EDWARD</t>
  </si>
  <si>
    <t>LANSIUS BERTO ARITONANG</t>
  </si>
  <si>
    <t>YUDHA SENA WIJAYA</t>
  </si>
  <si>
    <t>NAMA AGENT PRIORITY</t>
  </si>
  <si>
    <t>M IQBAL TAWAKAL</t>
  </si>
  <si>
    <t>AGENT PRIORITY</t>
  </si>
  <si>
    <t/>
  </si>
  <si>
    <t>ARDI DESPRIYANSYAH</t>
  </si>
  <si>
    <t>NOFI SETIASIH</t>
  </si>
  <si>
    <t>ASRI HANDIYANI</t>
  </si>
  <si>
    <t>ROSI ROSMAWATI</t>
  </si>
  <si>
    <t>FATHU ABDILLAH MUHTADI</t>
  </si>
  <si>
    <t>IRMAN GINANJAR</t>
  </si>
  <si>
    <t>SITI ROHSAYIDAH</t>
  </si>
  <si>
    <t>SHOFI NURUL AZHARI</t>
  </si>
  <si>
    <t>MEGALIA TAMARA PUTRI</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</si>
</sst>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_(* #,##0_);_(* \(#,##0\);_(* &quot;-&quot;??_);_(@_)"/>
    <numFmt numFmtId="165" formatCode="_([$Rp-421]* #,##0_);_([$Rp-421]* \(#,##0\);_([$Rp-421]* &quot;-&quot;_);_(@_)"/>
    <numFmt numFmtId="166" formatCode="[$-409]d\-mmm\-yy;@"/>
    <numFmt numFmtId="167" formatCode="_([$Rp-421]* #,##0.00_);_([$Rp-421]* \(#,##0.00\);_([$Rp-421]* &quot;-&quot;??_);_(@_)"/>
    <numFmt numFmtId="168" formatCode="0.0%"/>
    <numFmt numFmtId="169" formatCode="_(* #,##0.00_);_(* \(#,##0.00\);_(* &quot;-&quot;??_);_(@_)"/>
    <numFmt numFmtId="170" formatCode="_(* #,##0_);_(* \(#,##0\);_(* &quot;-&quot;_);_(@_)"/>
  </numFmts>
  <fonts count="21">
    <font>
      <sz val="11"/>
      <color theme="1"/>
      <name val="Calibri"/>
      <charset val="134"/>
      <scheme val="minor"/>
    </font>
    <font>
      <sz val="11"/>
      <color theme="1"/>
      <name val="Calibri"/>
      <family val="2"/>
      <scheme val="minor"/>
    </font>
    <font>
      <sz val="8"/>
      <color theme="1"/>
      <name val="Calibri"/>
      <family val="2"/>
      <scheme val="minor"/>
    </font>
    <font>
      <sz val="8"/>
      <name val="Calibri"/>
      <family val="2"/>
      <scheme val="minor"/>
    </font>
    <font>
      <sz val="10"/>
      <name val="Arial"/>
      <family val="2"/>
    </font>
    <font>
      <b/>
      <sz val="8"/>
      <color theme="1"/>
      <name val="Arial Black"/>
      <family val="2"/>
    </font>
    <font>
      <b/>
      <sz val="8"/>
      <color rgb="FF002060"/>
      <name val="Calibri"/>
      <family val="2"/>
      <scheme val="minor"/>
    </font>
    <font>
      <b/>
      <sz val="8"/>
      <color theme="0"/>
      <name val="Calibri"/>
      <family val="2"/>
      <scheme val="minor"/>
    </font>
    <font>
      <sz val="8"/>
      <color rgb="FF002060"/>
      <name val="Calibri"/>
      <family val="2"/>
      <scheme val="minor"/>
    </font>
    <font>
      <sz val="12"/>
      <name val="Times New Roman"/>
      <family val="1"/>
    </font>
    <font>
      <sz val="11"/>
      <color indexed="8"/>
      <name val="Calibri"/>
      <family val="2"/>
    </font>
    <font>
      <sz val="8"/>
      <color indexed="8"/>
      <name val="Calibri"/>
      <family val="2"/>
      <scheme val="minor"/>
    </font>
    <font>
      <sz val="8"/>
      <color rgb="FF000000"/>
      <name val="Calibri"/>
      <family val="2"/>
      <scheme val="minor"/>
    </font>
    <font>
      <sz val="8"/>
      <color rgb="FF000000"/>
      <name val="Calibri"/>
      <family val="2"/>
    </font>
    <font>
      <sz val="8"/>
      <color indexed="8"/>
      <name val="Calibri"/>
      <family val="2"/>
    </font>
    <font>
      <sz val="8"/>
      <name val="Calibri"/>
      <family val="2"/>
    </font>
    <font>
      <sz val="8"/>
      <name val="KaiTi"/>
      <charset val="134"/>
    </font>
    <font>
      <b/>
      <sz val="9"/>
      <name val="Tahoma"/>
      <family val="2"/>
    </font>
    <font>
      <sz val="9"/>
      <name val="Tahoma"/>
      <family val="2"/>
    </font>
    <font>
      <b/>
      <sz val="9"/>
      <color indexed="81"/>
      <name val="Tahoma"/>
      <family val="2"/>
    </font>
    <font>
      <sz val="9"/>
      <color indexed="81"/>
      <name val="Tahoma"/>
      <family val="2"/>
    </font>
  </fonts>
  <fills count="15">
    <fill>
      <patternFill patternType="none"/>
    </fill>
    <fill>
      <patternFill patternType="gray125"/>
    </fill>
    <fill>
      <patternFill patternType="solid">
        <fgColor rgb="FF33CCCC"/>
        <bgColor indexed="64"/>
      </patternFill>
    </fill>
    <fill>
      <patternFill patternType="solid">
        <fgColor rgb="FFCCFF33"/>
        <bgColor indexed="64"/>
      </patternFill>
    </fill>
    <fill>
      <patternFill patternType="solid">
        <fgColor theme="9" tint="0.39994506668294322"/>
        <bgColor indexed="64"/>
      </patternFill>
    </fill>
    <fill>
      <patternFill patternType="solid">
        <fgColor theme="8" tint="0.79995117038483843"/>
        <bgColor indexed="64"/>
      </patternFill>
    </fill>
    <fill>
      <patternFill patternType="solid">
        <fgColor rgb="FFFFC000"/>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4506668294322"/>
        <bgColor indexed="64"/>
      </patternFill>
    </fill>
    <fill>
      <patternFill patternType="solid">
        <fgColor theme="0"/>
        <bgColor indexed="64"/>
      </patternFill>
    </fill>
    <fill>
      <patternFill patternType="solid">
        <fgColor theme="5" tint="0.39994506668294322"/>
        <bgColor indexed="64"/>
      </patternFill>
    </fill>
    <fill>
      <patternFill patternType="solid">
        <fgColor theme="9" tint="-0.249977111117893"/>
        <bgColor indexed="64"/>
      </patternFill>
    </fill>
    <fill>
      <patternFill patternType="solid">
        <fgColor theme="9" tint="0.5999938962981048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7">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xf numFmtId="0" fontId="1" fillId="0" borderId="0"/>
    <xf numFmtId="9" fontId="4" fillId="0" borderId="0" applyFont="0" applyFill="0" applyBorder="0" applyAlignment="0" applyProtection="0"/>
    <xf numFmtId="0" fontId="9" fillId="0" borderId="0"/>
    <xf numFmtId="0" fontId="10" fillId="0" borderId="0"/>
    <xf numFmtId="0" fontId="4" fillId="0" borderId="0"/>
    <xf numFmtId="169" fontId="4" fillId="0" borderId="0" applyFont="0" applyFill="0" applyBorder="0" applyAlignment="0" applyProtection="0"/>
    <xf numFmtId="170" fontId="1" fillId="0" borderId="0" applyFont="0" applyFill="0" applyBorder="0" applyAlignment="0" applyProtection="0"/>
    <xf numFmtId="0" fontId="1" fillId="0" borderId="0"/>
    <xf numFmtId="0" fontId="1" fillId="0" borderId="0"/>
    <xf numFmtId="0" fontId="4" fillId="0" borderId="0"/>
    <xf numFmtId="0" fontId="4" fillId="0" borderId="0"/>
    <xf numFmtId="9" fontId="4" fillId="0" borderId="0" applyFont="0" applyFill="0" applyBorder="0" applyAlignment="0" applyProtection="0"/>
    <xf numFmtId="0" fontId="1" fillId="0" borderId="0" applyNumberFormat="0" applyFont="0" applyFill="0" applyBorder="0" applyAlignment="0" applyProtection="0"/>
  </cellStyleXfs>
  <cellXfs count="204">
    <xf numFmtId="0" fontId="0" fillId="0" borderId="0" xfId="0"/>
    <xf numFmtId="0" fontId="2" fillId="0" borderId="0" xfId="0" applyFont="1"/>
    <xf numFmtId="0" fontId="2" fillId="0" borderId="0" xfId="0" applyFont="1" applyAlignment="1">
      <alignment horizontal="center"/>
    </xf>
    <xf numFmtId="0" fontId="2" fillId="0" borderId="0" xfId="0" applyNumberFormat="1" applyFont="1"/>
    <xf numFmtId="0" fontId="2" fillId="0" borderId="0" xfId="0" applyFont="1" applyAlignment="1">
      <alignment horizontal="center" vertical="center"/>
    </xf>
    <xf numFmtId="164" fontId="3" fillId="0" borderId="0" xfId="1" applyNumberFormat="1" applyFont="1" applyAlignment="1">
      <alignment horizontal="center"/>
    </xf>
    <xf numFmtId="164" fontId="3" fillId="0" borderId="0" xfId="1" applyNumberFormat="1" applyFont="1"/>
    <xf numFmtId="0" fontId="2" fillId="0" borderId="0" xfId="0" applyFont="1" applyFill="1" applyAlignment="1">
      <alignment vertical="center"/>
    </xf>
    <xf numFmtId="10" fontId="2" fillId="0" borderId="0" xfId="2" applyNumberFormat="1" applyFont="1"/>
    <xf numFmtId="0" fontId="5" fillId="0" borderId="0" xfId="3" applyFont="1" applyFill="1" applyBorder="1" applyAlignment="1">
      <alignment vertical="center" wrapText="1"/>
    </xf>
    <xf numFmtId="0" fontId="2" fillId="0" borderId="0" xfId="0" applyFont="1" applyFill="1"/>
    <xf numFmtId="165" fontId="2" fillId="0" borderId="0" xfId="0" applyNumberFormat="1" applyFont="1"/>
    <xf numFmtId="2" fontId="2" fillId="0" borderId="0" xfId="0" applyNumberFormat="1" applyFont="1"/>
    <xf numFmtId="0" fontId="6" fillId="8" borderId="1" xfId="4" applyFont="1" applyFill="1" applyBorder="1" applyAlignment="1">
      <alignment vertical="center"/>
    </xf>
    <xf numFmtId="0" fontId="6" fillId="9" borderId="1" xfId="4" applyFont="1" applyFill="1" applyBorder="1" applyAlignment="1">
      <alignment vertical="center"/>
    </xf>
    <xf numFmtId="0" fontId="6" fillId="2" borderId="1" xfId="4" applyFont="1" applyFill="1" applyBorder="1" applyAlignment="1">
      <alignment vertical="center"/>
    </xf>
    <xf numFmtId="0" fontId="6" fillId="4" borderId="8" xfId="4" applyFont="1" applyFill="1" applyBorder="1" applyAlignment="1">
      <alignment vertical="center"/>
    </xf>
    <xf numFmtId="0" fontId="6" fillId="10" borderId="8" xfId="4" applyFont="1" applyFill="1" applyBorder="1" applyAlignment="1">
      <alignment vertical="center"/>
    </xf>
    <xf numFmtId="10" fontId="6" fillId="10" borderId="8" xfId="4" applyNumberFormat="1" applyFont="1" applyFill="1" applyBorder="1" applyAlignment="1">
      <alignment vertical="center"/>
    </xf>
    <xf numFmtId="0" fontId="6" fillId="10" borderId="8" xfId="4" applyFont="1" applyFill="1" applyBorder="1" applyAlignment="1">
      <alignment vertical="center" wrapText="1"/>
    </xf>
    <xf numFmtId="0" fontId="6" fillId="2" borderId="8" xfId="4" applyFont="1" applyFill="1" applyBorder="1" applyAlignment="1">
      <alignment vertical="center"/>
    </xf>
    <xf numFmtId="0" fontId="6" fillId="8" borderId="8" xfId="4" applyFont="1" applyFill="1" applyBorder="1" applyAlignment="1">
      <alignment vertical="center"/>
    </xf>
    <xf numFmtId="0" fontId="3" fillId="0" borderId="1" xfId="4" applyFont="1" applyFill="1" applyBorder="1" applyAlignment="1">
      <alignment horizontal="center" vertical="center"/>
    </xf>
    <xf numFmtId="0" fontId="2" fillId="11" borderId="1" xfId="0" applyFont="1" applyFill="1" applyBorder="1" applyAlignment="1">
      <alignment horizontal="left" vertical="center"/>
    </xf>
    <xf numFmtId="0" fontId="2" fillId="0" borderId="1" xfId="0" applyFont="1" applyFill="1" applyBorder="1" applyAlignment="1">
      <alignment horizontal="center" vertical="center"/>
    </xf>
    <xf numFmtId="166" fontId="2" fillId="0" borderId="1" xfId="0" applyNumberFormat="1" applyFont="1" applyFill="1" applyBorder="1" applyAlignment="1">
      <alignment horizontal="center" vertical="center"/>
    </xf>
    <xf numFmtId="166" fontId="2" fillId="0" borderId="1" xfId="0" quotePrefix="1" applyNumberFormat="1" applyFont="1" applyFill="1" applyBorder="1" applyAlignment="1">
      <alignment horizontal="center" vertical="center"/>
    </xf>
    <xf numFmtId="1" fontId="3" fillId="0" borderId="1" xfId="0" applyNumberFormat="1" applyFont="1" applyFill="1" applyBorder="1" applyAlignment="1">
      <alignment horizontal="center" vertical="center"/>
    </xf>
    <xf numFmtId="9" fontId="3" fillId="0" borderId="1" xfId="2" applyFont="1" applyFill="1" applyBorder="1" applyAlignment="1">
      <alignment horizontal="center" vertical="center"/>
    </xf>
    <xf numFmtId="9" fontId="3" fillId="0" borderId="1" xfId="5" applyFont="1" applyFill="1" applyBorder="1" applyAlignment="1">
      <alignment horizontal="center" vertical="center"/>
    </xf>
    <xf numFmtId="1" fontId="3" fillId="0" borderId="1" xfId="4" applyNumberFormat="1" applyFont="1" applyFill="1" applyBorder="1" applyAlignment="1">
      <alignment horizontal="center" vertical="center"/>
    </xf>
    <xf numFmtId="10" fontId="3" fillId="0" borderId="1" xfId="4" applyNumberFormat="1" applyFont="1" applyFill="1" applyBorder="1" applyAlignment="1">
      <alignment horizontal="center" vertical="center"/>
    </xf>
    <xf numFmtId="1" fontId="3" fillId="0" borderId="1" xfId="5" applyNumberFormat="1" applyFont="1" applyFill="1" applyBorder="1" applyAlignment="1">
      <alignment horizontal="center" vertical="center"/>
    </xf>
    <xf numFmtId="2" fontId="2" fillId="0" borderId="1" xfId="2" applyNumberFormat="1" applyFont="1" applyFill="1" applyBorder="1" applyAlignment="1">
      <alignment horizontal="center" vertical="center"/>
    </xf>
    <xf numFmtId="2" fontId="3" fillId="0" borderId="1" xfId="5" applyNumberFormat="1" applyFont="1" applyFill="1" applyBorder="1" applyAlignment="1">
      <alignment horizontal="center" vertical="center"/>
    </xf>
    <xf numFmtId="10" fontId="3" fillId="0" borderId="1" xfId="2" applyNumberFormat="1" applyFont="1" applyFill="1" applyBorder="1" applyAlignment="1">
      <alignment horizontal="center" vertical="center"/>
    </xf>
    <xf numFmtId="10" fontId="2" fillId="0" borderId="1" xfId="2" applyNumberFormat="1" applyFont="1" applyFill="1" applyBorder="1" applyAlignment="1">
      <alignment horizontal="center" vertical="center"/>
    </xf>
    <xf numFmtId="0" fontId="3" fillId="0" borderId="1" xfId="2" applyNumberFormat="1" applyFont="1" applyFill="1" applyBorder="1" applyAlignment="1">
      <alignment horizontal="center" vertical="center"/>
    </xf>
    <xf numFmtId="9" fontId="3" fillId="0" borderId="1" xfId="2" applyNumberFormat="1" applyFont="1" applyFill="1" applyBorder="1" applyAlignment="1">
      <alignment horizontal="center" vertical="center"/>
    </xf>
    <xf numFmtId="1" fontId="2" fillId="0" borderId="1" xfId="0" applyNumberFormat="1" applyFont="1" applyFill="1" applyBorder="1" applyAlignment="1">
      <alignment horizontal="center" vertical="center"/>
    </xf>
    <xf numFmtId="168" fontId="3" fillId="0" borderId="1" xfId="5" applyNumberFormat="1" applyFont="1" applyFill="1" applyBorder="1" applyAlignment="1">
      <alignment horizontal="center" vertical="center"/>
    </xf>
    <xf numFmtId="10" fontId="3" fillId="0" borderId="1" xfId="6" applyNumberFormat="1" applyFont="1" applyFill="1" applyBorder="1" applyAlignment="1">
      <alignment horizontal="center" vertical="center" wrapText="1"/>
    </xf>
    <xf numFmtId="165" fontId="3" fillId="0" borderId="1" xfId="6" applyNumberFormat="1" applyFont="1" applyFill="1" applyBorder="1" applyAlignment="1">
      <alignment horizontal="center" vertical="center" wrapText="1"/>
    </xf>
    <xf numFmtId="3" fontId="3" fillId="0" borderId="1" xfId="5"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3" fontId="2" fillId="0" borderId="1" xfId="0" applyNumberFormat="1" applyFont="1" applyFill="1" applyBorder="1" applyAlignment="1">
      <alignment horizontal="center" vertical="center"/>
    </xf>
    <xf numFmtId="9" fontId="0" fillId="0" borderId="0" xfId="2" applyFont="1"/>
    <xf numFmtId="9" fontId="0" fillId="0" borderId="0" xfId="2" applyFont="1" applyFill="1"/>
    <xf numFmtId="0" fontId="0" fillId="0" borderId="0" xfId="0" applyFill="1"/>
    <xf numFmtId="0" fontId="3" fillId="12" borderId="1" xfId="4" applyFont="1" applyFill="1" applyBorder="1" applyAlignment="1">
      <alignment horizontal="center" vertical="center"/>
    </xf>
    <xf numFmtId="0" fontId="11" fillId="12" borderId="1" xfId="7" applyFont="1" applyFill="1" applyBorder="1" applyAlignment="1">
      <alignment horizontal="left" vertical="center"/>
    </xf>
    <xf numFmtId="0" fontId="2" fillId="12" borderId="1" xfId="0" applyFont="1" applyFill="1" applyBorder="1" applyAlignment="1">
      <alignment horizontal="center" vertical="center"/>
    </xf>
    <xf numFmtId="166" fontId="2" fillId="12" borderId="1" xfId="0" applyNumberFormat="1" applyFont="1" applyFill="1" applyBorder="1" applyAlignment="1">
      <alignment horizontal="center" vertical="center"/>
    </xf>
    <xf numFmtId="166" fontId="2" fillId="12" borderId="1" xfId="0" quotePrefix="1" applyNumberFormat="1" applyFont="1" applyFill="1" applyBorder="1" applyAlignment="1">
      <alignment horizontal="center" vertical="center"/>
    </xf>
    <xf numFmtId="1" fontId="3" fillId="12" borderId="1" xfId="0" applyNumberFormat="1" applyFont="1" applyFill="1" applyBorder="1" applyAlignment="1">
      <alignment horizontal="center" vertical="center"/>
    </xf>
    <xf numFmtId="9" fontId="3" fillId="12" borderId="1" xfId="2" applyFont="1" applyFill="1" applyBorder="1" applyAlignment="1">
      <alignment horizontal="center" vertical="center"/>
    </xf>
    <xf numFmtId="9" fontId="3" fillId="12" borderId="1" xfId="5" applyFont="1" applyFill="1" applyBorder="1" applyAlignment="1">
      <alignment horizontal="center" vertical="center"/>
    </xf>
    <xf numFmtId="1" fontId="3" fillId="12" borderId="1" xfId="4" applyNumberFormat="1" applyFont="1" applyFill="1" applyBorder="1" applyAlignment="1">
      <alignment horizontal="center" vertical="center"/>
    </xf>
    <xf numFmtId="10" fontId="3" fillId="12" borderId="1" xfId="4" applyNumberFormat="1" applyFont="1" applyFill="1" applyBorder="1" applyAlignment="1">
      <alignment horizontal="center" vertical="center"/>
    </xf>
    <xf numFmtId="1" fontId="3" fillId="12" borderId="1" xfId="5" applyNumberFormat="1" applyFont="1" applyFill="1" applyBorder="1" applyAlignment="1">
      <alignment horizontal="center" vertical="center"/>
    </xf>
    <xf numFmtId="2" fontId="2" fillId="12" borderId="1" xfId="2" applyNumberFormat="1" applyFont="1" applyFill="1" applyBorder="1" applyAlignment="1">
      <alignment horizontal="center" vertical="center"/>
    </xf>
    <xf numFmtId="2" fontId="3" fillId="12" borderId="1" xfId="5" applyNumberFormat="1" applyFont="1" applyFill="1" applyBorder="1" applyAlignment="1">
      <alignment horizontal="center" vertical="center"/>
    </xf>
    <xf numFmtId="10" fontId="3" fillId="12" borderId="1" xfId="2" applyNumberFormat="1" applyFont="1" applyFill="1" applyBorder="1" applyAlignment="1">
      <alignment horizontal="center" vertical="center"/>
    </xf>
    <xf numFmtId="10" fontId="2" fillId="12" borderId="1" xfId="2" applyNumberFormat="1" applyFont="1" applyFill="1" applyBorder="1" applyAlignment="1">
      <alignment horizontal="center" vertical="center"/>
    </xf>
    <xf numFmtId="0" fontId="3" fillId="12" borderId="1" xfId="2" applyNumberFormat="1" applyFont="1" applyFill="1" applyBorder="1" applyAlignment="1">
      <alignment horizontal="center" vertical="center"/>
    </xf>
    <xf numFmtId="9" fontId="3" fillId="12" borderId="1" xfId="2" applyNumberFormat="1" applyFont="1" applyFill="1" applyBorder="1" applyAlignment="1">
      <alignment horizontal="center" vertical="center"/>
    </xf>
    <xf numFmtId="1" fontId="2" fillId="12" borderId="1" xfId="0" applyNumberFormat="1" applyFont="1" applyFill="1" applyBorder="1" applyAlignment="1">
      <alignment horizontal="center" vertical="center"/>
    </xf>
    <xf numFmtId="168" fontId="3" fillId="12" borderId="1" xfId="5" applyNumberFormat="1" applyFont="1" applyFill="1" applyBorder="1" applyAlignment="1">
      <alignment horizontal="center" vertical="center"/>
    </xf>
    <xf numFmtId="10" fontId="3" fillId="12" borderId="1" xfId="6" applyNumberFormat="1" applyFont="1" applyFill="1" applyBorder="1" applyAlignment="1">
      <alignment horizontal="center" vertical="center" wrapText="1"/>
    </xf>
    <xf numFmtId="165" fontId="3" fillId="12" borderId="1" xfId="6" applyNumberFormat="1" applyFont="1" applyFill="1" applyBorder="1" applyAlignment="1">
      <alignment horizontal="center" vertical="center" wrapText="1"/>
    </xf>
    <xf numFmtId="3" fontId="3" fillId="12" borderId="1" xfId="5" applyNumberFormat="1" applyFont="1" applyFill="1" applyBorder="1" applyAlignment="1">
      <alignment horizontal="center" vertical="center"/>
    </xf>
    <xf numFmtId="0" fontId="2" fillId="12" borderId="1" xfId="0" applyNumberFormat="1" applyFont="1" applyFill="1" applyBorder="1" applyAlignment="1">
      <alignment horizontal="center" vertical="center"/>
    </xf>
    <xf numFmtId="3" fontId="2" fillId="12" borderId="1" xfId="0" applyNumberFormat="1" applyFont="1" applyFill="1" applyBorder="1" applyAlignment="1">
      <alignment horizontal="center" vertical="center"/>
    </xf>
    <xf numFmtId="9" fontId="0" fillId="12" borderId="0" xfId="2" applyFont="1" applyFill="1"/>
    <xf numFmtId="0" fontId="0" fillId="12" borderId="0" xfId="0" applyFill="1"/>
    <xf numFmtId="0" fontId="11" fillId="11" borderId="1" xfId="7" applyFont="1" applyFill="1" applyBorder="1" applyAlignment="1">
      <alignment horizontal="left" vertical="center"/>
    </xf>
    <xf numFmtId="0" fontId="3" fillId="11" borderId="1" xfId="0" applyFont="1" applyFill="1" applyBorder="1" applyAlignment="1">
      <alignment horizontal="left" vertical="center"/>
    </xf>
    <xf numFmtId="0" fontId="2" fillId="11" borderId="1" xfId="0" applyFont="1" applyFill="1" applyBorder="1" applyAlignment="1">
      <alignment horizontal="left"/>
    </xf>
    <xf numFmtId="0" fontId="2" fillId="0" borderId="1" xfId="0" applyFont="1" applyFill="1" applyBorder="1" applyAlignment="1">
      <alignment horizontal="left" vertical="center"/>
    </xf>
    <xf numFmtId="0" fontId="2" fillId="0" borderId="1" xfId="0" applyFont="1" applyFill="1" applyBorder="1" applyAlignment="1">
      <alignment horizontal="left"/>
    </xf>
    <xf numFmtId="0" fontId="3" fillId="0" borderId="1" xfId="7" applyFont="1" applyFill="1" applyBorder="1" applyAlignment="1">
      <alignment horizontal="left" vertical="center"/>
    </xf>
    <xf numFmtId="0" fontId="11" fillId="0" borderId="1" xfId="7" applyFont="1" applyFill="1" applyBorder="1" applyAlignment="1">
      <alignment horizontal="left" vertical="center"/>
    </xf>
    <xf numFmtId="0" fontId="12" fillId="0" borderId="1" xfId="0" applyFont="1" applyFill="1" applyBorder="1"/>
    <xf numFmtId="0" fontId="2" fillId="12" borderId="1" xfId="0" applyFont="1" applyFill="1" applyBorder="1" applyAlignment="1">
      <alignment horizontal="left" vertical="center"/>
    </xf>
    <xf numFmtId="0" fontId="2" fillId="0" borderId="1" xfId="7" applyFont="1" applyFill="1" applyBorder="1" applyAlignment="1">
      <alignment horizontal="left" vertical="center"/>
    </xf>
    <xf numFmtId="0" fontId="13" fillId="0" borderId="1" xfId="0" applyFont="1" applyFill="1" applyBorder="1" applyAlignment="1">
      <alignment horizontal="left" vertical="center"/>
    </xf>
    <xf numFmtId="0" fontId="3" fillId="0" borderId="1" xfId="0" applyFont="1" applyFill="1" applyBorder="1" applyAlignment="1">
      <alignment horizontal="left"/>
    </xf>
    <xf numFmtId="0" fontId="3" fillId="0" borderId="1" xfId="0" applyFont="1" applyFill="1" applyBorder="1" applyAlignment="1">
      <alignment horizontal="left" vertical="center"/>
    </xf>
    <xf numFmtId="0" fontId="3" fillId="0" borderId="1" xfId="8" applyFont="1" applyFill="1" applyBorder="1" applyAlignment="1">
      <alignment horizontal="left" vertical="center"/>
    </xf>
    <xf numFmtId="0" fontId="2" fillId="0" borderId="1" xfId="0" applyFont="1" applyFill="1" applyBorder="1" applyAlignment="1">
      <alignment vertical="center"/>
    </xf>
    <xf numFmtId="0" fontId="12" fillId="0" borderId="1" xfId="0" applyFont="1" applyBorder="1"/>
    <xf numFmtId="0" fontId="3" fillId="11" borderId="1" xfId="7" applyFont="1" applyFill="1" applyBorder="1" applyAlignment="1">
      <alignment horizontal="left" vertical="center"/>
    </xf>
    <xf numFmtId="0" fontId="2" fillId="12" borderId="1" xfId="0" applyFont="1" applyFill="1" applyBorder="1" applyAlignment="1">
      <alignment vertical="center"/>
    </xf>
    <xf numFmtId="2" fontId="3" fillId="0" borderId="1" xfId="0" applyNumberFormat="1" applyFont="1" applyFill="1" applyBorder="1" applyAlignment="1">
      <alignment horizontal="center" vertical="center"/>
    </xf>
    <xf numFmtId="0" fontId="2" fillId="0" borderId="1" xfId="0" applyFont="1" applyFill="1" applyBorder="1" applyAlignment="1">
      <alignment horizontal="center"/>
    </xf>
    <xf numFmtId="0" fontId="3" fillId="0" borderId="1" xfId="6" applyNumberFormat="1" applyFont="1" applyFill="1" applyBorder="1" applyAlignment="1">
      <alignment horizontal="center" vertical="center" wrapText="1"/>
    </xf>
    <xf numFmtId="0" fontId="2" fillId="0" borderId="1" xfId="0" applyFont="1" applyFill="1" applyBorder="1"/>
    <xf numFmtId="0" fontId="0" fillId="0" borderId="0" xfId="0" applyNumberFormat="1"/>
    <xf numFmtId="3" fontId="0" fillId="0" borderId="0" xfId="0" applyNumberFormat="1"/>
    <xf numFmtId="0" fontId="6" fillId="14" borderId="1" xfId="4" applyFont="1" applyFill="1" applyBorder="1" applyAlignment="1">
      <alignment vertical="center"/>
    </xf>
    <xf numFmtId="0" fontId="6" fillId="13" borderId="1" xfId="4" applyFont="1" applyFill="1" applyBorder="1" applyAlignment="1">
      <alignment vertical="center"/>
    </xf>
    <xf numFmtId="0" fontId="6" fillId="13" borderId="8" xfId="4" applyFont="1" applyFill="1" applyBorder="1" applyAlignment="1">
      <alignment vertical="center"/>
    </xf>
    <xf numFmtId="0" fontId="6" fillId="13" borderId="8" xfId="4" applyFont="1" applyFill="1" applyBorder="1" applyAlignment="1">
      <alignment vertical="center" wrapText="1"/>
    </xf>
    <xf numFmtId="0" fontId="14" fillId="0" borderId="1" xfId="0" applyFont="1" applyFill="1" applyBorder="1" applyAlignment="1">
      <alignment horizontal="center" vertical="center"/>
    </xf>
    <xf numFmtId="9" fontId="15" fillId="0" borderId="1" xfId="5" applyFont="1" applyFill="1" applyBorder="1" applyAlignment="1">
      <alignment horizontal="center" vertical="center"/>
    </xf>
    <xf numFmtId="1" fontId="16" fillId="0" borderId="1" xfId="9" applyNumberFormat="1" applyFont="1" applyFill="1" applyBorder="1" applyAlignment="1">
      <alignment horizontal="center" vertical="center"/>
    </xf>
    <xf numFmtId="0" fontId="13" fillId="12" borderId="1" xfId="0" applyFont="1" applyFill="1" applyBorder="1" applyAlignment="1">
      <alignment horizontal="left" vertical="center"/>
    </xf>
    <xf numFmtId="9" fontId="6" fillId="13" borderId="2" xfId="4" applyNumberFormat="1" applyFont="1" applyFill="1" applyBorder="1" applyAlignment="1">
      <alignment horizontal="center" vertical="center"/>
    </xf>
    <xf numFmtId="9" fontId="6" fillId="13" borderId="3" xfId="4" applyNumberFormat="1" applyFont="1" applyFill="1" applyBorder="1" applyAlignment="1">
      <alignment horizontal="center" vertical="center"/>
    </xf>
    <xf numFmtId="9" fontId="6" fillId="13" borderId="4" xfId="4" applyNumberFormat="1" applyFont="1" applyFill="1" applyBorder="1" applyAlignment="1">
      <alignment horizontal="center" vertical="center"/>
    </xf>
    <xf numFmtId="0" fontId="8" fillId="13" borderId="8" xfId="0" applyFont="1" applyFill="1" applyBorder="1" applyAlignment="1">
      <alignment horizontal="center" vertical="center" wrapText="1"/>
    </xf>
    <xf numFmtId="0" fontId="8" fillId="13" borderId="9" xfId="0" applyFont="1" applyFill="1" applyBorder="1" applyAlignment="1">
      <alignment horizontal="center" vertical="center" wrapText="1"/>
    </xf>
    <xf numFmtId="0" fontId="8" fillId="13" borderId="10" xfId="0" applyFont="1" applyFill="1" applyBorder="1" applyAlignment="1">
      <alignment horizontal="center" vertical="center" wrapText="1"/>
    </xf>
    <xf numFmtId="9" fontId="6" fillId="13" borderId="1" xfId="4" applyNumberFormat="1" applyFont="1" applyFill="1" applyBorder="1" applyAlignment="1">
      <alignment horizontal="center" vertical="center"/>
    </xf>
    <xf numFmtId="0" fontId="6" fillId="13" borderId="2" xfId="4" applyFont="1" applyFill="1" applyBorder="1" applyAlignment="1">
      <alignment horizontal="center" vertical="center"/>
    </xf>
    <xf numFmtId="0" fontId="6" fillId="13" borderId="3" xfId="4" applyFont="1" applyFill="1" applyBorder="1" applyAlignment="1">
      <alignment horizontal="center" vertical="center"/>
    </xf>
    <xf numFmtId="0" fontId="6" fillId="13" borderId="4" xfId="4" applyFont="1" applyFill="1" applyBorder="1" applyAlignment="1">
      <alignment horizontal="center" vertical="center"/>
    </xf>
    <xf numFmtId="0" fontId="8" fillId="13" borderId="1" xfId="0" applyFont="1" applyFill="1" applyBorder="1" applyAlignment="1">
      <alignment horizontal="center" vertical="center"/>
    </xf>
    <xf numFmtId="9" fontId="8" fillId="13" borderId="1" xfId="0" applyNumberFormat="1" applyFont="1" applyFill="1" applyBorder="1" applyAlignment="1">
      <alignment horizontal="center" vertical="center"/>
    </xf>
    <xf numFmtId="0" fontId="7" fillId="13" borderId="8" xfId="4" applyFont="1" applyFill="1" applyBorder="1" applyAlignment="1">
      <alignment horizontal="center" vertical="center" wrapText="1"/>
    </xf>
    <xf numFmtId="0" fontId="7" fillId="13" borderId="9" xfId="4" applyFont="1" applyFill="1" applyBorder="1" applyAlignment="1">
      <alignment horizontal="center" vertical="center" wrapText="1"/>
    </xf>
    <xf numFmtId="0" fontId="7" fillId="13" borderId="10" xfId="4" applyFont="1" applyFill="1" applyBorder="1" applyAlignment="1">
      <alignment horizontal="center" vertical="center" wrapText="1"/>
    </xf>
    <xf numFmtId="0" fontId="6" fillId="13" borderId="1" xfId="4" applyFont="1" applyFill="1" applyBorder="1" applyAlignment="1">
      <alignment horizontal="center" vertical="center"/>
    </xf>
    <xf numFmtId="0" fontId="6" fillId="13" borderId="2" xfId="3" applyFont="1" applyFill="1" applyBorder="1" applyAlignment="1">
      <alignment horizontal="center" vertical="center" wrapText="1"/>
    </xf>
    <xf numFmtId="0" fontId="6" fillId="13" borderId="3" xfId="3" applyFont="1" applyFill="1" applyBorder="1" applyAlignment="1">
      <alignment horizontal="center" vertical="center" wrapText="1"/>
    </xf>
    <xf numFmtId="0" fontId="6" fillId="13" borderId="4" xfId="3" applyFont="1" applyFill="1" applyBorder="1" applyAlignment="1">
      <alignment horizontal="center" vertical="center" wrapText="1"/>
    </xf>
    <xf numFmtId="0" fontId="6" fillId="13" borderId="2" xfId="4" applyFont="1" applyFill="1" applyBorder="1" applyAlignment="1">
      <alignment horizontal="center" vertical="center" wrapText="1"/>
    </xf>
    <xf numFmtId="0" fontId="6" fillId="13" borderId="3" xfId="4" applyFont="1" applyFill="1" applyBorder="1" applyAlignment="1">
      <alignment horizontal="center" vertical="center" wrapText="1"/>
    </xf>
    <xf numFmtId="0" fontId="6" fillId="13" borderId="4" xfId="4" applyFont="1" applyFill="1" applyBorder="1" applyAlignment="1">
      <alignment horizontal="center" vertical="center" wrapText="1"/>
    </xf>
    <xf numFmtId="0" fontId="6" fillId="3" borderId="8" xfId="4" applyNumberFormat="1" applyFont="1" applyFill="1" applyBorder="1" applyAlignment="1">
      <alignment horizontal="center" vertical="center" wrapText="1"/>
    </xf>
    <xf numFmtId="0" fontId="6" fillId="3" borderId="9" xfId="4" applyNumberFormat="1" applyFont="1" applyFill="1" applyBorder="1" applyAlignment="1">
      <alignment horizontal="center" vertical="center" wrapText="1"/>
    </xf>
    <xf numFmtId="0" fontId="6" fillId="3" borderId="10" xfId="4" applyNumberFormat="1" applyFont="1" applyFill="1" applyBorder="1" applyAlignment="1">
      <alignment horizontal="center" vertical="center" wrapText="1"/>
    </xf>
    <xf numFmtId="167" fontId="6" fillId="13" borderId="8" xfId="4" applyNumberFormat="1" applyFont="1" applyFill="1" applyBorder="1" applyAlignment="1">
      <alignment horizontal="center" vertical="center" wrapText="1"/>
    </xf>
    <xf numFmtId="167" fontId="6" fillId="13" borderId="9" xfId="4" applyNumberFormat="1" applyFont="1" applyFill="1" applyBorder="1" applyAlignment="1">
      <alignment horizontal="center" vertical="center" wrapText="1"/>
    </xf>
    <xf numFmtId="167" fontId="6" fillId="13" borderId="10" xfId="4" applyNumberFormat="1" applyFont="1" applyFill="1" applyBorder="1" applyAlignment="1">
      <alignment horizontal="center" vertical="center" wrapText="1"/>
    </xf>
    <xf numFmtId="0" fontId="7" fillId="13" borderId="8" xfId="4" applyFont="1" applyFill="1" applyBorder="1" applyAlignment="1">
      <alignment horizontal="center" vertical="center"/>
    </xf>
    <xf numFmtId="0" fontId="7" fillId="13" borderId="9" xfId="4" applyFont="1" applyFill="1" applyBorder="1" applyAlignment="1">
      <alignment horizontal="center" vertical="center"/>
    </xf>
    <xf numFmtId="0" fontId="7" fillId="13" borderId="10" xfId="4" applyFont="1" applyFill="1" applyBorder="1" applyAlignment="1">
      <alignment horizontal="center" vertical="center"/>
    </xf>
    <xf numFmtId="0" fontId="6" fillId="13" borderId="8" xfId="4" applyFont="1" applyFill="1" applyBorder="1" applyAlignment="1">
      <alignment horizontal="center" vertical="center" wrapText="1"/>
    </xf>
    <xf numFmtId="0" fontId="6" fillId="13" borderId="9" xfId="4" applyFont="1" applyFill="1" applyBorder="1" applyAlignment="1">
      <alignment horizontal="center" vertical="center" wrapText="1"/>
    </xf>
    <xf numFmtId="0" fontId="6" fillId="13" borderId="10" xfId="4" applyFont="1" applyFill="1" applyBorder="1" applyAlignment="1">
      <alignment horizontal="center" vertical="center" wrapText="1"/>
    </xf>
    <xf numFmtId="0" fontId="6" fillId="13" borderId="5" xfId="4" applyFont="1" applyFill="1" applyBorder="1" applyAlignment="1">
      <alignment horizontal="center" vertical="center"/>
    </xf>
    <xf numFmtId="0" fontId="6" fillId="13" borderId="6" xfId="4" applyFont="1" applyFill="1" applyBorder="1" applyAlignment="1">
      <alignment horizontal="center" vertical="center"/>
    </xf>
    <xf numFmtId="0" fontId="6" fillId="13" borderId="7" xfId="4" applyFont="1" applyFill="1" applyBorder="1" applyAlignment="1">
      <alignment horizontal="center" vertical="center"/>
    </xf>
    <xf numFmtId="0" fontId="6" fillId="13" borderId="1" xfId="4" applyFont="1" applyFill="1" applyBorder="1" applyAlignment="1">
      <alignment horizontal="center" vertical="center" wrapText="1"/>
    </xf>
    <xf numFmtId="0" fontId="6" fillId="3" borderId="1" xfId="4" applyFont="1" applyFill="1" applyBorder="1" applyAlignment="1">
      <alignment horizontal="center" vertical="center" wrapText="1"/>
    </xf>
    <xf numFmtId="9" fontId="6" fillId="4" borderId="2" xfId="4" applyNumberFormat="1" applyFont="1" applyFill="1" applyBorder="1" applyAlignment="1">
      <alignment horizontal="center" vertical="center"/>
    </xf>
    <xf numFmtId="9" fontId="6" fillId="4" borderId="3" xfId="4" applyNumberFormat="1" applyFont="1" applyFill="1" applyBorder="1" applyAlignment="1">
      <alignment horizontal="center" vertical="center"/>
    </xf>
    <xf numFmtId="9" fontId="6" fillId="4" borderId="4" xfId="4" applyNumberFormat="1" applyFont="1" applyFill="1" applyBorder="1" applyAlignment="1">
      <alignment horizontal="center" vertical="center"/>
    </xf>
    <xf numFmtId="9" fontId="6" fillId="2" borderId="2" xfId="4" applyNumberFormat="1" applyFont="1" applyFill="1" applyBorder="1" applyAlignment="1">
      <alignment horizontal="center" vertical="center"/>
    </xf>
    <xf numFmtId="9" fontId="6" fillId="2" borderId="3" xfId="4" applyNumberFormat="1" applyFont="1" applyFill="1" applyBorder="1" applyAlignment="1">
      <alignment horizontal="center" vertical="center"/>
    </xf>
    <xf numFmtId="9" fontId="6" fillId="2" borderId="4" xfId="4" applyNumberFormat="1" applyFont="1" applyFill="1" applyBorder="1" applyAlignment="1">
      <alignment horizontal="center" vertical="center"/>
    </xf>
    <xf numFmtId="1" fontId="6" fillId="13" borderId="1" xfId="4" applyNumberFormat="1" applyFont="1" applyFill="1" applyBorder="1" applyAlignment="1">
      <alignment horizontal="center" vertical="center" wrapText="1"/>
    </xf>
    <xf numFmtId="166" fontId="6" fillId="13" borderId="1" xfId="4" applyNumberFormat="1" applyFont="1" applyFill="1" applyBorder="1" applyAlignment="1">
      <alignment horizontal="center" vertical="center" wrapText="1"/>
    </xf>
    <xf numFmtId="0" fontId="6" fillId="13" borderId="1" xfId="4" applyNumberFormat="1" applyFont="1" applyFill="1" applyBorder="1" applyAlignment="1">
      <alignment horizontal="center" vertical="center" wrapText="1"/>
    </xf>
    <xf numFmtId="0" fontId="8"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2" borderId="10" xfId="0" applyFont="1" applyFill="1" applyBorder="1" applyAlignment="1">
      <alignment horizontal="center" vertical="center" wrapText="1"/>
    </xf>
    <xf numFmtId="9" fontId="6" fillId="2" borderId="1" xfId="4" applyNumberFormat="1" applyFont="1" applyFill="1" applyBorder="1" applyAlignment="1">
      <alignment horizontal="center" vertical="center"/>
    </xf>
    <xf numFmtId="9" fontId="6" fillId="4" borderId="1" xfId="4" applyNumberFormat="1" applyFont="1" applyFill="1" applyBorder="1" applyAlignment="1">
      <alignment horizontal="center" vertical="center"/>
    </xf>
    <xf numFmtId="0" fontId="6" fillId="2" borderId="2" xfId="4" applyFont="1" applyFill="1" applyBorder="1" applyAlignment="1">
      <alignment horizontal="center" vertical="center"/>
    </xf>
    <xf numFmtId="0" fontId="6" fillId="2" borderId="3" xfId="4" applyFont="1" applyFill="1" applyBorder="1" applyAlignment="1">
      <alignment horizontal="center" vertical="center"/>
    </xf>
    <xf numFmtId="0" fontId="6" fillId="2" borderId="4" xfId="4" applyFont="1" applyFill="1" applyBorder="1" applyAlignment="1">
      <alignment horizontal="center" vertical="center"/>
    </xf>
    <xf numFmtId="0" fontId="8" fillId="2" borderId="1" xfId="0" applyFont="1" applyFill="1" applyBorder="1" applyAlignment="1">
      <alignment horizontal="center" vertical="center"/>
    </xf>
    <xf numFmtId="9" fontId="8" fillId="2" borderId="1" xfId="0" applyNumberFormat="1" applyFont="1" applyFill="1" applyBorder="1" applyAlignment="1">
      <alignment horizontal="center" vertical="center"/>
    </xf>
    <xf numFmtId="0" fontId="7" fillId="7" borderId="8" xfId="4" applyFont="1" applyFill="1" applyBorder="1" applyAlignment="1">
      <alignment horizontal="center" vertical="center" wrapText="1"/>
    </xf>
    <xf numFmtId="0" fontId="7" fillId="7" borderId="9" xfId="4" applyFont="1" applyFill="1" applyBorder="1" applyAlignment="1">
      <alignment horizontal="center" vertical="center" wrapText="1"/>
    </xf>
    <xf numFmtId="0" fontId="7" fillId="7" borderId="10" xfId="4" applyFont="1" applyFill="1" applyBorder="1" applyAlignment="1">
      <alignment horizontal="center" vertical="center" wrapText="1"/>
    </xf>
    <xf numFmtId="0" fontId="6" fillId="2" borderId="1" xfId="4" applyFont="1" applyFill="1" applyBorder="1" applyAlignment="1">
      <alignment horizontal="center" vertical="center"/>
    </xf>
    <xf numFmtId="0" fontId="6" fillId="2" borderId="2" xfId="3" applyFont="1" applyFill="1" applyBorder="1" applyAlignment="1">
      <alignment horizontal="center" vertical="center" wrapText="1"/>
    </xf>
    <xf numFmtId="0" fontId="6" fillId="2" borderId="3" xfId="3" applyFont="1" applyFill="1" applyBorder="1" applyAlignment="1">
      <alignment horizontal="center" vertical="center" wrapText="1"/>
    </xf>
    <xf numFmtId="0" fontId="6" fillId="2" borderId="4" xfId="3" applyFont="1" applyFill="1" applyBorder="1" applyAlignment="1">
      <alignment horizontal="center" vertical="center" wrapText="1"/>
    </xf>
    <xf numFmtId="0" fontId="6" fillId="4" borderId="1" xfId="4" applyFont="1" applyFill="1" applyBorder="1" applyAlignment="1">
      <alignment horizontal="center" vertical="center"/>
    </xf>
    <xf numFmtId="0" fontId="6" fillId="4" borderId="2" xfId="4" applyFont="1" applyFill="1" applyBorder="1" applyAlignment="1">
      <alignment horizontal="center" vertical="center" wrapText="1"/>
    </xf>
    <xf numFmtId="0" fontId="6" fillId="4" borderId="3" xfId="4" applyFont="1" applyFill="1" applyBorder="1" applyAlignment="1">
      <alignment horizontal="center" vertical="center" wrapText="1"/>
    </xf>
    <xf numFmtId="0" fontId="6" fillId="4" borderId="4" xfId="4" applyFont="1" applyFill="1" applyBorder="1" applyAlignment="1">
      <alignment horizontal="center" vertical="center" wrapText="1"/>
    </xf>
    <xf numFmtId="0" fontId="6" fillId="3" borderId="8" xfId="4" applyFont="1" applyFill="1" applyBorder="1" applyAlignment="1">
      <alignment horizontal="center" vertical="center" wrapText="1"/>
    </xf>
    <xf numFmtId="0" fontId="6" fillId="3" borderId="9" xfId="4" applyFont="1" applyFill="1" applyBorder="1" applyAlignment="1">
      <alignment horizontal="center" vertical="center" wrapText="1"/>
    </xf>
    <xf numFmtId="0" fontId="6" fillId="3" borderId="10" xfId="4" applyFont="1" applyFill="1" applyBorder="1" applyAlignment="1">
      <alignment horizontal="center" vertical="center" wrapText="1"/>
    </xf>
    <xf numFmtId="167" fontId="6" fillId="6" borderId="8" xfId="4" applyNumberFormat="1" applyFont="1" applyFill="1" applyBorder="1" applyAlignment="1">
      <alignment horizontal="center" vertical="center" wrapText="1"/>
    </xf>
    <xf numFmtId="167" fontId="6" fillId="6" borderId="9" xfId="4" applyNumberFormat="1" applyFont="1" applyFill="1" applyBorder="1" applyAlignment="1">
      <alignment horizontal="center" vertical="center" wrapText="1"/>
    </xf>
    <xf numFmtId="167" fontId="6" fillId="6" borderId="10" xfId="4" applyNumberFormat="1" applyFont="1" applyFill="1" applyBorder="1" applyAlignment="1">
      <alignment horizontal="center" vertical="center" wrapText="1"/>
    </xf>
    <xf numFmtId="0" fontId="7" fillId="7" borderId="8" xfId="4" applyFont="1" applyFill="1" applyBorder="1" applyAlignment="1">
      <alignment horizontal="center" vertical="center"/>
    </xf>
    <xf numFmtId="0" fontId="7" fillId="7" borderId="9" xfId="4" applyFont="1" applyFill="1" applyBorder="1" applyAlignment="1">
      <alignment horizontal="center" vertical="center"/>
    </xf>
    <xf numFmtId="0" fontId="7" fillId="7" borderId="10" xfId="4" applyFont="1" applyFill="1" applyBorder="1" applyAlignment="1">
      <alignment horizontal="center" vertical="center"/>
    </xf>
    <xf numFmtId="0" fontId="6" fillId="5" borderId="8" xfId="4" applyFont="1" applyFill="1" applyBorder="1" applyAlignment="1">
      <alignment horizontal="center" vertical="center" wrapText="1"/>
    </xf>
    <xf numFmtId="0" fontId="6" fillId="5" borderId="9" xfId="4" applyFont="1" applyFill="1" applyBorder="1" applyAlignment="1">
      <alignment horizontal="center" vertical="center" wrapText="1"/>
    </xf>
    <xf numFmtId="0" fontId="6" fillId="5" borderId="10" xfId="4" applyFont="1" applyFill="1" applyBorder="1" applyAlignment="1">
      <alignment horizontal="center" vertical="center" wrapText="1"/>
    </xf>
    <xf numFmtId="0" fontId="6" fillId="2" borderId="8" xfId="4" applyFont="1" applyFill="1" applyBorder="1" applyAlignment="1">
      <alignment horizontal="center" vertical="center" wrapText="1"/>
    </xf>
    <xf numFmtId="0" fontId="6" fillId="2" borderId="9" xfId="4" applyFont="1" applyFill="1" applyBorder="1" applyAlignment="1">
      <alignment horizontal="center" vertical="center" wrapText="1"/>
    </xf>
    <xf numFmtId="0" fontId="6" fillId="2" borderId="10" xfId="4" applyFont="1" applyFill="1" applyBorder="1" applyAlignment="1">
      <alignment horizontal="center" vertical="center" wrapText="1"/>
    </xf>
    <xf numFmtId="167" fontId="6" fillId="2" borderId="8" xfId="4" applyNumberFormat="1" applyFont="1" applyFill="1" applyBorder="1" applyAlignment="1">
      <alignment horizontal="center" vertical="center" wrapText="1"/>
    </xf>
    <xf numFmtId="167" fontId="6" fillId="2" borderId="9" xfId="4" applyNumberFormat="1" applyFont="1" applyFill="1" applyBorder="1" applyAlignment="1">
      <alignment horizontal="center" vertical="center" wrapText="1"/>
    </xf>
    <xf numFmtId="167" fontId="6" fillId="2" borderId="10" xfId="4" applyNumberFormat="1" applyFont="1" applyFill="1" applyBorder="1" applyAlignment="1">
      <alignment horizontal="center" vertical="center" wrapText="1"/>
    </xf>
    <xf numFmtId="0" fontId="6" fillId="4" borderId="2" xfId="4" applyFont="1" applyFill="1" applyBorder="1" applyAlignment="1">
      <alignment horizontal="center" vertical="center"/>
    </xf>
    <xf numFmtId="0" fontId="6" fillId="4" borderId="3" xfId="4" applyFont="1" applyFill="1" applyBorder="1" applyAlignment="1">
      <alignment horizontal="center" vertical="center"/>
    </xf>
    <xf numFmtId="0" fontId="6" fillId="4" borderId="4" xfId="4" applyFont="1" applyFill="1" applyBorder="1" applyAlignment="1">
      <alignment horizontal="center" vertical="center"/>
    </xf>
    <xf numFmtId="0" fontId="6" fillId="2" borderId="5" xfId="4" applyFont="1" applyFill="1" applyBorder="1" applyAlignment="1">
      <alignment horizontal="center" vertical="center"/>
    </xf>
    <xf numFmtId="0" fontId="6" fillId="2" borderId="6" xfId="4" applyFont="1" applyFill="1" applyBorder="1" applyAlignment="1">
      <alignment horizontal="center" vertical="center"/>
    </xf>
    <xf numFmtId="0" fontId="6" fillId="2" borderId="7" xfId="4" applyFont="1" applyFill="1" applyBorder="1" applyAlignment="1">
      <alignment horizontal="center" vertical="center"/>
    </xf>
    <xf numFmtId="0" fontId="6" fillId="2" borderId="1" xfId="4" applyFont="1" applyFill="1" applyBorder="1" applyAlignment="1">
      <alignment horizontal="center" vertical="center" wrapText="1"/>
    </xf>
    <xf numFmtId="1" fontId="6" fillId="2" borderId="1" xfId="4" applyNumberFormat="1" applyFont="1" applyFill="1" applyBorder="1" applyAlignment="1">
      <alignment horizontal="center" vertical="center" wrapText="1"/>
    </xf>
    <xf numFmtId="166" fontId="6" fillId="2" borderId="1" xfId="4" applyNumberFormat="1" applyFont="1" applyFill="1" applyBorder="1" applyAlignment="1">
      <alignment horizontal="center" vertical="center" wrapText="1"/>
    </xf>
    <xf numFmtId="0" fontId="6" fillId="2" borderId="1" xfId="4" applyNumberFormat="1" applyFont="1" applyFill="1" applyBorder="1" applyAlignment="1">
      <alignment horizontal="center" vertical="center" wrapText="1"/>
    </xf>
  </cellXfs>
  <cellStyles count="17">
    <cellStyle name="Comma" xfId="1" builtinId="3"/>
    <cellStyle name="Comma [0] 2" xfId="10"/>
    <cellStyle name="Comma 2 2" xfId="9"/>
    <cellStyle name="Normal" xfId="0" builtinId="0"/>
    <cellStyle name="Normal 13" xfId="7"/>
    <cellStyle name="Normal 2 2" xfId="8"/>
    <cellStyle name="Normal 2 2 101" xfId="11"/>
    <cellStyle name="Normal 3 3" xfId="12"/>
    <cellStyle name="Normal 3 3 2" xfId="13"/>
    <cellStyle name="Normal 4" xfId="4"/>
    <cellStyle name="Normal 4 10" xfId="3"/>
    <cellStyle name="Normal 4 2" xfId="14"/>
    <cellStyle name="Normal_Kinerja Nov 08" xfId="6"/>
    <cellStyle name="Percent" xfId="2" builtinId="5"/>
    <cellStyle name="Percent 2" xfId="5"/>
    <cellStyle name="Percent 2 2" xfId="15"/>
    <cellStyle name="Style 1" xfId="16"/>
  </cellStyles>
  <dxfs count="56">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9" tint="-0.24994659260841701"/>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7" tint="0.39991454817346722"/>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INERJA%20OPS%20MARET%202022%20Rev.%200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02.%20ADMIN\Data%20Admin\RINA\ADMIN%20QIA\REKAP%20KINERJA\2022\Data%20Pendukung\Rekap%20Sharing%20Knowledge%20Jan'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ENT"/>
      <sheetName val="DATA UNTUK TL"/>
      <sheetName val="TL"/>
      <sheetName val="Sheet5"/>
      <sheetName val="Sheet1"/>
      <sheetName val="Sheet2"/>
      <sheetName val="Sheet3"/>
    </sheetNames>
    <sheetDataSet>
      <sheetData sheetId="0"/>
      <sheetData sheetId="1"/>
      <sheetData sheetId="2"/>
      <sheetData sheetId="3"/>
      <sheetData sheetId="4">
        <row r="1">
          <cell r="C1">
            <v>1</v>
          </cell>
          <cell r="D1">
            <v>2</v>
          </cell>
          <cell r="E1">
            <v>3</v>
          </cell>
          <cell r="F1">
            <v>4</v>
          </cell>
          <cell r="G1">
            <v>5</v>
          </cell>
          <cell r="H1">
            <v>6</v>
          </cell>
          <cell r="I1">
            <v>7</v>
          </cell>
          <cell r="J1">
            <v>8</v>
          </cell>
          <cell r="K1">
            <v>9</v>
          </cell>
          <cell r="L1">
            <v>10</v>
          </cell>
          <cell r="M1">
            <v>11</v>
          </cell>
          <cell r="N1">
            <v>12</v>
          </cell>
          <cell r="O1">
            <v>13</v>
          </cell>
          <cell r="P1">
            <v>14</v>
          </cell>
          <cell r="Q1">
            <v>15</v>
          </cell>
          <cell r="R1">
            <v>16</v>
          </cell>
          <cell r="S1">
            <v>17</v>
          </cell>
          <cell r="T1">
            <v>18</v>
          </cell>
          <cell r="U1">
            <v>19</v>
          </cell>
          <cell r="V1">
            <v>20</v>
          </cell>
          <cell r="W1">
            <v>21</v>
          </cell>
          <cell r="X1">
            <v>22</v>
          </cell>
          <cell r="Y1">
            <v>23</v>
          </cell>
          <cell r="Z1">
            <v>24</v>
          </cell>
          <cell r="AA1">
            <v>25</v>
          </cell>
          <cell r="AB1">
            <v>26</v>
          </cell>
          <cell r="AC1">
            <v>27</v>
          </cell>
          <cell r="AD1">
            <v>28</v>
          </cell>
        </row>
        <row r="2">
          <cell r="T2" t="str">
            <v>PRODUKTIVITAS</v>
          </cell>
          <cell r="X2" t="str">
            <v>KUALITAS</v>
          </cell>
          <cell r="AC2" t="str">
            <v>TEMATIK</v>
          </cell>
        </row>
        <row r="3">
          <cell r="C3" t="str">
            <v>PERNER</v>
          </cell>
          <cell r="D3" t="str">
            <v>NAMA</v>
          </cell>
          <cell r="E3" t="str">
            <v>KETERANGAN/ PROMOSI/ ROTASI</v>
          </cell>
          <cell r="F3" t="str">
            <v>GENDER</v>
          </cell>
          <cell r="G3" t="str">
            <v>NIK CSDM</v>
          </cell>
          <cell r="H3" t="str">
            <v>LOGIN ID AVAYA</v>
          </cell>
          <cell r="I3" t="str">
            <v>CRM</v>
          </cell>
          <cell r="J3" t="str">
            <v>PERNER</v>
          </cell>
          <cell r="K3" t="str">
            <v>JABATAN</v>
          </cell>
          <cell r="L3" t="str">
            <v>SKILL LAYANAN</v>
          </cell>
          <cell r="M3" t="str">
            <v>TEAM LEADER</v>
          </cell>
          <cell r="N3" t="str">
            <v>SUPERVISOR</v>
          </cell>
          <cell r="O3" t="str">
            <v>SKEMA AGENT</v>
          </cell>
          <cell r="P3" t="str">
            <v>TANGGAL AWAL KONTRAK</v>
          </cell>
          <cell r="Q3" t="str">
            <v>TANGGAL AKHIR KONTRAK</v>
          </cell>
          <cell r="R3" t="str">
            <v>TANGGAL JOIN</v>
          </cell>
          <cell r="S3" t="str">
            <v>KODE LOS</v>
          </cell>
          <cell r="T3" t="str">
            <v>Ketepatan Waktu Login</v>
          </cell>
          <cell r="U3" t="str">
            <v>Kehadiran</v>
          </cell>
          <cell r="V3" t="str">
            <v>EFFECTIVE TIME</v>
          </cell>
          <cell r="W3" t="str">
            <v>AHT</v>
          </cell>
          <cell r="X3" t="str">
            <v>QA SCORE</v>
          </cell>
          <cell r="Y3" t="str">
            <v>CES Score</v>
          </cell>
          <cell r="Z3" t="str">
            <v>Propper</v>
          </cell>
          <cell r="AA3" t="str">
            <v>FCR Score</v>
          </cell>
          <cell r="AB3" t="str">
            <v>tNPS Score</v>
          </cell>
          <cell r="AC3" t="str">
            <v>ACD Valid</v>
          </cell>
          <cell r="AD3" t="str">
            <v>Upgrade Knowledge</v>
          </cell>
        </row>
        <row r="5">
          <cell r="C5">
            <v>105787</v>
          </cell>
          <cell r="D5" t="str">
            <v>ACHMAD FICKRI PRATAMA SYAHPUTRA</v>
          </cell>
          <cell r="E5" t="str">
            <v>AGENT KONTEN</v>
          </cell>
          <cell r="F5" t="str">
            <v>LAKI-LAKI</v>
          </cell>
          <cell r="G5">
            <v>18010579</v>
          </cell>
          <cell r="H5">
            <v>570158</v>
          </cell>
          <cell r="I5" t="str">
            <v>ACTIVE</v>
          </cell>
          <cell r="J5">
            <v>105787</v>
          </cell>
          <cell r="K5" t="str">
            <v>AGENT POSTPAID</v>
          </cell>
          <cell r="L5" t="str">
            <v>POSTPAID</v>
          </cell>
          <cell r="M5" t="str">
            <v>IIN TARINAH</v>
          </cell>
          <cell r="N5" t="str">
            <v>AAN YANUAR</v>
          </cell>
          <cell r="O5" t="str">
            <v>PKWT</v>
          </cell>
          <cell r="P5">
            <v>44396</v>
          </cell>
          <cell r="Q5">
            <v>44699</v>
          </cell>
          <cell r="R5">
            <v>43304</v>
          </cell>
          <cell r="S5" t="str">
            <v>E</v>
          </cell>
          <cell r="V5">
            <v>1.0319548984468301</v>
          </cell>
          <cell r="W5">
            <v>293.568431568432</v>
          </cell>
          <cell r="X5">
            <v>96.25</v>
          </cell>
          <cell r="Y5">
            <v>0.90476190476190499</v>
          </cell>
          <cell r="Z5">
            <v>100</v>
          </cell>
          <cell r="AA5">
            <v>0.84615384615384603</v>
          </cell>
          <cell r="AB5">
            <v>0.64285714285714302</v>
          </cell>
          <cell r="AC5">
            <v>0.99400599400599399</v>
          </cell>
          <cell r="AD5">
            <v>2</v>
          </cell>
        </row>
        <row r="6">
          <cell r="C6">
            <v>95694</v>
          </cell>
          <cell r="D6" t="str">
            <v>RIZAL NOFRIMA PUTRA</v>
          </cell>
          <cell r="E6" t="str">
            <v>AGENT KONTEN</v>
          </cell>
          <cell r="F6" t="str">
            <v>LAKI-LAKI</v>
          </cell>
          <cell r="G6">
            <v>17011833</v>
          </cell>
          <cell r="H6">
            <v>570043</v>
          </cell>
          <cell r="I6" t="str">
            <v>ACTIVE</v>
          </cell>
          <cell r="J6">
            <v>95694</v>
          </cell>
          <cell r="K6" t="str">
            <v>AGENT POSTPAID</v>
          </cell>
          <cell r="L6" t="str">
            <v>POSTPAID</v>
          </cell>
          <cell r="M6" t="str">
            <v>MOHAMAD RAMDAN HILMI SOFYAN</v>
          </cell>
          <cell r="N6" t="str">
            <v>RIKA RIANY</v>
          </cell>
          <cell r="O6" t="str">
            <v>PKWT</v>
          </cell>
          <cell r="P6">
            <v>44484</v>
          </cell>
          <cell r="Q6">
            <v>44787</v>
          </cell>
          <cell r="R6">
            <v>43061</v>
          </cell>
          <cell r="S6" t="str">
            <v>E</v>
          </cell>
          <cell r="V6">
            <v>0.93370519713261602</v>
          </cell>
          <cell r="W6">
            <v>298.79020234291801</v>
          </cell>
          <cell r="X6">
            <v>98.8888888888889</v>
          </cell>
          <cell r="Y6">
            <v>0.93125000000000002</v>
          </cell>
          <cell r="Z6">
            <v>100</v>
          </cell>
          <cell r="AA6">
            <v>0.93548387096774199</v>
          </cell>
          <cell r="AB6">
            <v>0.65625</v>
          </cell>
          <cell r="AC6">
            <v>0.99041533546325899</v>
          </cell>
          <cell r="AD6">
            <v>2</v>
          </cell>
        </row>
        <row r="7">
          <cell r="C7">
            <v>157011</v>
          </cell>
          <cell r="D7" t="str">
            <v>FIRLY KOMALASARY</v>
          </cell>
          <cell r="E7" t="str">
            <v>AGENT KONTEN - WFH DI QCO PER 21 NOVEMBER 2021</v>
          </cell>
          <cell r="F7" t="str">
            <v>PEREMPUAN</v>
          </cell>
          <cell r="G7">
            <v>19233388</v>
          </cell>
          <cell r="H7">
            <v>570051</v>
          </cell>
          <cell r="I7" t="str">
            <v>ACTIVE</v>
          </cell>
          <cell r="J7">
            <v>157011</v>
          </cell>
          <cell r="K7" t="str">
            <v>AGENT PREPAID</v>
          </cell>
          <cell r="L7" t="str">
            <v>MKIOS</v>
          </cell>
          <cell r="M7" t="str">
            <v>SLAMET GUMELAR</v>
          </cell>
          <cell r="N7" t="str">
            <v>AAN YANUAR</v>
          </cell>
          <cell r="O7" t="str">
            <v>PHL</v>
          </cell>
          <cell r="P7">
            <v>44497</v>
          </cell>
          <cell r="Q7">
            <v>44800</v>
          </cell>
          <cell r="R7">
            <v>43647</v>
          </cell>
          <cell r="S7" t="str">
            <v>E</v>
          </cell>
          <cell r="V7" t="str">
            <v/>
          </cell>
          <cell r="W7" t="str">
            <v/>
          </cell>
          <cell r="X7" t="str">
            <v/>
          </cell>
          <cell r="Y7" t="str">
            <v/>
          </cell>
          <cell r="Z7">
            <v>100</v>
          </cell>
          <cell r="AA7" t="str">
            <v>-</v>
          </cell>
          <cell r="AB7" t="str">
            <v>-</v>
          </cell>
          <cell r="AC7" t="str">
            <v/>
          </cell>
          <cell r="AD7">
            <v>2</v>
          </cell>
        </row>
        <row r="8">
          <cell r="C8">
            <v>72307</v>
          </cell>
          <cell r="D8" t="str">
            <v>ZULHAMKA JULIANTO KADIR</v>
          </cell>
          <cell r="E8" t="str">
            <v>AGENT WFH</v>
          </cell>
          <cell r="F8" t="str">
            <v>LAKI-LAKI</v>
          </cell>
          <cell r="G8">
            <v>16009686</v>
          </cell>
          <cell r="H8">
            <v>570268</v>
          </cell>
          <cell r="I8" t="str">
            <v>ACTIVE</v>
          </cell>
          <cell r="J8">
            <v>72307</v>
          </cell>
          <cell r="K8" t="str">
            <v>AGENT POSTPAID</v>
          </cell>
          <cell r="L8" t="str">
            <v>POSTPAID</v>
          </cell>
          <cell r="M8" t="str">
            <v>ADITYA AMRULLAH</v>
          </cell>
          <cell r="N8" t="str">
            <v>RIKA RIANY</v>
          </cell>
          <cell r="O8" t="str">
            <v>PKWT</v>
          </cell>
          <cell r="P8">
            <v>44344</v>
          </cell>
          <cell r="Q8">
            <v>44708</v>
          </cell>
          <cell r="R8">
            <v>42583</v>
          </cell>
          <cell r="S8" t="str">
            <v>E</v>
          </cell>
          <cell r="V8">
            <v>1.2093757467144599</v>
          </cell>
          <cell r="W8">
            <v>294.55954518252503</v>
          </cell>
          <cell r="X8">
            <v>98.8888888888889</v>
          </cell>
          <cell r="Y8">
            <v>0.97073170731707303</v>
          </cell>
          <cell r="Z8">
            <v>100</v>
          </cell>
          <cell r="AA8">
            <v>0.96250000000000002</v>
          </cell>
          <cell r="AB8">
            <v>0.68292682926829296</v>
          </cell>
          <cell r="AC8">
            <v>0.99341711549970102</v>
          </cell>
          <cell r="AD8">
            <v>2</v>
          </cell>
        </row>
        <row r="9">
          <cell r="C9">
            <v>156546</v>
          </cell>
          <cell r="D9" t="str">
            <v>TYAS JULIYANA NUGRAHA</v>
          </cell>
          <cell r="E9" t="str">
            <v>CUMIL PER 13 SEPTEMBER 2021 - 12 DESEMBER 2021</v>
          </cell>
          <cell r="F9" t="str">
            <v>PEREMPUAN</v>
          </cell>
          <cell r="G9">
            <v>19232998</v>
          </cell>
          <cell r="H9">
            <v>570091</v>
          </cell>
          <cell r="I9" t="str">
            <v>ACTIVE</v>
          </cell>
          <cell r="J9">
            <v>156546</v>
          </cell>
          <cell r="K9" t="str">
            <v>AGENT PREPAID</v>
          </cell>
          <cell r="L9" t="str">
            <v>MKIOS</v>
          </cell>
          <cell r="M9" t="str">
            <v>ANDRYAN ANAKOTTA PARY</v>
          </cell>
          <cell r="N9" t="str">
            <v>AAN YANUAR</v>
          </cell>
          <cell r="O9" t="str">
            <v>PHL</v>
          </cell>
          <cell r="P9">
            <v>44529</v>
          </cell>
          <cell r="Q9">
            <v>44893</v>
          </cell>
          <cell r="R9">
            <v>43617</v>
          </cell>
          <cell r="S9" t="str">
            <v>E</v>
          </cell>
          <cell r="V9">
            <v>1.22458440006827</v>
          </cell>
          <cell r="W9">
            <v>275.06363636363602</v>
          </cell>
          <cell r="X9">
            <v>100</v>
          </cell>
          <cell r="Y9">
            <v>0.95384615384615401</v>
          </cell>
          <cell r="Z9">
            <v>100</v>
          </cell>
          <cell r="AA9">
            <v>0.81818181818181801</v>
          </cell>
          <cell r="AB9">
            <v>0.69230769230769196</v>
          </cell>
          <cell r="AC9">
            <v>0.98295454545454497</v>
          </cell>
          <cell r="AD9">
            <v>2</v>
          </cell>
        </row>
        <row r="10">
          <cell r="C10">
            <v>160066</v>
          </cell>
          <cell r="D10" t="str">
            <v>YUNI YULIANTI SURYADI</v>
          </cell>
          <cell r="E10" t="str">
            <v>CUMIL PER 16 NOVEMBER 2021 - 13 FEBRUARI 2022</v>
          </cell>
          <cell r="F10" t="str">
            <v>PEREMPUAN</v>
          </cell>
          <cell r="G10">
            <v>19234852</v>
          </cell>
          <cell r="H10">
            <v>570234</v>
          </cell>
          <cell r="I10" t="str">
            <v>ACTIVE</v>
          </cell>
          <cell r="J10">
            <v>160066</v>
          </cell>
          <cell r="K10" t="str">
            <v>AGENT POSTPAID</v>
          </cell>
          <cell r="L10" t="str">
            <v>POSTPAID</v>
          </cell>
          <cell r="M10" t="str">
            <v>ILYAS AFANDI</v>
          </cell>
          <cell r="N10" t="str">
            <v>AAN YANUAR</v>
          </cell>
          <cell r="O10" t="str">
            <v>PHL</v>
          </cell>
          <cell r="P10">
            <v>44314</v>
          </cell>
          <cell r="Q10">
            <v>44678</v>
          </cell>
          <cell r="R10">
            <v>43769</v>
          </cell>
          <cell r="S10" t="str">
            <v>E</v>
          </cell>
          <cell r="V10">
            <v>1.2390595664789199</v>
          </cell>
          <cell r="W10">
            <v>294.07631738340399</v>
          </cell>
          <cell r="X10">
            <v>98.3333333333333</v>
          </cell>
          <cell r="Y10">
            <v>0.94545454545454599</v>
          </cell>
          <cell r="Z10">
            <v>100</v>
          </cell>
          <cell r="AA10">
            <v>0.92727272727272703</v>
          </cell>
          <cell r="AB10">
            <v>0.72727272727272696</v>
          </cell>
          <cell r="AC10">
            <v>0.99273167777104798</v>
          </cell>
          <cell r="AD10">
            <v>2</v>
          </cell>
        </row>
        <row r="11">
          <cell r="C11">
            <v>153878</v>
          </cell>
          <cell r="D11" t="str">
            <v>PEPPY PURNAMIASIH</v>
          </cell>
          <cell r="E11" t="str">
            <v>DEDICATED PREPAID PER 8 DESEMBER</v>
          </cell>
          <cell r="F11" t="str">
            <v>PEREMPUAN</v>
          </cell>
          <cell r="G11">
            <v>19231234</v>
          </cell>
          <cell r="H11">
            <v>570244</v>
          </cell>
          <cell r="I11" t="str">
            <v>ACTIVE</v>
          </cell>
          <cell r="J11">
            <v>153878</v>
          </cell>
          <cell r="K11" t="str">
            <v>AGENT POSTPAID</v>
          </cell>
          <cell r="L11" t="str">
            <v>PREPAID</v>
          </cell>
          <cell r="M11" t="str">
            <v>MOHAMAD RAMDAN HILMI SOFYAN</v>
          </cell>
          <cell r="N11" t="str">
            <v>RIKA RIANY</v>
          </cell>
          <cell r="O11" t="str">
            <v>PKWT</v>
          </cell>
          <cell r="P11">
            <v>44441</v>
          </cell>
          <cell r="Q11">
            <v>44743</v>
          </cell>
          <cell r="R11">
            <v>43601</v>
          </cell>
          <cell r="S11" t="str">
            <v>E</v>
          </cell>
          <cell r="V11">
            <v>1.18376344086022</v>
          </cell>
          <cell r="W11">
            <v>298.572368421053</v>
          </cell>
          <cell r="X11">
            <v>98.3333333333333</v>
          </cell>
          <cell r="Y11">
            <v>0.88749999999999996</v>
          </cell>
          <cell r="Z11">
            <v>100</v>
          </cell>
          <cell r="AA11">
            <v>0.88461538461538503</v>
          </cell>
          <cell r="AB11">
            <v>0.53125</v>
          </cell>
          <cell r="AC11">
            <v>0.99401913875598102</v>
          </cell>
          <cell r="AD11">
            <v>2</v>
          </cell>
        </row>
        <row r="12">
          <cell r="C12">
            <v>71958</v>
          </cell>
          <cell r="D12" t="str">
            <v>RISTI PERTIWI</v>
          </cell>
          <cell r="E12" t="str">
            <v>DEDICATED PREPAID PER 8 DESEMBER</v>
          </cell>
          <cell r="F12" t="str">
            <v>PEREMPUAN</v>
          </cell>
          <cell r="G12">
            <v>16009331</v>
          </cell>
          <cell r="H12">
            <v>570242</v>
          </cell>
          <cell r="I12" t="str">
            <v>ACTIVE</v>
          </cell>
          <cell r="J12">
            <v>71958</v>
          </cell>
          <cell r="K12" t="str">
            <v>AGENT POSTPAID</v>
          </cell>
          <cell r="L12" t="str">
            <v>PREPAID</v>
          </cell>
          <cell r="M12" t="str">
            <v>TATAN SUDRAJAT</v>
          </cell>
          <cell r="N12" t="str">
            <v>RIKA RIANY</v>
          </cell>
          <cell r="O12" t="str">
            <v>PKWT</v>
          </cell>
          <cell r="P12">
            <v>44313</v>
          </cell>
          <cell r="Q12">
            <v>44921</v>
          </cell>
          <cell r="R12">
            <v>42463</v>
          </cell>
          <cell r="S12" t="str">
            <v>E</v>
          </cell>
          <cell r="V12">
            <v>1.1736337258917899</v>
          </cell>
          <cell r="W12">
            <v>294.58265241986197</v>
          </cell>
          <cell r="X12">
            <v>98.75</v>
          </cell>
          <cell r="Y12">
            <v>0.90476190476190499</v>
          </cell>
          <cell r="Z12">
            <v>100</v>
          </cell>
          <cell r="AA12">
            <v>0.82352941176470595</v>
          </cell>
          <cell r="AB12">
            <v>0.57142857142857095</v>
          </cell>
          <cell r="AC12">
            <v>0.99371464487743599</v>
          </cell>
          <cell r="AD12">
            <v>2</v>
          </cell>
        </row>
        <row r="13">
          <cell r="C13">
            <v>71814</v>
          </cell>
          <cell r="D13" t="str">
            <v>DESIARTI MARTIKA DEWIANA</v>
          </cell>
          <cell r="E13" t="str">
            <v>DEDICATED PREPAID PER 8 DESEMBER</v>
          </cell>
          <cell r="F13" t="str">
            <v>PEREMPUAN</v>
          </cell>
          <cell r="G13">
            <v>19235086</v>
          </cell>
          <cell r="H13">
            <v>570259</v>
          </cell>
          <cell r="I13" t="str">
            <v>ACTIVE</v>
          </cell>
          <cell r="J13">
            <v>71814</v>
          </cell>
          <cell r="K13" t="str">
            <v>AGENT POSTPAID</v>
          </cell>
          <cell r="L13" t="str">
            <v>PREPAID</v>
          </cell>
          <cell r="M13" t="str">
            <v>SLAMET GUMELAR</v>
          </cell>
          <cell r="N13" t="str">
            <v>AAN YANUAR</v>
          </cell>
          <cell r="O13" t="str">
            <v>PKWT</v>
          </cell>
          <cell r="P13">
            <v>44551</v>
          </cell>
          <cell r="Q13">
            <v>44854</v>
          </cell>
          <cell r="R13">
            <v>43788</v>
          </cell>
          <cell r="S13" t="str">
            <v>E</v>
          </cell>
          <cell r="V13">
            <v>1.1928656767366399</v>
          </cell>
          <cell r="W13">
            <v>301.92246642246602</v>
          </cell>
          <cell r="X13">
            <v>98.3333333333333</v>
          </cell>
          <cell r="Y13">
            <v>0.92444444444444396</v>
          </cell>
          <cell r="Z13">
            <v>95</v>
          </cell>
          <cell r="AA13">
            <v>0.875</v>
          </cell>
          <cell r="AB13">
            <v>0.62222222222222201</v>
          </cell>
          <cell r="AC13">
            <v>0.99267399267399303</v>
          </cell>
          <cell r="AD13">
            <v>2</v>
          </cell>
        </row>
        <row r="14">
          <cell r="C14">
            <v>30540</v>
          </cell>
          <cell r="D14" t="str">
            <v>AHMAD</v>
          </cell>
          <cell r="E14" t="str">
            <v>DEDICATED PREPAID PER 8 DESEMBER</v>
          </cell>
          <cell r="F14" t="str">
            <v>LAKI-LAKI</v>
          </cell>
          <cell r="G14">
            <v>16008157</v>
          </cell>
          <cell r="H14">
            <v>570276</v>
          </cell>
          <cell r="I14" t="str">
            <v>ACTIVE</v>
          </cell>
          <cell r="J14">
            <v>30540</v>
          </cell>
          <cell r="K14" t="str">
            <v>AGENT POSTPAID</v>
          </cell>
          <cell r="L14" t="str">
            <v>PREPAID</v>
          </cell>
          <cell r="M14" t="str">
            <v>RITA</v>
          </cell>
          <cell r="N14" t="str">
            <v>RIKA RIANY</v>
          </cell>
          <cell r="O14" t="str">
            <v>PKWT</v>
          </cell>
          <cell r="P14">
            <v>44515</v>
          </cell>
          <cell r="Q14">
            <v>44818</v>
          </cell>
          <cell r="R14">
            <v>41492</v>
          </cell>
          <cell r="S14" t="str">
            <v>E</v>
          </cell>
          <cell r="V14">
            <v>1.0992217101894499</v>
          </cell>
          <cell r="W14">
            <v>286.29681978798601</v>
          </cell>
          <cell r="X14">
            <v>88.75</v>
          </cell>
          <cell r="Y14">
            <v>0.86666666666666703</v>
          </cell>
          <cell r="Z14">
            <v>100</v>
          </cell>
          <cell r="AA14">
            <v>0.9</v>
          </cell>
          <cell r="AB14">
            <v>0.57142857142857095</v>
          </cell>
          <cell r="AC14">
            <v>0.98939929328621901</v>
          </cell>
          <cell r="AD14">
            <v>2</v>
          </cell>
        </row>
        <row r="15">
          <cell r="C15">
            <v>104895</v>
          </cell>
          <cell r="D15" t="str">
            <v>ANGGER ZAINUDIN ROZAQ</v>
          </cell>
          <cell r="E15" t="str">
            <v>DEDICATED PREPAID PER 8 DESEMBER</v>
          </cell>
          <cell r="F15" t="str">
            <v>LAKI-LAKI</v>
          </cell>
          <cell r="G15">
            <v>18010386</v>
          </cell>
          <cell r="H15">
            <v>570080</v>
          </cell>
          <cell r="I15" t="str">
            <v>ACTIVE</v>
          </cell>
          <cell r="J15">
            <v>104895</v>
          </cell>
          <cell r="K15" t="str">
            <v>AGENT POSTPAID</v>
          </cell>
          <cell r="L15" t="str">
            <v>PREPAID</v>
          </cell>
          <cell r="M15" t="str">
            <v>RITA</v>
          </cell>
          <cell r="N15" t="str">
            <v>RIKA RIANY</v>
          </cell>
          <cell r="O15" t="str">
            <v>PKWT</v>
          </cell>
          <cell r="P15">
            <v>44496</v>
          </cell>
          <cell r="Q15">
            <v>44677</v>
          </cell>
          <cell r="R15">
            <v>43280</v>
          </cell>
          <cell r="S15" t="str">
            <v>E</v>
          </cell>
          <cell r="V15">
            <v>1.01958354668032</v>
          </cell>
          <cell r="W15">
            <v>315.83170731707298</v>
          </cell>
          <cell r="X15">
            <v>94.5833333333333</v>
          </cell>
          <cell r="Y15">
            <v>0.89</v>
          </cell>
          <cell r="Z15">
            <v>100</v>
          </cell>
          <cell r="AA15">
            <v>0.66666666666666696</v>
          </cell>
          <cell r="AB15">
            <v>0.65</v>
          </cell>
          <cell r="AC15">
            <v>0.99105691056910605</v>
          </cell>
          <cell r="AD15">
            <v>2</v>
          </cell>
        </row>
        <row r="16">
          <cell r="C16">
            <v>76490</v>
          </cell>
          <cell r="D16" t="str">
            <v>CHRIST YESAYA</v>
          </cell>
          <cell r="E16" t="str">
            <v>DEDICATED PREPAID PER 8 DESEMBER</v>
          </cell>
          <cell r="F16" t="str">
            <v>LAKI-LAKI</v>
          </cell>
          <cell r="G16">
            <v>16011366</v>
          </cell>
          <cell r="H16">
            <v>570028</v>
          </cell>
          <cell r="I16" t="str">
            <v>ACTIVE</v>
          </cell>
          <cell r="J16">
            <v>76490</v>
          </cell>
          <cell r="K16" t="str">
            <v>AGENT POSTPAID</v>
          </cell>
          <cell r="L16" t="str">
            <v>PREPAID</v>
          </cell>
          <cell r="M16" t="str">
            <v>TATAN SUDRAJAT</v>
          </cell>
          <cell r="N16" t="str">
            <v>RIKA RIANY</v>
          </cell>
          <cell r="O16" t="str">
            <v>PKWT</v>
          </cell>
          <cell r="P16">
            <v>44466</v>
          </cell>
          <cell r="Q16">
            <v>44646</v>
          </cell>
          <cell r="R16">
            <v>42644</v>
          </cell>
          <cell r="S16" t="str">
            <v>E</v>
          </cell>
          <cell r="V16">
            <v>0.98394435910564904</v>
          </cell>
          <cell r="W16">
            <v>275.62916291629199</v>
          </cell>
          <cell r="X16">
            <v>97.6388888888889</v>
          </cell>
          <cell r="Y16">
            <v>0.9</v>
          </cell>
          <cell r="Z16">
            <v>100</v>
          </cell>
          <cell r="AA16">
            <v>0.83333333333333304</v>
          </cell>
          <cell r="AB16">
            <v>0.61111111111111105</v>
          </cell>
          <cell r="AC16">
            <v>0.98829882988298801</v>
          </cell>
          <cell r="AD16">
            <v>2</v>
          </cell>
        </row>
        <row r="17">
          <cell r="C17">
            <v>95691</v>
          </cell>
          <cell r="D17" t="str">
            <v>MOHAMMAD FAKHRUDDIN</v>
          </cell>
          <cell r="E17" t="str">
            <v>DEDICATED PREPAID PER 8 DESEMBER</v>
          </cell>
          <cell r="F17" t="str">
            <v>LAKI-LAKI</v>
          </cell>
          <cell r="G17">
            <v>17011829</v>
          </cell>
          <cell r="H17">
            <v>570175</v>
          </cell>
          <cell r="I17" t="str">
            <v>ACTIVE</v>
          </cell>
          <cell r="J17">
            <v>95691</v>
          </cell>
          <cell r="K17" t="str">
            <v>AGENT POSTPAID</v>
          </cell>
          <cell r="L17" t="str">
            <v>PREPAID</v>
          </cell>
          <cell r="M17" t="str">
            <v>METI PERMAYANTI</v>
          </cell>
          <cell r="N17" t="str">
            <v>RIKA RIANY</v>
          </cell>
          <cell r="O17" t="str">
            <v>PKWT</v>
          </cell>
          <cell r="P17">
            <v>44589</v>
          </cell>
          <cell r="Q17">
            <v>44769</v>
          </cell>
          <cell r="R17">
            <v>43061</v>
          </cell>
          <cell r="S17" t="str">
            <v>E</v>
          </cell>
          <cell r="V17">
            <v>1.1181908175456601</v>
          </cell>
          <cell r="W17">
            <v>300.34548104956298</v>
          </cell>
          <cell r="X17">
            <v>98.3333333333333</v>
          </cell>
          <cell r="Y17">
            <v>0.86315789473684201</v>
          </cell>
          <cell r="Z17">
            <v>100</v>
          </cell>
          <cell r="AA17">
            <v>0.76923076923076905</v>
          </cell>
          <cell r="AB17">
            <v>0.52631578947368396</v>
          </cell>
          <cell r="AC17">
            <v>0.99125364431486895</v>
          </cell>
          <cell r="AD17">
            <v>2</v>
          </cell>
        </row>
        <row r="18">
          <cell r="C18">
            <v>102119</v>
          </cell>
          <cell r="D18" t="str">
            <v>HAMDANI NUR ARIPIN</v>
          </cell>
          <cell r="E18" t="str">
            <v>CORP PER 1 NOVEMBER 2021</v>
          </cell>
          <cell r="F18" t="str">
            <v>LAKI-LAKI</v>
          </cell>
          <cell r="G18">
            <v>18009509</v>
          </cell>
          <cell r="H18">
            <v>570225</v>
          </cell>
          <cell r="I18" t="str">
            <v>ACTIVE</v>
          </cell>
          <cell r="J18">
            <v>102119</v>
          </cell>
          <cell r="K18" t="str">
            <v>AGENT POSTPAID</v>
          </cell>
          <cell r="L18" t="str">
            <v>CORP</v>
          </cell>
          <cell r="M18" t="str">
            <v>ADITYA ROY WICAKSONO</v>
          </cell>
          <cell r="N18" t="str">
            <v>AAN YANUAR</v>
          </cell>
          <cell r="O18" t="str">
            <v>PKWT</v>
          </cell>
          <cell r="P18">
            <v>44485</v>
          </cell>
          <cell r="Q18">
            <v>44849</v>
          </cell>
          <cell r="R18">
            <v>43393</v>
          </cell>
          <cell r="S18" t="str">
            <v>E</v>
          </cell>
          <cell r="V18">
            <v>1.1759788359788399</v>
          </cell>
          <cell r="W18">
            <v>299.30198019801998</v>
          </cell>
          <cell r="X18">
            <v>98.3333333333333</v>
          </cell>
          <cell r="Y18">
            <v>0.90769230769230802</v>
          </cell>
          <cell r="Z18">
            <v>100</v>
          </cell>
          <cell r="AA18">
            <v>1</v>
          </cell>
          <cell r="AB18">
            <v>0.69230769230769196</v>
          </cell>
          <cell r="AC18">
            <v>0.96782178217821802</v>
          </cell>
          <cell r="AD18">
            <v>2</v>
          </cell>
        </row>
        <row r="19">
          <cell r="C19">
            <v>105768</v>
          </cell>
          <cell r="D19" t="str">
            <v>ADE YUSUP JAMIL</v>
          </cell>
          <cell r="E19" t="str">
            <v>POH CORP PER 26 OKTOBER 2021 - 3 BULAN KEDEPAN (M IQBAL TAWAKAL)</v>
          </cell>
          <cell r="F19" t="str">
            <v>LAKI-LAKI</v>
          </cell>
          <cell r="G19">
            <v>18010577</v>
          </cell>
          <cell r="H19">
            <v>570033</v>
          </cell>
          <cell r="I19" t="str">
            <v>ACTIVE</v>
          </cell>
          <cell r="J19">
            <v>105768</v>
          </cell>
          <cell r="K19" t="str">
            <v>AGENT POSTPAID</v>
          </cell>
          <cell r="L19" t="str">
            <v>CORP</v>
          </cell>
          <cell r="M19" t="str">
            <v>TATAN SUDRAJAT</v>
          </cell>
          <cell r="N19" t="str">
            <v>RIKA RIANY</v>
          </cell>
          <cell r="O19" t="str">
            <v>PKWT</v>
          </cell>
          <cell r="P19">
            <v>44562</v>
          </cell>
          <cell r="Q19">
            <v>44926</v>
          </cell>
          <cell r="R19">
            <v>43304</v>
          </cell>
          <cell r="S19" t="str">
            <v>E</v>
          </cell>
          <cell r="V19">
            <v>1.18600955794504</v>
          </cell>
          <cell r="W19">
            <v>284.58823529411802</v>
          </cell>
          <cell r="X19">
            <v>100</v>
          </cell>
          <cell r="Y19">
            <v>1</v>
          </cell>
          <cell r="Z19">
            <v>100</v>
          </cell>
          <cell r="AA19">
            <v>0.93333333333333302</v>
          </cell>
          <cell r="AB19">
            <v>0.58823529411764697</v>
          </cell>
          <cell r="AC19">
            <v>0.98868778280543002</v>
          </cell>
          <cell r="AD19">
            <v>2</v>
          </cell>
        </row>
        <row r="20">
          <cell r="C20">
            <v>159676</v>
          </cell>
          <cell r="D20" t="str">
            <v>M IQBAL TAWAKAL</v>
          </cell>
          <cell r="E20" t="str">
            <v>PRIORITY  PER 21 DESEMBER 2021 (REPLACE MEBRI A)</v>
          </cell>
          <cell r="F20" t="str">
            <v>LAKI-LAKI</v>
          </cell>
          <cell r="G20">
            <v>19234654</v>
          </cell>
          <cell r="H20">
            <v>570171</v>
          </cell>
          <cell r="I20" t="str">
            <v>ACTIVE</v>
          </cell>
          <cell r="J20">
            <v>159676</v>
          </cell>
          <cell r="K20" t="str">
            <v>AGENT POSTPAID</v>
          </cell>
          <cell r="L20" t="str">
            <v>PRIO</v>
          </cell>
          <cell r="M20" t="str">
            <v>ADITYA ROY WICAKSONO</v>
          </cell>
          <cell r="N20" t="str">
            <v>AAN YANUAR</v>
          </cell>
          <cell r="O20" t="str">
            <v>PKWT</v>
          </cell>
          <cell r="P20">
            <v>44419</v>
          </cell>
          <cell r="Q20">
            <v>44783</v>
          </cell>
          <cell r="R20">
            <v>43753</v>
          </cell>
          <cell r="S20" t="str">
            <v>E</v>
          </cell>
          <cell r="V20">
            <v>1.0181123058542401</v>
          </cell>
          <cell r="W20">
            <v>299</v>
          </cell>
          <cell r="X20">
            <v>100</v>
          </cell>
          <cell r="Y20">
            <v>1</v>
          </cell>
          <cell r="Z20">
            <v>100</v>
          </cell>
          <cell r="AA20">
            <v>0.75</v>
          </cell>
          <cell r="AB20">
            <v>1</v>
          </cell>
          <cell r="AC20">
            <v>0.96514745308311001</v>
          </cell>
          <cell r="AD20">
            <v>2</v>
          </cell>
        </row>
        <row r="21">
          <cell r="C21">
            <v>51958</v>
          </cell>
          <cell r="D21" t="str">
            <v>ARDI DESPRIYANSYAH</v>
          </cell>
          <cell r="E21" t="str">
            <v>back to priority per 11 feb 2022</v>
          </cell>
          <cell r="F21" t="str">
            <v>LAKI-LAKI</v>
          </cell>
          <cell r="G21">
            <v>14011582</v>
          </cell>
          <cell r="H21">
            <v>570144</v>
          </cell>
          <cell r="I21" t="str">
            <v>ACTIVE</v>
          </cell>
          <cell r="J21">
            <v>51958</v>
          </cell>
          <cell r="K21" t="str">
            <v>AGENT POSTPAID</v>
          </cell>
          <cell r="L21" t="str">
            <v>PRIO</v>
          </cell>
          <cell r="M21" t="str">
            <v>JEANNY ANASTASYA</v>
          </cell>
          <cell r="N21" t="str">
            <v>AAN YANUAR</v>
          </cell>
          <cell r="O21" t="str">
            <v>PKWT</v>
          </cell>
          <cell r="P21">
            <v>44274</v>
          </cell>
          <cell r="Q21">
            <v>44638</v>
          </cell>
          <cell r="R21">
            <v>41903</v>
          </cell>
          <cell r="S21" t="str">
            <v>E</v>
          </cell>
          <cell r="V21">
            <v>1.1565335381464401</v>
          </cell>
          <cell r="W21">
            <v>288.49344978165902</v>
          </cell>
          <cell r="X21">
            <v>100</v>
          </cell>
          <cell r="Y21">
            <v>0.9</v>
          </cell>
          <cell r="Z21">
            <v>100</v>
          </cell>
          <cell r="AA21">
            <v>0.9</v>
          </cell>
          <cell r="AB21">
            <v>0.33333333333333298</v>
          </cell>
          <cell r="AC21">
            <v>0.98034934497816595</v>
          </cell>
          <cell r="AD21">
            <v>2</v>
          </cell>
        </row>
        <row r="22">
          <cell r="C22">
            <v>87812</v>
          </cell>
          <cell r="D22" t="str">
            <v>FERY HERIANSYAH</v>
          </cell>
          <cell r="E22" t="str">
            <v xml:space="preserve">POH CORP PER 21 DESEMBER 2021 </v>
          </cell>
          <cell r="F22" t="str">
            <v>LAKI-LAKI</v>
          </cell>
          <cell r="G22">
            <v>17009753</v>
          </cell>
          <cell r="H22">
            <v>570201</v>
          </cell>
          <cell r="I22" t="str">
            <v>ACTIVE</v>
          </cell>
          <cell r="J22">
            <v>87812</v>
          </cell>
          <cell r="K22" t="str">
            <v>AGENT POSTPAID</v>
          </cell>
          <cell r="L22" t="str">
            <v>CORP</v>
          </cell>
          <cell r="M22" t="str">
            <v>METI PERMAYANTI</v>
          </cell>
          <cell r="N22" t="str">
            <v>RIKA RIANY</v>
          </cell>
          <cell r="O22" t="str">
            <v>PKWT</v>
          </cell>
          <cell r="P22">
            <v>44557</v>
          </cell>
          <cell r="Q22">
            <v>44921</v>
          </cell>
          <cell r="R22">
            <v>42876</v>
          </cell>
          <cell r="S22" t="str">
            <v>E</v>
          </cell>
          <cell r="V22">
            <v>1.15867383512545</v>
          </cell>
          <cell r="W22">
            <v>280.599634369287</v>
          </cell>
          <cell r="X22">
            <v>98.3333333333333</v>
          </cell>
          <cell r="Y22">
            <v>1</v>
          </cell>
          <cell r="Z22">
            <v>100</v>
          </cell>
          <cell r="AA22">
            <v>0.75</v>
          </cell>
          <cell r="AB22">
            <v>0.875</v>
          </cell>
          <cell r="AC22">
            <v>0.98720292504570395</v>
          </cell>
          <cell r="AD22">
            <v>2</v>
          </cell>
        </row>
        <row r="23">
          <cell r="C23">
            <v>150493</v>
          </cell>
          <cell r="D23" t="str">
            <v>NOFI SETIASIH</v>
          </cell>
          <cell r="E23" t="str">
            <v>PRIORITY  PER 18 JANUARI 2022 (REPLACE KIKI HAKIAH)</v>
          </cell>
          <cell r="F23" t="str">
            <v>PEREMPUAN</v>
          </cell>
          <cell r="G23">
            <v>18230309</v>
          </cell>
          <cell r="H23">
            <v>570072</v>
          </cell>
          <cell r="I23" t="str">
            <v>ACTIVE</v>
          </cell>
          <cell r="J23">
            <v>150493</v>
          </cell>
          <cell r="K23" t="str">
            <v>AGENT POSTPAID</v>
          </cell>
          <cell r="L23" t="str">
            <v>PRIO</v>
          </cell>
          <cell r="M23" t="str">
            <v>RITA</v>
          </cell>
          <cell r="N23" t="str">
            <v>RIKA RIANY</v>
          </cell>
          <cell r="O23" t="str">
            <v>PHL</v>
          </cell>
          <cell r="P23">
            <v>44497</v>
          </cell>
          <cell r="Q23">
            <v>44861</v>
          </cell>
          <cell r="R23">
            <v>43405</v>
          </cell>
          <cell r="S23" t="str">
            <v>E</v>
          </cell>
          <cell r="V23">
            <v>1.20329919781533</v>
          </cell>
          <cell r="W23">
            <v>282.825049701789</v>
          </cell>
          <cell r="X23">
            <v>99.1666666666667</v>
          </cell>
          <cell r="Y23">
            <v>0.97777777777777797</v>
          </cell>
          <cell r="Z23">
            <v>100</v>
          </cell>
          <cell r="AA23">
            <v>1</v>
          </cell>
          <cell r="AB23">
            <v>0.88888888888888895</v>
          </cell>
          <cell r="AC23">
            <v>0.99005964214711695</v>
          </cell>
          <cell r="AD23">
            <v>2</v>
          </cell>
        </row>
        <row r="24">
          <cell r="C24">
            <v>74499</v>
          </cell>
          <cell r="D24" t="str">
            <v>AMBAR WATI JUMIARSIH</v>
          </cell>
          <cell r="E24" t="str">
            <v>CORP PER 18 JANUARI 2022 (REPLACE NOFI)</v>
          </cell>
          <cell r="F24" t="str">
            <v>PEREMPUAN</v>
          </cell>
          <cell r="G24">
            <v>16010304</v>
          </cell>
          <cell r="H24">
            <v>570237</v>
          </cell>
          <cell r="I24" t="str">
            <v>ACTIVE</v>
          </cell>
          <cell r="J24">
            <v>74499</v>
          </cell>
          <cell r="K24" t="str">
            <v>AGENT POSTPAID</v>
          </cell>
          <cell r="L24" t="str">
            <v>CORP</v>
          </cell>
          <cell r="M24" t="str">
            <v>TATAN SUDRAJAT</v>
          </cell>
          <cell r="N24" t="str">
            <v>RIKA RIANY</v>
          </cell>
          <cell r="O24" t="str">
            <v>PKWT</v>
          </cell>
          <cell r="P24">
            <v>44404</v>
          </cell>
          <cell r="Q24">
            <v>44768</v>
          </cell>
          <cell r="R24">
            <v>42644</v>
          </cell>
          <cell r="S24" t="str">
            <v>E</v>
          </cell>
          <cell r="V24">
            <v>1.13868748933265</v>
          </cell>
          <cell r="W24">
            <v>286.29501385041601</v>
          </cell>
          <cell r="X24">
            <v>98.3333333333333</v>
          </cell>
          <cell r="Y24">
            <v>0.95428571428571396</v>
          </cell>
          <cell r="Z24">
            <v>100</v>
          </cell>
          <cell r="AA24">
            <v>0.79310344827586199</v>
          </cell>
          <cell r="AB24">
            <v>0.8</v>
          </cell>
          <cell r="AC24">
            <v>0.99168975069252097</v>
          </cell>
          <cell r="AD24">
            <v>2</v>
          </cell>
        </row>
        <row r="25">
          <cell r="C25">
            <v>88169</v>
          </cell>
          <cell r="D25" t="str">
            <v>SELLA SELVIA</v>
          </cell>
          <cell r="E25" t="str">
            <v>CORP PER 18 JANUARI 2022 (REPLACE ROSI)</v>
          </cell>
          <cell r="F25" t="str">
            <v>PEREMPUAN</v>
          </cell>
          <cell r="G25">
            <v>17009910</v>
          </cell>
          <cell r="H25">
            <v>570131</v>
          </cell>
          <cell r="I25" t="str">
            <v>ACTIVE</v>
          </cell>
          <cell r="J25">
            <v>88169</v>
          </cell>
          <cell r="K25" t="str">
            <v>AGENT POSTPAID</v>
          </cell>
          <cell r="L25" t="str">
            <v>CORP</v>
          </cell>
          <cell r="M25" t="str">
            <v>HENDRA</v>
          </cell>
          <cell r="N25" t="str">
            <v>RIKA RIANY</v>
          </cell>
          <cell r="O25" t="str">
            <v>PHL</v>
          </cell>
          <cell r="P25">
            <v>44319</v>
          </cell>
          <cell r="Q25">
            <v>44683</v>
          </cell>
          <cell r="R25">
            <v>43601</v>
          </cell>
          <cell r="S25" t="str">
            <v>E</v>
          </cell>
          <cell r="V25">
            <v>1.0521181088923</v>
          </cell>
          <cell r="W25">
            <v>262.87874659400501</v>
          </cell>
          <cell r="X25">
            <v>97.2222222222222</v>
          </cell>
          <cell r="Y25">
            <v>0.88421052631579</v>
          </cell>
          <cell r="Z25">
            <v>100</v>
          </cell>
          <cell r="AA25">
            <v>0.9375</v>
          </cell>
          <cell r="AB25">
            <v>0.36842105263157898</v>
          </cell>
          <cell r="AC25">
            <v>0.99727520435967298</v>
          </cell>
          <cell r="AD25">
            <v>2</v>
          </cell>
        </row>
        <row r="26">
          <cell r="C26">
            <v>54351</v>
          </cell>
          <cell r="D26" t="str">
            <v>ASRI HANDIYANI</v>
          </cell>
          <cell r="E26" t="str">
            <v>PRIORITY  PER 18 JANUARI 2022 (REPLACE MARIYAM P)</v>
          </cell>
          <cell r="F26" t="str">
            <v>PEREMPUAN</v>
          </cell>
          <cell r="G26">
            <v>14011003</v>
          </cell>
          <cell r="H26">
            <v>570218</v>
          </cell>
          <cell r="I26" t="str">
            <v>ACTIVE</v>
          </cell>
          <cell r="J26">
            <v>54351</v>
          </cell>
          <cell r="K26" t="str">
            <v>AGENT POSTPAID</v>
          </cell>
          <cell r="L26" t="str">
            <v>PRIO</v>
          </cell>
          <cell r="M26" t="str">
            <v>ADITYA ROY WICAKSONO</v>
          </cell>
          <cell r="N26" t="str">
            <v>AAN YANUAR</v>
          </cell>
          <cell r="O26" t="str">
            <v>PKWT</v>
          </cell>
          <cell r="P26">
            <v>44562</v>
          </cell>
          <cell r="Q26">
            <v>44865</v>
          </cell>
          <cell r="R26">
            <v>41832</v>
          </cell>
          <cell r="S26" t="str">
            <v>E</v>
          </cell>
          <cell r="V26">
            <v>1.1568117426181901</v>
          </cell>
          <cell r="W26">
            <v>289.09090909090901</v>
          </cell>
          <cell r="X26">
            <v>100</v>
          </cell>
          <cell r="Y26">
            <v>0.99259259259259303</v>
          </cell>
          <cell r="Z26">
            <v>100</v>
          </cell>
          <cell r="AA26">
            <v>0.952380952380952</v>
          </cell>
          <cell r="AB26">
            <v>0.62962962962962998</v>
          </cell>
          <cell r="AC26">
            <v>0.98585858585858599</v>
          </cell>
          <cell r="AD26">
            <v>2</v>
          </cell>
        </row>
        <row r="27">
          <cell r="C27">
            <v>181873</v>
          </cell>
          <cell r="D27" t="str">
            <v>ARTHUR PRATAMA HAMONANGAN N</v>
          </cell>
          <cell r="E27" t="str">
            <v>AKAN RESIGN PER 31 MARET 2022 _KESEHATAN</v>
          </cell>
          <cell r="F27" t="str">
            <v>LAKI-LAKI</v>
          </cell>
          <cell r="G27">
            <v>21240351</v>
          </cell>
          <cell r="H27">
            <v>570403</v>
          </cell>
          <cell r="I27" t="str">
            <v>ACTIVE</v>
          </cell>
          <cell r="J27">
            <v>181873</v>
          </cell>
          <cell r="K27" t="str">
            <v>AGENT PREPAID</v>
          </cell>
          <cell r="L27" t="str">
            <v>PREPAID</v>
          </cell>
          <cell r="M27" t="str">
            <v>FREDY CAHYADI</v>
          </cell>
          <cell r="N27" t="str">
            <v>RIKA RIANY</v>
          </cell>
          <cell r="O27" t="str">
            <v>PHL</v>
          </cell>
          <cell r="P27">
            <v>44576</v>
          </cell>
          <cell r="Q27">
            <v>44665</v>
          </cell>
          <cell r="R27">
            <v>44392</v>
          </cell>
          <cell r="S27" t="str">
            <v>C</v>
          </cell>
          <cell r="V27">
            <v>0.76679569892473098</v>
          </cell>
          <cell r="W27">
            <v>242.97807933194201</v>
          </cell>
          <cell r="X27">
            <v>87.5</v>
          </cell>
          <cell r="Y27">
            <v>0.81818181818181801</v>
          </cell>
          <cell r="Z27">
            <v>100</v>
          </cell>
          <cell r="AA27">
            <v>0.4</v>
          </cell>
          <cell r="AB27">
            <v>0.36363636363636398</v>
          </cell>
          <cell r="AC27">
            <v>0.98016701461377898</v>
          </cell>
          <cell r="AD27">
            <v>2</v>
          </cell>
        </row>
        <row r="28">
          <cell r="C28">
            <v>105566</v>
          </cell>
          <cell r="D28" t="str">
            <v>ASTRID BENEDITA AZHARI</v>
          </cell>
          <cell r="E28" t="str">
            <v>AKAN RESIGN PER 28 APRIL 2022 _IKUT SUAMI</v>
          </cell>
          <cell r="F28" t="str">
            <v>PEREMPUAN</v>
          </cell>
          <cell r="G28">
            <v>18010497</v>
          </cell>
          <cell r="H28">
            <v>570040</v>
          </cell>
          <cell r="I28" t="str">
            <v>ACTIVE</v>
          </cell>
          <cell r="J28">
            <v>105566</v>
          </cell>
          <cell r="K28" t="str">
            <v>AGENT POSTPAID</v>
          </cell>
          <cell r="L28" t="str">
            <v>POSTPAID</v>
          </cell>
          <cell r="M28" t="str">
            <v>ANGGITA SITI NUR MARFUAH</v>
          </cell>
          <cell r="N28" t="str">
            <v>AAN YANUAR</v>
          </cell>
          <cell r="O28" t="str">
            <v>PHL</v>
          </cell>
          <cell r="P28">
            <v>44431</v>
          </cell>
          <cell r="Q28">
            <v>44734</v>
          </cell>
          <cell r="R28">
            <v>43684</v>
          </cell>
          <cell r="S28" t="str">
            <v>E</v>
          </cell>
          <cell r="V28">
            <v>1.2233811230585401</v>
          </cell>
          <cell r="W28">
            <v>297.29220779220799</v>
          </cell>
          <cell r="X28">
            <v>100</v>
          </cell>
          <cell r="Y28">
            <v>0.92692307692307696</v>
          </cell>
          <cell r="Z28">
            <v>100</v>
          </cell>
          <cell r="AA28">
            <v>0.9375</v>
          </cell>
          <cell r="AB28">
            <v>0.61538461538461497</v>
          </cell>
          <cell r="AC28">
            <v>0.99711399711399695</v>
          </cell>
          <cell r="AD28">
            <v>2</v>
          </cell>
        </row>
        <row r="29">
          <cell r="C29">
            <v>178147</v>
          </cell>
          <cell r="D29" t="str">
            <v>SALWA NABILA IZZA SALSABILA</v>
          </cell>
          <cell r="E29" t="str">
            <v>AKAN RESIGN PER 28 APRIL 2022 _WIRAUSAHA</v>
          </cell>
          <cell r="F29" t="str">
            <v>PEREMPUAN</v>
          </cell>
          <cell r="G29">
            <v>21239579</v>
          </cell>
          <cell r="H29">
            <v>570386</v>
          </cell>
          <cell r="I29" t="str">
            <v>ACTIVE</v>
          </cell>
          <cell r="J29">
            <v>178147</v>
          </cell>
          <cell r="K29" t="str">
            <v>AGENT PREPAID</v>
          </cell>
          <cell r="L29" t="str">
            <v>PREPAID</v>
          </cell>
          <cell r="M29" t="str">
            <v>ADITYA ROY WICAKSONO</v>
          </cell>
          <cell r="N29" t="str">
            <v>AAN YANUAR</v>
          </cell>
          <cell r="O29" t="str">
            <v>PHL</v>
          </cell>
          <cell r="P29">
            <v>44499</v>
          </cell>
          <cell r="Q29">
            <v>44802</v>
          </cell>
          <cell r="R29">
            <v>44317</v>
          </cell>
          <cell r="S29" t="str">
            <v>C</v>
          </cell>
          <cell r="V29">
            <v>1.2312800819252401</v>
          </cell>
          <cell r="W29">
            <v>292.26144455747698</v>
          </cell>
          <cell r="X29">
            <v>100</v>
          </cell>
          <cell r="Y29">
            <v>0.94285714285714295</v>
          </cell>
          <cell r="Z29">
            <v>100</v>
          </cell>
          <cell r="AA29">
            <v>0.91489361702127703</v>
          </cell>
          <cell r="AB29">
            <v>0.65079365079365104</v>
          </cell>
          <cell r="AC29">
            <v>0.99643947100712105</v>
          </cell>
          <cell r="AD29">
            <v>2</v>
          </cell>
        </row>
        <row r="30">
          <cell r="C30">
            <v>160087</v>
          </cell>
          <cell r="D30" t="str">
            <v>SUCI PRADITA SEPTIANI</v>
          </cell>
          <cell r="E30" t="str">
            <v>AKAN RESIGN PER 28 APRIL 2022 _IKUT SUAMI</v>
          </cell>
          <cell r="F30" t="str">
            <v>PEREMPUAN</v>
          </cell>
          <cell r="G30">
            <v>19234891</v>
          </cell>
          <cell r="H30">
            <v>570023</v>
          </cell>
          <cell r="I30" t="str">
            <v>ACTIVE</v>
          </cell>
          <cell r="J30">
            <v>160087</v>
          </cell>
          <cell r="K30" t="str">
            <v>AGENT POSTPAID</v>
          </cell>
          <cell r="L30" t="str">
            <v>POSTPAID</v>
          </cell>
          <cell r="M30" t="str">
            <v>HENDRA</v>
          </cell>
          <cell r="N30" t="str">
            <v>RIKA RIANY</v>
          </cell>
          <cell r="O30" t="str">
            <v>PHL</v>
          </cell>
          <cell r="P30">
            <v>44467</v>
          </cell>
          <cell r="Q30">
            <v>44647</v>
          </cell>
          <cell r="R30">
            <v>43770</v>
          </cell>
          <cell r="S30" t="str">
            <v>E</v>
          </cell>
          <cell r="V30">
            <v>0.85494965011094004</v>
          </cell>
          <cell r="W30">
            <v>267.13147410358602</v>
          </cell>
          <cell r="X30">
            <v>94.5833333333333</v>
          </cell>
          <cell r="Y30">
            <v>0.94444444444444398</v>
          </cell>
          <cell r="Z30">
            <v>100</v>
          </cell>
          <cell r="AA30">
            <v>0.8125</v>
          </cell>
          <cell r="AB30">
            <v>0.77777777777777801</v>
          </cell>
          <cell r="AC30">
            <v>0.99302788844621503</v>
          </cell>
          <cell r="AD30">
            <v>2</v>
          </cell>
        </row>
        <row r="31">
          <cell r="C31">
            <v>154667</v>
          </cell>
          <cell r="D31" t="str">
            <v>ROSI ROSMAWATI</v>
          </cell>
          <cell r="F31" t="str">
            <v>PEREMPUAN</v>
          </cell>
          <cell r="G31">
            <v>19231902</v>
          </cell>
          <cell r="H31">
            <v>570044</v>
          </cell>
          <cell r="I31" t="str">
            <v>ACTIVE</v>
          </cell>
          <cell r="J31">
            <v>154667</v>
          </cell>
          <cell r="K31" t="str">
            <v>AGENT POSTPAID</v>
          </cell>
          <cell r="L31" t="str">
            <v>PRIO</v>
          </cell>
          <cell r="M31" t="str">
            <v>ANDRYAN ANAKOTTA PARY</v>
          </cell>
          <cell r="N31" t="str">
            <v>AAN YANUAR</v>
          </cell>
          <cell r="O31" t="str">
            <v>PHL</v>
          </cell>
          <cell r="P31">
            <v>44350</v>
          </cell>
          <cell r="Q31">
            <v>44714</v>
          </cell>
          <cell r="R31">
            <v>43531</v>
          </cell>
          <cell r="S31" t="str">
            <v>E</v>
          </cell>
          <cell r="V31">
            <v>1.1981703362348499</v>
          </cell>
          <cell r="W31">
            <v>280.33333333333297</v>
          </cell>
          <cell r="X31">
            <v>99.5833333333333</v>
          </cell>
          <cell r="Y31">
            <v>0.98888888888888904</v>
          </cell>
          <cell r="Z31">
            <v>100</v>
          </cell>
          <cell r="AA31">
            <v>1</v>
          </cell>
          <cell r="AB31">
            <v>0.83333333333333304</v>
          </cell>
          <cell r="AC31">
            <v>0.97539149888143195</v>
          </cell>
          <cell r="AD31">
            <v>2</v>
          </cell>
        </row>
        <row r="32">
          <cell r="C32">
            <v>103453</v>
          </cell>
          <cell r="D32" t="str">
            <v>SAEPUL MILAH</v>
          </cell>
          <cell r="F32" t="str">
            <v>LAKI-LAKI</v>
          </cell>
          <cell r="G32">
            <v>18009899</v>
          </cell>
          <cell r="H32">
            <v>570265</v>
          </cell>
          <cell r="I32" t="str">
            <v>ACTIVE</v>
          </cell>
          <cell r="J32">
            <v>103453</v>
          </cell>
          <cell r="K32" t="str">
            <v>AGENT POSTPAID</v>
          </cell>
          <cell r="L32" t="str">
            <v>POSTPAID</v>
          </cell>
          <cell r="M32" t="str">
            <v>IMAN RINALDI</v>
          </cell>
          <cell r="N32" t="str">
            <v>RIKA RIANY</v>
          </cell>
          <cell r="O32" t="str">
            <v>PKWT</v>
          </cell>
          <cell r="P32">
            <v>44436</v>
          </cell>
          <cell r="Q32">
            <v>44800</v>
          </cell>
          <cell r="R32">
            <v>43235</v>
          </cell>
          <cell r="S32" t="str">
            <v>E</v>
          </cell>
          <cell r="V32">
            <v>1.1323909796893701</v>
          </cell>
          <cell r="W32">
            <v>295.42916666666702</v>
          </cell>
          <cell r="X32">
            <v>98.8888888888889</v>
          </cell>
          <cell r="Y32">
            <v>0.94285714285714295</v>
          </cell>
          <cell r="Z32">
            <v>100</v>
          </cell>
          <cell r="AA32">
            <v>0.9375</v>
          </cell>
          <cell r="AB32">
            <v>0.57142857142857095</v>
          </cell>
          <cell r="AC32">
            <v>0.99416666666666698</v>
          </cell>
          <cell r="AD32">
            <v>2</v>
          </cell>
        </row>
        <row r="33">
          <cell r="C33">
            <v>87809</v>
          </cell>
          <cell r="D33" t="str">
            <v>FATHU ABDILLAH MUHTADI</v>
          </cell>
          <cell r="F33" t="str">
            <v>LAKI-LAKI</v>
          </cell>
          <cell r="G33">
            <v>17009750</v>
          </cell>
          <cell r="H33">
            <v>570145</v>
          </cell>
          <cell r="I33" t="str">
            <v>ACTIVE</v>
          </cell>
          <cell r="J33">
            <v>87809</v>
          </cell>
          <cell r="K33" t="str">
            <v>AGENT POSTPAID</v>
          </cell>
          <cell r="L33" t="str">
            <v>PRIO</v>
          </cell>
          <cell r="M33" t="str">
            <v>METI PERMAYANTI</v>
          </cell>
          <cell r="N33" t="str">
            <v>RIKA RIANY</v>
          </cell>
          <cell r="O33" t="str">
            <v>PKWT</v>
          </cell>
          <cell r="P33">
            <v>44436</v>
          </cell>
          <cell r="Q33">
            <v>44800</v>
          </cell>
          <cell r="R33">
            <v>42876</v>
          </cell>
          <cell r="S33" t="str">
            <v>E</v>
          </cell>
          <cell r="V33">
            <v>1.1463253114866001</v>
          </cell>
          <cell r="W33">
            <v>276.89702970296997</v>
          </cell>
          <cell r="X33">
            <v>99.1666666666667</v>
          </cell>
          <cell r="Y33">
            <v>0.98181818181818203</v>
          </cell>
          <cell r="Z33">
            <v>100</v>
          </cell>
          <cell r="AA33">
            <v>0.81818181818181801</v>
          </cell>
          <cell r="AB33">
            <v>0.90909090909090895</v>
          </cell>
          <cell r="AC33">
            <v>0.97821782178217798</v>
          </cell>
          <cell r="AD33">
            <v>2</v>
          </cell>
        </row>
        <row r="34">
          <cell r="C34">
            <v>105769</v>
          </cell>
          <cell r="D34" t="str">
            <v>HENDRA YADI PUTRA</v>
          </cell>
          <cell r="F34" t="str">
            <v>LAKI-LAKI</v>
          </cell>
          <cell r="G34">
            <v>18010561</v>
          </cell>
          <cell r="H34">
            <v>570059</v>
          </cell>
          <cell r="I34" t="str">
            <v>ACTIVE</v>
          </cell>
          <cell r="J34">
            <v>105769</v>
          </cell>
          <cell r="K34" t="str">
            <v>AGENT POSTPAID</v>
          </cell>
          <cell r="L34" t="str">
            <v>POSTPAID</v>
          </cell>
          <cell r="M34" t="str">
            <v>ADITYA ROY WICAKSONO</v>
          </cell>
          <cell r="N34" t="str">
            <v>AAN YANUAR</v>
          </cell>
          <cell r="O34" t="str">
            <v>PKWT</v>
          </cell>
          <cell r="P34">
            <v>44560</v>
          </cell>
          <cell r="Q34">
            <v>44924</v>
          </cell>
          <cell r="R34">
            <v>43304</v>
          </cell>
          <cell r="S34" t="str">
            <v>E</v>
          </cell>
          <cell r="V34">
            <v>1.16397849462366</v>
          </cell>
          <cell r="W34">
            <v>276.87358062074202</v>
          </cell>
          <cell r="X34">
            <v>100</v>
          </cell>
          <cell r="Y34">
            <v>0.95272727272727298</v>
          </cell>
          <cell r="Z34">
            <v>100</v>
          </cell>
          <cell r="AA34">
            <v>0.94</v>
          </cell>
          <cell r="AB34">
            <v>0.72727272727272696</v>
          </cell>
          <cell r="AC34">
            <v>0.998485995457986</v>
          </cell>
          <cell r="AD34">
            <v>2</v>
          </cell>
        </row>
        <row r="35">
          <cell r="C35">
            <v>160709</v>
          </cell>
          <cell r="D35" t="str">
            <v>SHANTY AGNIA NURRAHMAH</v>
          </cell>
          <cell r="F35" t="str">
            <v>PEREMPUAN</v>
          </cell>
          <cell r="G35">
            <v>19235313</v>
          </cell>
          <cell r="H35">
            <v>570156</v>
          </cell>
          <cell r="I35" t="str">
            <v>ACTIVE</v>
          </cell>
          <cell r="J35">
            <v>160709</v>
          </cell>
          <cell r="K35" t="str">
            <v>AGENT POSTPAID</v>
          </cell>
          <cell r="L35" t="str">
            <v>POSTPAID</v>
          </cell>
          <cell r="M35" t="str">
            <v>JEANNY ANASTASYA</v>
          </cell>
          <cell r="N35" t="str">
            <v>AAN YANUAR</v>
          </cell>
          <cell r="O35" t="str">
            <v>PKWT</v>
          </cell>
          <cell r="P35">
            <v>44460</v>
          </cell>
          <cell r="Q35">
            <v>44824</v>
          </cell>
          <cell r="R35">
            <v>43795</v>
          </cell>
          <cell r="S35" t="str">
            <v>E</v>
          </cell>
          <cell r="V35">
            <v>1.15583781362007</v>
          </cell>
          <cell r="W35">
            <v>297.81323225361803</v>
          </cell>
          <cell r="X35">
            <v>97.7777777777778</v>
          </cell>
          <cell r="Y35">
            <v>0.94444444444444398</v>
          </cell>
          <cell r="Z35">
            <v>100</v>
          </cell>
          <cell r="AA35">
            <v>0.9375</v>
          </cell>
          <cell r="AB35">
            <v>0.63888888888888895</v>
          </cell>
          <cell r="AC35">
            <v>0.99862164024810496</v>
          </cell>
          <cell r="AD35">
            <v>2</v>
          </cell>
        </row>
        <row r="36">
          <cell r="C36">
            <v>161143</v>
          </cell>
          <cell r="D36" t="str">
            <v>IIS NURJANAH</v>
          </cell>
          <cell r="F36" t="str">
            <v>PEREMPUAN</v>
          </cell>
          <cell r="G36">
            <v>19235282</v>
          </cell>
          <cell r="H36">
            <v>570063</v>
          </cell>
          <cell r="I36" t="str">
            <v>ACTIVE</v>
          </cell>
          <cell r="J36">
            <v>161143</v>
          </cell>
          <cell r="K36" t="str">
            <v>AGENT POSTPAID</v>
          </cell>
          <cell r="L36" t="str">
            <v>POSTPAID</v>
          </cell>
          <cell r="M36" t="str">
            <v>ADITYA AMRULLAH</v>
          </cell>
          <cell r="N36" t="str">
            <v>RIKA RIANY</v>
          </cell>
          <cell r="O36" t="str">
            <v>PKWT</v>
          </cell>
          <cell r="P36">
            <v>44569</v>
          </cell>
          <cell r="Q36">
            <v>44872</v>
          </cell>
          <cell r="R36">
            <v>43809</v>
          </cell>
          <cell r="S36" t="str">
            <v>E</v>
          </cell>
          <cell r="V36">
            <v>1.1837544802867399</v>
          </cell>
          <cell r="W36">
            <v>294.21036814425202</v>
          </cell>
          <cell r="X36">
            <v>98.8888888888889</v>
          </cell>
          <cell r="Y36">
            <v>0.95</v>
          </cell>
          <cell r="Z36">
            <v>100</v>
          </cell>
          <cell r="AA36">
            <v>0.85294117647058798</v>
          </cell>
          <cell r="AB36">
            <v>0.54545454545454497</v>
          </cell>
          <cell r="AC36">
            <v>0.99323816679188603</v>
          </cell>
          <cell r="AD36">
            <v>2</v>
          </cell>
        </row>
        <row r="37">
          <cell r="C37">
            <v>160079</v>
          </cell>
          <cell r="D37" t="str">
            <v>LISA YURIANA ARMAN</v>
          </cell>
          <cell r="F37" t="str">
            <v>PEREMPUAN</v>
          </cell>
          <cell r="G37">
            <v>19234870</v>
          </cell>
          <cell r="H37">
            <v>570260</v>
          </cell>
          <cell r="I37" t="str">
            <v>ACTIVE</v>
          </cell>
          <cell r="J37">
            <v>160079</v>
          </cell>
          <cell r="K37" t="str">
            <v>AGENT POSTPAID</v>
          </cell>
          <cell r="L37" t="str">
            <v>POSTPAID</v>
          </cell>
          <cell r="M37" t="str">
            <v>FREDY CAHYADI</v>
          </cell>
          <cell r="N37" t="str">
            <v>RIKA RIANY</v>
          </cell>
          <cell r="O37" t="str">
            <v>PKWT</v>
          </cell>
          <cell r="P37">
            <v>44435</v>
          </cell>
          <cell r="Q37">
            <v>44738</v>
          </cell>
          <cell r="R37">
            <v>43770</v>
          </cell>
          <cell r="S37" t="str">
            <v>E</v>
          </cell>
          <cell r="V37">
            <v>1.24899342891278</v>
          </cell>
          <cell r="W37">
            <v>296.01718403547699</v>
          </cell>
          <cell r="X37">
            <v>100</v>
          </cell>
          <cell r="Y37">
            <v>0.95692307692307699</v>
          </cell>
          <cell r="Z37">
            <v>100</v>
          </cell>
          <cell r="AA37">
            <v>0.96551724137931005</v>
          </cell>
          <cell r="AB37">
            <v>0.73846153846153895</v>
          </cell>
          <cell r="AC37">
            <v>0.99611973392461195</v>
          </cell>
          <cell r="AD37">
            <v>2</v>
          </cell>
        </row>
        <row r="38">
          <cell r="C38">
            <v>160028</v>
          </cell>
          <cell r="D38" t="str">
            <v>WINA NURFAUZIAH</v>
          </cell>
          <cell r="F38" t="str">
            <v>PEREMPUAN</v>
          </cell>
          <cell r="G38">
            <v>19234712</v>
          </cell>
          <cell r="H38">
            <v>570077</v>
          </cell>
          <cell r="I38" t="str">
            <v>ACTIVE</v>
          </cell>
          <cell r="J38">
            <v>160028</v>
          </cell>
          <cell r="K38" t="str">
            <v>AGENT POSTPAID</v>
          </cell>
          <cell r="L38" t="str">
            <v>POSTPAID</v>
          </cell>
          <cell r="M38" t="str">
            <v>MOHAMAD RAMDAN HILMI SOFYAN</v>
          </cell>
          <cell r="N38" t="str">
            <v>RIKA RIANY</v>
          </cell>
          <cell r="O38" t="str">
            <v>PKWT</v>
          </cell>
          <cell r="P38">
            <v>44304</v>
          </cell>
          <cell r="Q38">
            <v>44668</v>
          </cell>
          <cell r="R38">
            <v>43760</v>
          </cell>
          <cell r="S38" t="str">
            <v>E</v>
          </cell>
          <cell r="V38">
            <v>1.1319399641577099</v>
          </cell>
          <cell r="W38">
            <v>281.20734194425597</v>
          </cell>
          <cell r="X38">
            <v>95.4166666666667</v>
          </cell>
          <cell r="Y38">
            <v>0.93866666666666698</v>
          </cell>
          <cell r="Z38">
            <v>100</v>
          </cell>
          <cell r="AA38">
            <v>0.90909090909090895</v>
          </cell>
          <cell r="AB38">
            <v>0.66666666666666696</v>
          </cell>
          <cell r="AC38">
            <v>0.99116247450713801</v>
          </cell>
          <cell r="AD38">
            <v>2</v>
          </cell>
        </row>
        <row r="39">
          <cell r="C39">
            <v>153783</v>
          </cell>
          <cell r="D39" t="str">
            <v>LUKMAN NULHAKIM</v>
          </cell>
          <cell r="F39" t="str">
            <v>LAKI-LAKI</v>
          </cell>
          <cell r="G39">
            <v>19231530</v>
          </cell>
          <cell r="H39">
            <v>570120</v>
          </cell>
          <cell r="I39" t="str">
            <v>ACTIVE</v>
          </cell>
          <cell r="J39">
            <v>153783</v>
          </cell>
          <cell r="K39" t="str">
            <v>AGENT POSTPAID</v>
          </cell>
          <cell r="L39" t="str">
            <v>POSTPAID</v>
          </cell>
          <cell r="M39" t="str">
            <v>IMAN RINALDI</v>
          </cell>
          <cell r="N39" t="str">
            <v>RIKA RIANY</v>
          </cell>
          <cell r="O39" t="str">
            <v>PKWT</v>
          </cell>
          <cell r="P39">
            <v>44408</v>
          </cell>
          <cell r="Q39">
            <v>44772</v>
          </cell>
          <cell r="R39">
            <v>43591</v>
          </cell>
          <cell r="S39" t="str">
            <v>E</v>
          </cell>
          <cell r="V39">
            <v>1.1780421146953399</v>
          </cell>
          <cell r="W39">
            <v>289.84635879218501</v>
          </cell>
          <cell r="X39">
            <v>98.3333333333333</v>
          </cell>
          <cell r="Y39">
            <v>0.97096774193548396</v>
          </cell>
          <cell r="Z39">
            <v>100</v>
          </cell>
          <cell r="AA39">
            <v>0.88333333333333297</v>
          </cell>
          <cell r="AB39">
            <v>0.77419354838709697</v>
          </cell>
          <cell r="AC39">
            <v>0.99200710479573695</v>
          </cell>
          <cell r="AD39">
            <v>2</v>
          </cell>
        </row>
        <row r="40">
          <cell r="C40">
            <v>159687</v>
          </cell>
          <cell r="D40" t="str">
            <v>MUHAMMAD FAZRIN RAMDANI</v>
          </cell>
          <cell r="F40" t="str">
            <v>LAKI-LAKI</v>
          </cell>
          <cell r="G40">
            <v>19234590</v>
          </cell>
          <cell r="H40">
            <v>570004</v>
          </cell>
          <cell r="I40" t="str">
            <v>ACTIVE</v>
          </cell>
          <cell r="J40">
            <v>159687</v>
          </cell>
          <cell r="K40" t="str">
            <v>AGENT POSTPAID</v>
          </cell>
          <cell r="L40" t="str">
            <v>POSTPAID</v>
          </cell>
          <cell r="M40" t="str">
            <v>RITA</v>
          </cell>
          <cell r="N40" t="str">
            <v>RIKA RIANY</v>
          </cell>
          <cell r="O40" t="str">
            <v>PKWT</v>
          </cell>
          <cell r="P40">
            <v>44419</v>
          </cell>
          <cell r="Q40">
            <v>44722</v>
          </cell>
          <cell r="R40">
            <v>43753</v>
          </cell>
          <cell r="S40" t="str">
            <v>E</v>
          </cell>
          <cell r="V40">
            <v>1.2418231780167299</v>
          </cell>
          <cell r="W40">
            <v>309.78409090909099</v>
          </cell>
          <cell r="X40">
            <v>94.1666666666667</v>
          </cell>
          <cell r="Y40">
            <v>0.92777777777777803</v>
          </cell>
          <cell r="Z40">
            <v>100</v>
          </cell>
          <cell r="AA40">
            <v>0.89655172413793105</v>
          </cell>
          <cell r="AB40">
            <v>0.72222222222222199</v>
          </cell>
          <cell r="AC40">
            <v>0.98409090909090902</v>
          </cell>
          <cell r="AD40">
            <v>2</v>
          </cell>
        </row>
        <row r="41">
          <cell r="C41">
            <v>101574</v>
          </cell>
          <cell r="D41" t="str">
            <v>KIKI RENDIANA</v>
          </cell>
          <cell r="F41" t="str">
            <v>LAKI-LAKI</v>
          </cell>
          <cell r="G41">
            <v>18009275</v>
          </cell>
          <cell r="H41">
            <v>570031</v>
          </cell>
          <cell r="I41" t="str">
            <v>ACTIVE</v>
          </cell>
          <cell r="J41">
            <v>101574</v>
          </cell>
          <cell r="K41" t="str">
            <v>AGENT POSTPAID</v>
          </cell>
          <cell r="L41" t="str">
            <v>POSTPAID</v>
          </cell>
          <cell r="M41" t="str">
            <v>ANGGITA SITI NUR MARFUAH</v>
          </cell>
          <cell r="N41" t="str">
            <v>AAN YANUAR</v>
          </cell>
          <cell r="O41" t="str">
            <v>PKWT</v>
          </cell>
          <cell r="P41">
            <v>44351</v>
          </cell>
          <cell r="Q41">
            <v>44715</v>
          </cell>
          <cell r="R41">
            <v>43684</v>
          </cell>
          <cell r="S41" t="str">
            <v>E</v>
          </cell>
          <cell r="V41">
            <v>1.2058751493428901</v>
          </cell>
          <cell r="W41">
            <v>309.56012412722998</v>
          </cell>
          <cell r="X41">
            <v>99.1666666666667</v>
          </cell>
          <cell r="Y41">
            <v>0.92413793103448305</v>
          </cell>
          <cell r="Z41">
            <v>100</v>
          </cell>
          <cell r="AA41">
            <v>0.91304347826086996</v>
          </cell>
          <cell r="AB41">
            <v>0.65517241379310298</v>
          </cell>
          <cell r="AC41">
            <v>0.98991466252909199</v>
          </cell>
          <cell r="AD41">
            <v>2</v>
          </cell>
        </row>
        <row r="42">
          <cell r="C42">
            <v>101063</v>
          </cell>
          <cell r="D42" t="str">
            <v>NISA NURAZIZAH</v>
          </cell>
          <cell r="F42" t="str">
            <v>PEREMPUAN</v>
          </cell>
          <cell r="G42">
            <v>18009071</v>
          </cell>
          <cell r="H42">
            <v>570095</v>
          </cell>
          <cell r="I42" t="str">
            <v>ACTIVE</v>
          </cell>
          <cell r="J42">
            <v>101063</v>
          </cell>
          <cell r="K42" t="str">
            <v>AGENT POSTPAID</v>
          </cell>
          <cell r="L42" t="str">
            <v>POSTPAID</v>
          </cell>
          <cell r="M42" t="str">
            <v>JEANNY ANASTASYA</v>
          </cell>
          <cell r="N42" t="str">
            <v>AAN YANUAR</v>
          </cell>
          <cell r="O42" t="str">
            <v>PKWT</v>
          </cell>
          <cell r="P42">
            <v>44350</v>
          </cell>
          <cell r="Q42">
            <v>44653</v>
          </cell>
          <cell r="R42">
            <v>43684</v>
          </cell>
          <cell r="S42" t="str">
            <v>E</v>
          </cell>
          <cell r="V42">
            <v>1.1638903823178</v>
          </cell>
          <cell r="W42">
            <v>286.259903961585</v>
          </cell>
          <cell r="X42">
            <v>98.75</v>
          </cell>
          <cell r="Y42">
            <v>0.95932203389830495</v>
          </cell>
          <cell r="Z42">
            <v>95</v>
          </cell>
          <cell r="AA42">
            <v>0.97959183673469397</v>
          </cell>
          <cell r="AB42">
            <v>0.677966101694915</v>
          </cell>
          <cell r="AC42">
            <v>0.99279711884753896</v>
          </cell>
          <cell r="AD42">
            <v>2</v>
          </cell>
        </row>
        <row r="43">
          <cell r="C43">
            <v>154502</v>
          </cell>
          <cell r="D43" t="str">
            <v>ARISA DITA PRATAMI</v>
          </cell>
          <cell r="F43" t="str">
            <v>PEREMPUAN</v>
          </cell>
          <cell r="G43">
            <v>19231653</v>
          </cell>
          <cell r="H43">
            <v>570014</v>
          </cell>
          <cell r="I43" t="str">
            <v>ACTIVE</v>
          </cell>
          <cell r="J43">
            <v>154502</v>
          </cell>
          <cell r="K43" t="str">
            <v>AGENT POSTPAID</v>
          </cell>
          <cell r="L43" t="str">
            <v>POSTPAID</v>
          </cell>
          <cell r="M43" t="str">
            <v>HENDRA</v>
          </cell>
          <cell r="N43" t="str">
            <v>RIKA RIANY</v>
          </cell>
          <cell r="O43" t="str">
            <v>PKWT</v>
          </cell>
          <cell r="P43">
            <v>44441</v>
          </cell>
          <cell r="Q43">
            <v>44621</v>
          </cell>
          <cell r="R43">
            <v>43601</v>
          </cell>
          <cell r="S43" t="str">
            <v>E</v>
          </cell>
          <cell r="V43">
            <v>1.1781362007168501</v>
          </cell>
          <cell r="W43">
            <v>291.52157738095201</v>
          </cell>
          <cell r="X43">
            <v>96.8055555555555</v>
          </cell>
          <cell r="Y43">
            <v>0.94736842105263197</v>
          </cell>
          <cell r="Z43">
            <v>100</v>
          </cell>
          <cell r="AA43">
            <v>0.92134831460674205</v>
          </cell>
          <cell r="AB43">
            <v>0.69473684210526299</v>
          </cell>
          <cell r="AC43">
            <v>0.99404761904761896</v>
          </cell>
          <cell r="AD43">
            <v>2</v>
          </cell>
        </row>
        <row r="44">
          <cell r="C44">
            <v>156228</v>
          </cell>
          <cell r="D44" t="str">
            <v>BELLA DWI FEBRIANI</v>
          </cell>
          <cell r="F44" t="str">
            <v>PEREMPUAN</v>
          </cell>
          <cell r="G44">
            <v>19232842</v>
          </cell>
          <cell r="H44">
            <v>570027</v>
          </cell>
          <cell r="I44" t="str">
            <v>ACTIVE</v>
          </cell>
          <cell r="J44">
            <v>156228</v>
          </cell>
          <cell r="K44" t="str">
            <v>AGENT POSTPAID</v>
          </cell>
          <cell r="L44" t="str">
            <v>POSTPAID</v>
          </cell>
          <cell r="M44" t="str">
            <v>ADITYA ROY WICAKSONO</v>
          </cell>
          <cell r="N44" t="str">
            <v>AAN YANUAR</v>
          </cell>
          <cell r="O44" t="str">
            <v>PKWT</v>
          </cell>
          <cell r="P44">
            <v>44232</v>
          </cell>
          <cell r="Q44">
            <v>44899</v>
          </cell>
          <cell r="R44">
            <v>43684</v>
          </cell>
          <cell r="S44" t="str">
            <v>E</v>
          </cell>
          <cell r="V44">
            <v>1.1806481481481499</v>
          </cell>
          <cell r="W44">
            <v>289.11689106487103</v>
          </cell>
          <cell r="X44">
            <v>100</v>
          </cell>
          <cell r="Y44">
            <v>0.96363636363636396</v>
          </cell>
          <cell r="Z44">
            <v>100</v>
          </cell>
          <cell r="AA44">
            <v>0.93650793650793696</v>
          </cell>
          <cell r="AB44">
            <v>0.72727272727272696</v>
          </cell>
          <cell r="AC44">
            <v>0.99694002447980401</v>
          </cell>
          <cell r="AD44">
            <v>2</v>
          </cell>
        </row>
        <row r="45">
          <cell r="C45">
            <v>154682</v>
          </cell>
          <cell r="D45" t="str">
            <v>INTAN MARDIANI</v>
          </cell>
          <cell r="F45" t="str">
            <v>PEREMPUAN</v>
          </cell>
          <cell r="G45">
            <v>19231967</v>
          </cell>
          <cell r="H45">
            <v>570278</v>
          </cell>
          <cell r="I45" t="str">
            <v>ACTIVE</v>
          </cell>
          <cell r="J45">
            <v>154682</v>
          </cell>
          <cell r="K45" t="str">
            <v>AGENT POSTPAID</v>
          </cell>
          <cell r="L45" t="str">
            <v>POSTPAID</v>
          </cell>
          <cell r="M45" t="str">
            <v>TATAN SUDRAJAT</v>
          </cell>
          <cell r="N45" t="str">
            <v>RIKA RIANY</v>
          </cell>
          <cell r="O45" t="str">
            <v>PKWT</v>
          </cell>
          <cell r="P45">
            <v>44357</v>
          </cell>
          <cell r="Q45">
            <v>44721</v>
          </cell>
          <cell r="R45">
            <v>43630</v>
          </cell>
          <cell r="S45" t="str">
            <v>E</v>
          </cell>
          <cell r="V45">
            <v>1.17946535244922</v>
          </cell>
          <cell r="W45">
            <v>287.95720313441802</v>
          </cell>
          <cell r="X45">
            <v>100</v>
          </cell>
          <cell r="Y45">
            <v>0.93461538461538496</v>
          </cell>
          <cell r="Z45">
            <v>100</v>
          </cell>
          <cell r="AA45">
            <v>0.91304347826086996</v>
          </cell>
          <cell r="AB45">
            <v>0.55769230769230804</v>
          </cell>
          <cell r="AC45">
            <v>0.99276672694394197</v>
          </cell>
          <cell r="AD45">
            <v>2</v>
          </cell>
        </row>
        <row r="46">
          <cell r="C46">
            <v>106036</v>
          </cell>
          <cell r="D46" t="str">
            <v>MASLIA MANDASARI</v>
          </cell>
          <cell r="F46" t="str">
            <v>PEREMPUAN</v>
          </cell>
          <cell r="G46">
            <v>18010652</v>
          </cell>
          <cell r="H46">
            <v>570094</v>
          </cell>
          <cell r="I46" t="str">
            <v>ACTIVE</v>
          </cell>
          <cell r="J46">
            <v>106036</v>
          </cell>
          <cell r="K46" t="str">
            <v>AGENT POSTPAID</v>
          </cell>
          <cell r="L46" t="str">
            <v>POSTPAID</v>
          </cell>
          <cell r="M46" t="str">
            <v>IIN TARINAH</v>
          </cell>
          <cell r="N46" t="str">
            <v>AAN YANUAR</v>
          </cell>
          <cell r="O46" t="str">
            <v>PKWT</v>
          </cell>
          <cell r="P46">
            <v>44351</v>
          </cell>
          <cell r="Q46">
            <v>44715</v>
          </cell>
          <cell r="R46">
            <v>43591</v>
          </cell>
          <cell r="S46" t="str">
            <v>E</v>
          </cell>
          <cell r="V46">
            <v>1.17834229390681</v>
          </cell>
          <cell r="W46">
            <v>281.91554702495199</v>
          </cell>
          <cell r="X46">
            <v>96.6666666666667</v>
          </cell>
          <cell r="Y46">
            <v>0.919047619047619</v>
          </cell>
          <cell r="Z46">
            <v>100</v>
          </cell>
          <cell r="AA46">
            <v>0.91428571428571404</v>
          </cell>
          <cell r="AB46">
            <v>0.61904761904761896</v>
          </cell>
          <cell r="AC46">
            <v>0.99552143314139496</v>
          </cell>
          <cell r="AD46">
            <v>2</v>
          </cell>
        </row>
        <row r="47">
          <cell r="C47">
            <v>154477</v>
          </cell>
          <cell r="D47" t="str">
            <v>MIRA ANDRIANI</v>
          </cell>
          <cell r="F47" t="str">
            <v>PEREMPUAN</v>
          </cell>
          <cell r="G47">
            <v>17009817</v>
          </cell>
          <cell r="H47">
            <v>570041</v>
          </cell>
          <cell r="I47" t="str">
            <v>ACTIVE</v>
          </cell>
          <cell r="J47">
            <v>154477</v>
          </cell>
          <cell r="K47" t="str">
            <v>AGENT POSTPAID</v>
          </cell>
          <cell r="L47" t="str">
            <v>POSTPAID</v>
          </cell>
          <cell r="M47" t="str">
            <v>IIN TARINAH</v>
          </cell>
          <cell r="N47" t="str">
            <v>AAN YANUAR</v>
          </cell>
          <cell r="O47" t="str">
            <v>PKWT</v>
          </cell>
          <cell r="P47">
            <v>44318</v>
          </cell>
          <cell r="Q47">
            <v>44621</v>
          </cell>
          <cell r="R47">
            <v>43591</v>
          </cell>
          <cell r="S47" t="str">
            <v>E</v>
          </cell>
          <cell r="V47">
            <v>1.1678912783751501</v>
          </cell>
          <cell r="W47">
            <v>283.20572124163101</v>
          </cell>
          <cell r="X47">
            <v>92.7777777777778</v>
          </cell>
          <cell r="Y47">
            <v>0.89583333333333304</v>
          </cell>
          <cell r="Z47">
            <v>100</v>
          </cell>
          <cell r="AA47">
            <v>0.91891891891891897</v>
          </cell>
          <cell r="AB47">
            <v>0.5</v>
          </cell>
          <cell r="AC47">
            <v>0.99573950091296404</v>
          </cell>
          <cell r="AD47">
            <v>2</v>
          </cell>
        </row>
        <row r="48">
          <cell r="C48">
            <v>154489</v>
          </cell>
          <cell r="D48" t="str">
            <v>SITI NUR ROHAINI</v>
          </cell>
          <cell r="F48" t="str">
            <v>PEREMPUAN</v>
          </cell>
          <cell r="G48">
            <v>19231568</v>
          </cell>
          <cell r="H48">
            <v>570202</v>
          </cell>
          <cell r="I48" t="str">
            <v>ACTIVE</v>
          </cell>
          <cell r="J48">
            <v>154489</v>
          </cell>
          <cell r="K48" t="str">
            <v>AGENT POSTPAID</v>
          </cell>
          <cell r="L48" t="str">
            <v>POSTPAID</v>
          </cell>
          <cell r="M48" t="str">
            <v>RITA</v>
          </cell>
          <cell r="N48" t="str">
            <v>RIKA RIANY</v>
          </cell>
          <cell r="O48" t="str">
            <v>PKWT</v>
          </cell>
          <cell r="P48">
            <v>44376</v>
          </cell>
          <cell r="Q48">
            <v>44740</v>
          </cell>
          <cell r="R48">
            <v>43591</v>
          </cell>
          <cell r="S48" t="str">
            <v>E</v>
          </cell>
          <cell r="V48">
            <v>1.1324820788530501</v>
          </cell>
          <cell r="W48">
            <v>298.36278780335999</v>
          </cell>
          <cell r="X48">
            <v>100</v>
          </cell>
          <cell r="Y48">
            <v>0.94782608695652204</v>
          </cell>
          <cell r="Z48">
            <v>100</v>
          </cell>
          <cell r="AA48">
            <v>0.83333333333333304</v>
          </cell>
          <cell r="AB48">
            <v>0.69565217391304301</v>
          </cell>
          <cell r="AC48">
            <v>0.99751088985687597</v>
          </cell>
          <cell r="AD48">
            <v>2</v>
          </cell>
        </row>
        <row r="49">
          <cell r="C49">
            <v>160065</v>
          </cell>
          <cell r="D49" t="str">
            <v>YUDI AGUSTENDI</v>
          </cell>
          <cell r="F49" t="str">
            <v>LAKI-LAKI</v>
          </cell>
          <cell r="G49">
            <v>19234861</v>
          </cell>
          <cell r="H49">
            <v>570174</v>
          </cell>
          <cell r="I49" t="str">
            <v>ACTIVE</v>
          </cell>
          <cell r="J49">
            <v>160065</v>
          </cell>
          <cell r="K49" t="str">
            <v>AGENT POSTPAID</v>
          </cell>
          <cell r="L49" t="str">
            <v>POSTPAID</v>
          </cell>
          <cell r="M49" t="str">
            <v>IIN TARINAH</v>
          </cell>
          <cell r="N49" t="str">
            <v>AAN YANUAR</v>
          </cell>
          <cell r="O49" t="str">
            <v>PKWT</v>
          </cell>
          <cell r="P49">
            <v>44312</v>
          </cell>
          <cell r="Q49">
            <v>44926</v>
          </cell>
          <cell r="R49">
            <v>43769</v>
          </cell>
          <cell r="S49" t="str">
            <v>E</v>
          </cell>
          <cell r="V49">
            <v>1.1361678614098001</v>
          </cell>
          <cell r="W49">
            <v>294.98775216138301</v>
          </cell>
          <cell r="X49">
            <v>100</v>
          </cell>
          <cell r="Y49">
            <v>0.82</v>
          </cell>
          <cell r="Z49">
            <v>100</v>
          </cell>
          <cell r="AA49">
            <v>0.93333333333333302</v>
          </cell>
          <cell r="AB49">
            <v>0.25</v>
          </cell>
          <cell r="AC49">
            <v>0.98991354466858805</v>
          </cell>
          <cell r="AD49">
            <v>2</v>
          </cell>
        </row>
        <row r="50">
          <cell r="C50">
            <v>161151</v>
          </cell>
          <cell r="D50" t="str">
            <v>RAINA SANCHIA RACHMA</v>
          </cell>
          <cell r="F50" t="str">
            <v>PEREMPUAN</v>
          </cell>
          <cell r="G50">
            <v>19235274</v>
          </cell>
          <cell r="H50">
            <v>570036</v>
          </cell>
          <cell r="I50" t="str">
            <v>ACTIVE</v>
          </cell>
          <cell r="J50">
            <v>161151</v>
          </cell>
          <cell r="K50" t="str">
            <v>AGENT PREPAID</v>
          </cell>
          <cell r="L50" t="str">
            <v>MKIOS</v>
          </cell>
          <cell r="M50" t="str">
            <v>IRMA RISMAYASARI</v>
          </cell>
          <cell r="N50" t="str">
            <v>AAN YANUAR</v>
          </cell>
          <cell r="O50" t="str">
            <v>PKWT</v>
          </cell>
          <cell r="P50">
            <v>44368</v>
          </cell>
          <cell r="Q50">
            <v>44732</v>
          </cell>
          <cell r="R50">
            <v>43809</v>
          </cell>
          <cell r="S50" t="str">
            <v>E</v>
          </cell>
          <cell r="V50">
            <v>1.1740518859873701</v>
          </cell>
          <cell r="W50">
            <v>290.61234567901198</v>
          </cell>
          <cell r="X50">
            <v>100</v>
          </cell>
          <cell r="Y50">
            <v>0.91538461538461502</v>
          </cell>
          <cell r="Z50">
            <v>100</v>
          </cell>
          <cell r="AA50">
            <v>0.94736842105263197</v>
          </cell>
          <cell r="AB50">
            <v>0.57692307692307698</v>
          </cell>
          <cell r="AC50">
            <v>0.99382716049382702</v>
          </cell>
          <cell r="AD50">
            <v>2</v>
          </cell>
        </row>
        <row r="51">
          <cell r="C51">
            <v>160821</v>
          </cell>
          <cell r="D51" t="str">
            <v>ANITA MULYANI</v>
          </cell>
          <cell r="F51" t="str">
            <v>PEREMPUAN</v>
          </cell>
          <cell r="G51">
            <v>19234994</v>
          </cell>
          <cell r="H51">
            <v>570061</v>
          </cell>
          <cell r="I51" t="str">
            <v>ACTIVE</v>
          </cell>
          <cell r="J51">
            <v>160821</v>
          </cell>
          <cell r="K51" t="str">
            <v>AGENT PREPAID</v>
          </cell>
          <cell r="L51" t="str">
            <v>MKIOS</v>
          </cell>
          <cell r="M51" t="str">
            <v>METI PERMAYANTI</v>
          </cell>
          <cell r="N51" t="str">
            <v>RIKA RIANY</v>
          </cell>
          <cell r="O51" t="str">
            <v>PKWT</v>
          </cell>
          <cell r="P51">
            <v>44352</v>
          </cell>
          <cell r="Q51">
            <v>44655</v>
          </cell>
          <cell r="R51">
            <v>43782</v>
          </cell>
          <cell r="S51" t="str">
            <v>E</v>
          </cell>
          <cell r="V51">
            <v>1.0440399385560699</v>
          </cell>
          <cell r="W51">
            <v>285.75533249686299</v>
          </cell>
          <cell r="X51">
            <v>100</v>
          </cell>
          <cell r="Y51">
            <v>0.92941176470588205</v>
          </cell>
          <cell r="Z51">
            <v>100</v>
          </cell>
          <cell r="AA51">
            <v>0.85714285714285698</v>
          </cell>
          <cell r="AB51">
            <v>0.52941176470588203</v>
          </cell>
          <cell r="AC51">
            <v>0.99121706398996201</v>
          </cell>
          <cell r="AD51">
            <v>2</v>
          </cell>
        </row>
        <row r="52">
          <cell r="C52">
            <v>166733</v>
          </cell>
          <cell r="D52" t="str">
            <v>ERSYANITYA PRIMANITA</v>
          </cell>
          <cell r="F52" t="str">
            <v>PEREMPUAN</v>
          </cell>
          <cell r="G52">
            <v>20236707</v>
          </cell>
          <cell r="H52">
            <v>570208</v>
          </cell>
          <cell r="I52" t="str">
            <v>ACTIVE</v>
          </cell>
          <cell r="J52">
            <v>166733</v>
          </cell>
          <cell r="K52" t="str">
            <v>AGENT PREPAID</v>
          </cell>
          <cell r="L52" t="str">
            <v>PREPAID</v>
          </cell>
          <cell r="M52" t="str">
            <v>TATAN SUDRAJAT</v>
          </cell>
          <cell r="N52" t="str">
            <v>RIKA RIANY</v>
          </cell>
          <cell r="O52" t="str">
            <v>PKWT</v>
          </cell>
          <cell r="P52">
            <v>44333</v>
          </cell>
          <cell r="Q52">
            <v>44636</v>
          </cell>
          <cell r="R52">
            <v>43972</v>
          </cell>
          <cell r="S52" t="str">
            <v>D</v>
          </cell>
          <cell r="V52">
            <v>1.0145673323092701</v>
          </cell>
          <cell r="W52">
            <v>304.84365325077403</v>
          </cell>
          <cell r="X52">
            <v>100</v>
          </cell>
          <cell r="Y52">
            <v>0.85882352941176499</v>
          </cell>
          <cell r="Z52">
            <v>100</v>
          </cell>
          <cell r="AA52">
            <v>0.82499999999999996</v>
          </cell>
          <cell r="AB52">
            <v>0.49019607843137297</v>
          </cell>
          <cell r="AC52">
            <v>0.99613003095975206</v>
          </cell>
          <cell r="AD52">
            <v>2</v>
          </cell>
        </row>
        <row r="53">
          <cell r="C53">
            <v>160829</v>
          </cell>
          <cell r="D53" t="str">
            <v>FARRAS ZIHAN HARMANY</v>
          </cell>
          <cell r="F53" t="str">
            <v>PEREMPUAN</v>
          </cell>
          <cell r="G53">
            <v>19234991</v>
          </cell>
          <cell r="H53">
            <v>570222</v>
          </cell>
          <cell r="I53" t="str">
            <v>ACTIVE</v>
          </cell>
          <cell r="J53">
            <v>160829</v>
          </cell>
          <cell r="K53" t="str">
            <v>AGENT PREPAID</v>
          </cell>
          <cell r="L53" t="str">
            <v>MKIOS</v>
          </cell>
          <cell r="M53" t="str">
            <v>ADITYA ROY WICAKSONO</v>
          </cell>
          <cell r="N53" t="str">
            <v>AAN YANUAR</v>
          </cell>
          <cell r="O53" t="str">
            <v>PKWT</v>
          </cell>
          <cell r="P53">
            <v>44328</v>
          </cell>
          <cell r="Q53">
            <v>44692</v>
          </cell>
          <cell r="R53">
            <v>43782</v>
          </cell>
          <cell r="S53" t="str">
            <v>E</v>
          </cell>
          <cell r="V53">
            <v>1.23213688342721</v>
          </cell>
          <cell r="W53">
            <v>279.98288508557499</v>
          </cell>
          <cell r="X53">
            <v>100</v>
          </cell>
          <cell r="Y53">
            <v>0.98888888888888904</v>
          </cell>
          <cell r="Z53">
            <v>100</v>
          </cell>
          <cell r="AA53">
            <v>0.8125</v>
          </cell>
          <cell r="AB53">
            <v>0.88888888888888895</v>
          </cell>
          <cell r="AC53">
            <v>0.98533007334963296</v>
          </cell>
          <cell r="AD53">
            <v>2</v>
          </cell>
        </row>
        <row r="54">
          <cell r="C54">
            <v>170012</v>
          </cell>
          <cell r="D54" t="str">
            <v>MUHAMAD IQBAL PEBRIANSAH</v>
          </cell>
          <cell r="F54" t="str">
            <v>LAKI-LAKI</v>
          </cell>
          <cell r="G54">
            <v>20237488</v>
          </cell>
          <cell r="H54">
            <v>570291</v>
          </cell>
          <cell r="I54" t="str">
            <v>ACTIVE</v>
          </cell>
          <cell r="J54">
            <v>170012</v>
          </cell>
          <cell r="K54" t="str">
            <v>AGENT PREPAID</v>
          </cell>
          <cell r="L54" t="str">
            <v>PREPAID</v>
          </cell>
          <cell r="M54" t="str">
            <v>ANDRYAN ANAKOTTA PARY</v>
          </cell>
          <cell r="N54" t="str">
            <v>AAN YANUAR</v>
          </cell>
          <cell r="O54" t="str">
            <v>PKWT</v>
          </cell>
          <cell r="P54">
            <v>44254</v>
          </cell>
          <cell r="Q54">
            <v>44926</v>
          </cell>
          <cell r="R54">
            <v>44075</v>
          </cell>
          <cell r="S54" t="str">
            <v>D</v>
          </cell>
          <cell r="V54">
            <v>1.15627922853729</v>
          </cell>
          <cell r="W54">
            <v>248.84955257270701</v>
          </cell>
          <cell r="X54">
            <v>100</v>
          </cell>
          <cell r="Y54">
            <v>0.96153846153846101</v>
          </cell>
          <cell r="Z54">
            <v>100</v>
          </cell>
          <cell r="AA54">
            <v>0.88888888888888895</v>
          </cell>
          <cell r="AB54">
            <v>0.76923076923076905</v>
          </cell>
          <cell r="AC54">
            <v>0.99328859060402697</v>
          </cell>
          <cell r="AD54">
            <v>2</v>
          </cell>
        </row>
        <row r="55">
          <cell r="C55">
            <v>157006</v>
          </cell>
          <cell r="D55" t="str">
            <v>ASTRI DIAH LESTARI</v>
          </cell>
          <cell r="F55" t="str">
            <v>PEREMPUAN</v>
          </cell>
          <cell r="G55">
            <v>19233373</v>
          </cell>
          <cell r="H55">
            <v>570184</v>
          </cell>
          <cell r="I55" t="str">
            <v>ACTIVE</v>
          </cell>
          <cell r="J55">
            <v>157006</v>
          </cell>
          <cell r="K55" t="str">
            <v>AGENT POSTPAID</v>
          </cell>
          <cell r="L55" t="str">
            <v>POSTPAID</v>
          </cell>
          <cell r="M55" t="str">
            <v>IRMA RISMAYASARI</v>
          </cell>
          <cell r="N55" t="str">
            <v>AAN YANUAR</v>
          </cell>
          <cell r="O55" t="str">
            <v>PKWT</v>
          </cell>
          <cell r="P55">
            <v>44497</v>
          </cell>
          <cell r="Q55">
            <v>44861</v>
          </cell>
          <cell r="R55">
            <v>43647</v>
          </cell>
          <cell r="S55" t="str">
            <v>E</v>
          </cell>
          <cell r="V55">
            <v>1.13020609318996</v>
          </cell>
          <cell r="W55">
            <v>285.336902800659</v>
          </cell>
          <cell r="X55">
            <v>96.6666666666667</v>
          </cell>
          <cell r="Y55">
            <v>0.96</v>
          </cell>
          <cell r="Z55">
            <v>100</v>
          </cell>
          <cell r="AA55">
            <v>0.92105263157894701</v>
          </cell>
          <cell r="AB55">
            <v>0.72499999999999998</v>
          </cell>
          <cell r="AC55">
            <v>0.98764415156507401</v>
          </cell>
          <cell r="AD55">
            <v>2</v>
          </cell>
        </row>
        <row r="56">
          <cell r="C56">
            <v>160020</v>
          </cell>
          <cell r="D56" t="str">
            <v>HERIANSYAH PRIADY</v>
          </cell>
          <cell r="F56" t="str">
            <v>LAKI-LAKI</v>
          </cell>
          <cell r="G56">
            <v>19234713</v>
          </cell>
          <cell r="H56">
            <v>570047</v>
          </cell>
          <cell r="I56" t="str">
            <v>ACTIVE</v>
          </cell>
          <cell r="J56">
            <v>160020</v>
          </cell>
          <cell r="K56" t="str">
            <v>AGENT POSTPAID</v>
          </cell>
          <cell r="L56" t="str">
            <v>POSTPAID</v>
          </cell>
          <cell r="M56" t="str">
            <v>ADITYA ROY WICAKSONO</v>
          </cell>
          <cell r="N56" t="str">
            <v>AAN YANUAR</v>
          </cell>
          <cell r="O56" t="str">
            <v>PKWT</v>
          </cell>
          <cell r="P56">
            <v>44487</v>
          </cell>
          <cell r="Q56">
            <v>44851</v>
          </cell>
          <cell r="R56">
            <v>43760</v>
          </cell>
          <cell r="S56" t="str">
            <v>E</v>
          </cell>
          <cell r="V56">
            <v>1.1328136200716801</v>
          </cell>
          <cell r="W56">
            <v>263.90439770554502</v>
          </cell>
          <cell r="X56">
            <v>100</v>
          </cell>
          <cell r="Y56">
            <v>0.96603773584905706</v>
          </cell>
          <cell r="Z56">
            <v>100</v>
          </cell>
          <cell r="AA56">
            <v>0.96078431372549</v>
          </cell>
          <cell r="AB56">
            <v>0.79245283018867896</v>
          </cell>
          <cell r="AC56">
            <v>0.99426386233269604</v>
          </cell>
          <cell r="AD56">
            <v>2</v>
          </cell>
        </row>
        <row r="57">
          <cell r="C57">
            <v>159678</v>
          </cell>
          <cell r="D57" t="str">
            <v>DONNY YUSUF SUFRIYADI</v>
          </cell>
          <cell r="F57" t="str">
            <v>LAKI-LAKI</v>
          </cell>
          <cell r="G57">
            <v>19234648</v>
          </cell>
          <cell r="H57">
            <v>570130</v>
          </cell>
          <cell r="I57" t="str">
            <v>ACTIVE</v>
          </cell>
          <cell r="J57">
            <v>159678</v>
          </cell>
          <cell r="K57" t="str">
            <v>AGENT POSTPAID</v>
          </cell>
          <cell r="L57" t="str">
            <v>POSTPAID</v>
          </cell>
          <cell r="M57" t="str">
            <v>FREDY CAHYADI</v>
          </cell>
          <cell r="N57" t="str">
            <v>RIKA RIANY</v>
          </cell>
          <cell r="O57" t="str">
            <v>PKWT</v>
          </cell>
          <cell r="P57">
            <v>44475</v>
          </cell>
          <cell r="Q57">
            <v>44839</v>
          </cell>
          <cell r="R57">
            <v>43753</v>
          </cell>
          <cell r="S57" t="str">
            <v>E</v>
          </cell>
          <cell r="V57">
            <v>1.15153225806452</v>
          </cell>
          <cell r="W57">
            <v>287.12733333333301</v>
          </cell>
          <cell r="X57">
            <v>100</v>
          </cell>
          <cell r="Y57">
            <v>0.97419354838709704</v>
          </cell>
          <cell r="Z57">
            <v>100</v>
          </cell>
          <cell r="AA57">
            <v>1</v>
          </cell>
          <cell r="AB57">
            <v>0.77419354838709697</v>
          </cell>
          <cell r="AC57">
            <v>0.99266666666666703</v>
          </cell>
          <cell r="AD57">
            <v>2</v>
          </cell>
        </row>
        <row r="58">
          <cell r="C58">
            <v>154672</v>
          </cell>
          <cell r="D58" t="str">
            <v>BELLA RIZKY FEBRIANI</v>
          </cell>
          <cell r="F58" t="str">
            <v>PEREMPUAN</v>
          </cell>
          <cell r="G58">
            <v>19231908</v>
          </cell>
          <cell r="H58">
            <v>570134</v>
          </cell>
          <cell r="I58" t="str">
            <v>ACTIVE</v>
          </cell>
          <cell r="J58">
            <v>154672</v>
          </cell>
          <cell r="K58" t="str">
            <v>AGENT POSTPAID</v>
          </cell>
          <cell r="L58" t="str">
            <v>POSTPAID</v>
          </cell>
          <cell r="M58" t="str">
            <v>IIN TARINAH</v>
          </cell>
          <cell r="N58" t="str">
            <v>AAN YANUAR</v>
          </cell>
          <cell r="O58" t="str">
            <v>PKWT</v>
          </cell>
          <cell r="P58">
            <v>44472</v>
          </cell>
          <cell r="Q58">
            <v>44775</v>
          </cell>
          <cell r="R58">
            <v>43622</v>
          </cell>
          <cell r="S58" t="str">
            <v>E</v>
          </cell>
          <cell r="V58">
            <v>1.09211021505376</v>
          </cell>
          <cell r="W58">
            <v>278.67584308327599</v>
          </cell>
          <cell r="X58">
            <v>90.5555555555556</v>
          </cell>
          <cell r="Y58">
            <v>0.85853658536585398</v>
          </cell>
          <cell r="Z58">
            <v>100</v>
          </cell>
          <cell r="AA58">
            <v>0.85714285714285698</v>
          </cell>
          <cell r="AB58">
            <v>0.51219512195121997</v>
          </cell>
          <cell r="AC58">
            <v>0.995870612525809</v>
          </cell>
          <cell r="AD58">
            <v>2</v>
          </cell>
        </row>
        <row r="59">
          <cell r="C59">
            <v>159677</v>
          </cell>
          <cell r="D59" t="str">
            <v>DWI CAHYA RAMDHANI</v>
          </cell>
          <cell r="F59" t="str">
            <v>LAKI-LAKI</v>
          </cell>
          <cell r="G59">
            <v>19234636</v>
          </cell>
          <cell r="H59">
            <v>570054</v>
          </cell>
          <cell r="I59" t="str">
            <v>ACTIVE</v>
          </cell>
          <cell r="J59">
            <v>159677</v>
          </cell>
          <cell r="K59" t="str">
            <v>AGENT POSTPAID</v>
          </cell>
          <cell r="L59" t="str">
            <v>POSTPAID</v>
          </cell>
          <cell r="M59" t="str">
            <v>ADITYA ROY WICAKSONO</v>
          </cell>
          <cell r="N59" t="str">
            <v>AAN YANUAR</v>
          </cell>
          <cell r="O59" t="str">
            <v>PKWT</v>
          </cell>
          <cell r="P59">
            <v>44480</v>
          </cell>
          <cell r="Q59">
            <v>44844</v>
          </cell>
          <cell r="R59">
            <v>43753</v>
          </cell>
          <cell r="S59" t="str">
            <v>E</v>
          </cell>
          <cell r="V59">
            <v>1.12997311827957</v>
          </cell>
          <cell r="W59">
            <v>298.57100591715999</v>
          </cell>
          <cell r="X59">
            <v>100</v>
          </cell>
          <cell r="Y59">
            <v>0.94871794871794901</v>
          </cell>
          <cell r="Z59">
            <v>100</v>
          </cell>
          <cell r="AA59">
            <v>0.9375</v>
          </cell>
          <cell r="AB59">
            <v>0.58974358974358998</v>
          </cell>
          <cell r="AC59">
            <v>0.99704142011834296</v>
          </cell>
          <cell r="AD59">
            <v>2</v>
          </cell>
        </row>
        <row r="60">
          <cell r="C60">
            <v>160712</v>
          </cell>
          <cell r="D60" t="str">
            <v>TRESNA NURAHMA DEWI</v>
          </cell>
          <cell r="F60" t="str">
            <v>PEREMPUAN</v>
          </cell>
          <cell r="G60">
            <v>19235326</v>
          </cell>
          <cell r="H60">
            <v>570088</v>
          </cell>
          <cell r="I60" t="str">
            <v>ACTIVE</v>
          </cell>
          <cell r="J60">
            <v>160712</v>
          </cell>
          <cell r="K60" t="str">
            <v>AGENT PREPAID</v>
          </cell>
          <cell r="L60" t="str">
            <v>PREPAID</v>
          </cell>
          <cell r="M60" t="str">
            <v>ADITYA ROY WICAKSONO</v>
          </cell>
          <cell r="N60" t="str">
            <v>AAN YANUAR</v>
          </cell>
          <cell r="O60" t="str">
            <v>PKWT</v>
          </cell>
          <cell r="P60">
            <v>44524</v>
          </cell>
          <cell r="Q60">
            <v>44888</v>
          </cell>
          <cell r="R60">
            <v>43795</v>
          </cell>
          <cell r="S60" t="str">
            <v>E</v>
          </cell>
          <cell r="V60" t="str">
            <v/>
          </cell>
          <cell r="W60" t="str">
            <v/>
          </cell>
          <cell r="X60" t="str">
            <v/>
          </cell>
          <cell r="Y60" t="str">
            <v/>
          </cell>
          <cell r="Z60" t="str">
            <v/>
          </cell>
          <cell r="AA60" t="str">
            <v>-</v>
          </cell>
          <cell r="AB60" t="str">
            <v>-</v>
          </cell>
          <cell r="AC60" t="str">
            <v/>
          </cell>
          <cell r="AD60">
            <v>2</v>
          </cell>
        </row>
        <row r="61">
          <cell r="C61">
            <v>160682</v>
          </cell>
          <cell r="D61" t="str">
            <v>RESA CAHYANA ALGHIFARI</v>
          </cell>
          <cell r="F61" t="str">
            <v>LAKI-LAKI</v>
          </cell>
          <cell r="G61">
            <v>19235083</v>
          </cell>
          <cell r="H61">
            <v>570136</v>
          </cell>
          <cell r="I61" t="str">
            <v>ACTIVE</v>
          </cell>
          <cell r="J61">
            <v>160682</v>
          </cell>
          <cell r="K61" t="str">
            <v>AGENT POSTPAID</v>
          </cell>
          <cell r="L61" t="str">
            <v>POSTPAID</v>
          </cell>
          <cell r="M61" t="str">
            <v>JEANNY ANASTASYA</v>
          </cell>
          <cell r="N61" t="str">
            <v>AAN YANUAR</v>
          </cell>
          <cell r="O61" t="str">
            <v>PKWT</v>
          </cell>
          <cell r="P61">
            <v>44552</v>
          </cell>
          <cell r="Q61">
            <v>44855</v>
          </cell>
          <cell r="R61">
            <v>43788</v>
          </cell>
          <cell r="S61" t="str">
            <v>E</v>
          </cell>
          <cell r="V61">
            <v>1.15631272401434</v>
          </cell>
          <cell r="W61">
            <v>295.08461538461501</v>
          </cell>
          <cell r="X61">
            <v>97.5</v>
          </cell>
          <cell r="Y61">
            <v>0.94285714285714295</v>
          </cell>
          <cell r="Z61">
            <v>100</v>
          </cell>
          <cell r="AA61">
            <v>0.875</v>
          </cell>
          <cell r="AB61">
            <v>0.76190476190476197</v>
          </cell>
          <cell r="AC61">
            <v>0.99572649572649596</v>
          </cell>
          <cell r="AD61">
            <v>2</v>
          </cell>
        </row>
        <row r="62">
          <cell r="C62">
            <v>160690</v>
          </cell>
          <cell r="D62" t="str">
            <v>WIDI HAYATI NINGRUM</v>
          </cell>
          <cell r="F62" t="str">
            <v>PEREMPUAN</v>
          </cell>
          <cell r="G62">
            <v>19235099</v>
          </cell>
          <cell r="H62">
            <v>570179</v>
          </cell>
          <cell r="I62" t="str">
            <v>ACTIVE</v>
          </cell>
          <cell r="J62">
            <v>160690</v>
          </cell>
          <cell r="K62" t="str">
            <v>AGENT POSTPAID</v>
          </cell>
          <cell r="L62" t="str">
            <v>POSTPAID</v>
          </cell>
          <cell r="M62" t="str">
            <v>FREDY CAHYADI</v>
          </cell>
          <cell r="N62" t="str">
            <v>RIKA RIANY</v>
          </cell>
          <cell r="O62" t="str">
            <v>PKWT</v>
          </cell>
          <cell r="P62">
            <v>44368</v>
          </cell>
          <cell r="Q62">
            <v>44671</v>
          </cell>
          <cell r="R62">
            <v>43788</v>
          </cell>
          <cell r="S62" t="str">
            <v>E</v>
          </cell>
          <cell r="V62">
            <v>1.1808004778972501</v>
          </cell>
          <cell r="W62">
            <v>292.73263433813901</v>
          </cell>
          <cell r="X62">
            <v>100</v>
          </cell>
          <cell r="Y62">
            <v>0.96111111111111103</v>
          </cell>
          <cell r="Z62">
            <v>100</v>
          </cell>
          <cell r="AA62">
            <v>0.96969696969696995</v>
          </cell>
          <cell r="AB62">
            <v>0.61111111111111105</v>
          </cell>
          <cell r="AC62">
            <v>0.99475753604193995</v>
          </cell>
          <cell r="AD62">
            <v>2</v>
          </cell>
        </row>
        <row r="63">
          <cell r="C63">
            <v>160685</v>
          </cell>
          <cell r="D63" t="str">
            <v>RIRIN PITRIANI</v>
          </cell>
          <cell r="F63" t="str">
            <v>PEREMPUAN</v>
          </cell>
          <cell r="G63">
            <v>19235093</v>
          </cell>
          <cell r="H63">
            <v>570112</v>
          </cell>
          <cell r="I63" t="str">
            <v>ACTIVE</v>
          </cell>
          <cell r="J63">
            <v>160685</v>
          </cell>
          <cell r="K63" t="str">
            <v>AGENT POSTPAID</v>
          </cell>
          <cell r="L63" t="str">
            <v>POSTPAID</v>
          </cell>
          <cell r="M63" t="str">
            <v>HENDRA</v>
          </cell>
          <cell r="N63" t="str">
            <v>RIKA RIANY</v>
          </cell>
          <cell r="O63" t="str">
            <v>PKWT</v>
          </cell>
          <cell r="P63">
            <v>44489</v>
          </cell>
          <cell r="Q63">
            <v>44792</v>
          </cell>
          <cell r="R63">
            <v>43788</v>
          </cell>
          <cell r="S63" t="str">
            <v>E</v>
          </cell>
          <cell r="V63">
            <v>1.10064068100358</v>
          </cell>
          <cell r="W63">
            <v>280.077519379845</v>
          </cell>
          <cell r="X63">
            <v>97.5</v>
          </cell>
          <cell r="Y63">
            <v>0.93962264150943398</v>
          </cell>
          <cell r="Z63">
            <v>100</v>
          </cell>
          <cell r="AA63">
            <v>0.85365853658536595</v>
          </cell>
          <cell r="AB63">
            <v>0.62264150943396201</v>
          </cell>
          <cell r="AC63">
            <v>0.99224806201550397</v>
          </cell>
          <cell r="AD63">
            <v>2</v>
          </cell>
        </row>
        <row r="64">
          <cell r="C64">
            <v>160033</v>
          </cell>
          <cell r="D64" t="str">
            <v>DONI ANGGOLA</v>
          </cell>
          <cell r="F64" t="str">
            <v>LAKI-LAKI</v>
          </cell>
          <cell r="G64">
            <v>19234816</v>
          </cell>
          <cell r="H64">
            <v>570239</v>
          </cell>
          <cell r="I64" t="str">
            <v>ACTIVE</v>
          </cell>
          <cell r="J64">
            <v>160033</v>
          </cell>
          <cell r="K64" t="str">
            <v>AGENT POSTPAID</v>
          </cell>
          <cell r="L64" t="str">
            <v>POSTPAID</v>
          </cell>
          <cell r="M64" t="str">
            <v>SLAMET GUMELAR</v>
          </cell>
          <cell r="N64" t="str">
            <v>AAN YANUAR</v>
          </cell>
          <cell r="O64" t="str">
            <v>PKWT</v>
          </cell>
          <cell r="P64">
            <v>44305</v>
          </cell>
          <cell r="Q64">
            <v>44926</v>
          </cell>
          <cell r="R64">
            <v>43766</v>
          </cell>
          <cell r="S64" t="str">
            <v>E</v>
          </cell>
          <cell r="V64">
            <v>1.1605465949820799</v>
          </cell>
          <cell r="W64">
            <v>260.31884057971001</v>
          </cell>
          <cell r="X64">
            <v>100</v>
          </cell>
          <cell r="Y64">
            <v>0.98148148148148195</v>
          </cell>
          <cell r="Z64">
            <v>100</v>
          </cell>
          <cell r="AA64">
            <v>0.91836734693877597</v>
          </cell>
          <cell r="AB64">
            <v>0.74074074074074103</v>
          </cell>
          <cell r="AC64">
            <v>0.99341238471673299</v>
          </cell>
          <cell r="AD64">
            <v>2</v>
          </cell>
        </row>
        <row r="65">
          <cell r="C65">
            <v>87990</v>
          </cell>
          <cell r="D65" t="str">
            <v>NIA KURNIAWATI FEBRIYANI</v>
          </cell>
          <cell r="F65" t="str">
            <v>PEREMPUAN</v>
          </cell>
          <cell r="G65">
            <v>17009688</v>
          </cell>
          <cell r="H65">
            <v>570254</v>
          </cell>
          <cell r="I65" t="str">
            <v>ACTIVE</v>
          </cell>
          <cell r="J65">
            <v>87990</v>
          </cell>
          <cell r="K65" t="str">
            <v>AGENT POSTPAID</v>
          </cell>
          <cell r="L65" t="str">
            <v>POSTPAID</v>
          </cell>
          <cell r="M65" t="str">
            <v>FREDY CAHYADI</v>
          </cell>
          <cell r="N65" t="str">
            <v>RIKA RIANY</v>
          </cell>
          <cell r="O65" t="str">
            <v>PKWT</v>
          </cell>
          <cell r="P65">
            <v>44319</v>
          </cell>
          <cell r="Q65">
            <v>44622</v>
          </cell>
          <cell r="R65">
            <v>43601</v>
          </cell>
          <cell r="S65" t="str">
            <v>E</v>
          </cell>
          <cell r="V65">
            <v>0.95218936678614097</v>
          </cell>
          <cell r="W65">
            <v>306.939597315436</v>
          </cell>
          <cell r="X65">
            <v>98.3333333333333</v>
          </cell>
          <cell r="Y65">
            <v>0.944827586206897</v>
          </cell>
          <cell r="Z65">
            <v>100</v>
          </cell>
          <cell r="AA65">
            <v>0.94339622641509402</v>
          </cell>
          <cell r="AB65">
            <v>0.74137931034482796</v>
          </cell>
          <cell r="AC65">
            <v>0.99412751677852396</v>
          </cell>
          <cell r="AD65">
            <v>2</v>
          </cell>
        </row>
        <row r="66">
          <cell r="C66">
            <v>160027</v>
          </cell>
          <cell r="D66" t="str">
            <v>VINNY SORAYA TARPIANTI</v>
          </cell>
          <cell r="F66" t="str">
            <v>PEREMPUAN</v>
          </cell>
          <cell r="G66">
            <v>19234734</v>
          </cell>
          <cell r="H66">
            <v>570122</v>
          </cell>
          <cell r="I66" t="str">
            <v>ACTIVE</v>
          </cell>
          <cell r="J66">
            <v>160027</v>
          </cell>
          <cell r="K66" t="str">
            <v>AGENT POSTPAID</v>
          </cell>
          <cell r="L66" t="str">
            <v>POSTPAID</v>
          </cell>
          <cell r="M66" t="str">
            <v>ANGGITA SITI NUR MARFUAH</v>
          </cell>
          <cell r="N66" t="str">
            <v>AAN YANUAR</v>
          </cell>
          <cell r="O66" t="str">
            <v>PKWT</v>
          </cell>
          <cell r="P66">
            <v>44425</v>
          </cell>
          <cell r="Q66">
            <v>44728</v>
          </cell>
          <cell r="R66">
            <v>43760</v>
          </cell>
          <cell r="S66" t="str">
            <v>E</v>
          </cell>
          <cell r="V66">
            <v>1.13061081242533</v>
          </cell>
          <cell r="W66">
            <v>281.72856261566898</v>
          </cell>
          <cell r="X66">
            <v>96.5833333333333</v>
          </cell>
          <cell r="Y66">
            <v>0.94018691588784997</v>
          </cell>
          <cell r="Z66">
            <v>100</v>
          </cell>
          <cell r="AA66">
            <v>0.92708333333333304</v>
          </cell>
          <cell r="AB66">
            <v>0.68224299065420602</v>
          </cell>
          <cell r="AC66">
            <v>0.99568167797655804</v>
          </cell>
          <cell r="AD66">
            <v>2</v>
          </cell>
        </row>
        <row r="67">
          <cell r="C67">
            <v>150752</v>
          </cell>
          <cell r="D67" t="str">
            <v>ROHMAN</v>
          </cell>
          <cell r="F67" t="str">
            <v>LAKI-LAKI</v>
          </cell>
          <cell r="G67">
            <v>18230302</v>
          </cell>
          <cell r="H67">
            <v>570099</v>
          </cell>
          <cell r="I67" t="str">
            <v>ACTIVE</v>
          </cell>
          <cell r="J67">
            <v>150752</v>
          </cell>
          <cell r="K67" t="str">
            <v>AGENT POSTPAID</v>
          </cell>
          <cell r="L67" t="str">
            <v>POSTPAID</v>
          </cell>
          <cell r="M67" t="str">
            <v>IRMA RISMAYASARI</v>
          </cell>
          <cell r="N67" t="str">
            <v>AAN YANUAR</v>
          </cell>
          <cell r="O67" t="str">
            <v>PKWT</v>
          </cell>
          <cell r="P67">
            <v>44455</v>
          </cell>
          <cell r="Q67">
            <v>44635</v>
          </cell>
          <cell r="R67">
            <v>43425</v>
          </cell>
          <cell r="S67" t="str">
            <v>E</v>
          </cell>
          <cell r="V67">
            <v>1.1319608721624801</v>
          </cell>
          <cell r="W67">
            <v>278.85610465116298</v>
          </cell>
          <cell r="X67">
            <v>100</v>
          </cell>
          <cell r="Y67">
            <v>0.93469387755101996</v>
          </cell>
          <cell r="Z67">
            <v>100</v>
          </cell>
          <cell r="AA67">
            <v>0.86956521739130399</v>
          </cell>
          <cell r="AB67">
            <v>0.61224489795918402</v>
          </cell>
          <cell r="AC67">
            <v>0.99636627906976705</v>
          </cell>
          <cell r="AD67">
            <v>2</v>
          </cell>
        </row>
        <row r="68">
          <cell r="C68">
            <v>178137</v>
          </cell>
          <cell r="D68" t="str">
            <v>ASTI SULASTIKA</v>
          </cell>
          <cell r="F68" t="str">
            <v>PEREMPUAN</v>
          </cell>
          <cell r="G68">
            <v>21239581</v>
          </cell>
          <cell r="H68">
            <v>570382</v>
          </cell>
          <cell r="I68" t="str">
            <v>ACTIVE</v>
          </cell>
          <cell r="J68">
            <v>178137</v>
          </cell>
          <cell r="K68" t="str">
            <v>AGENT PREPAID</v>
          </cell>
          <cell r="L68" t="str">
            <v>PREPAID</v>
          </cell>
          <cell r="M68" t="str">
            <v>HENDRA</v>
          </cell>
          <cell r="N68" t="str">
            <v>RIKA RIANY</v>
          </cell>
          <cell r="O68" t="str">
            <v>PKWT</v>
          </cell>
          <cell r="P68">
            <v>44499</v>
          </cell>
          <cell r="Q68">
            <v>44802</v>
          </cell>
          <cell r="R68">
            <v>44317</v>
          </cell>
          <cell r="S68" t="str">
            <v>C</v>
          </cell>
          <cell r="V68">
            <v>0.876487455197133</v>
          </cell>
          <cell r="W68">
            <v>289.97909967845698</v>
          </cell>
          <cell r="X68">
            <v>96.6666666666667</v>
          </cell>
          <cell r="Y68">
            <v>0.93125000000000002</v>
          </cell>
          <cell r="Z68">
            <v>100</v>
          </cell>
          <cell r="AA68">
            <v>0.86363636363636398</v>
          </cell>
          <cell r="AB68">
            <v>0.59375</v>
          </cell>
          <cell r="AC68">
            <v>0.99437299035369797</v>
          </cell>
          <cell r="AD68">
            <v>2</v>
          </cell>
        </row>
        <row r="69">
          <cell r="C69">
            <v>160824</v>
          </cell>
          <cell r="D69" t="str">
            <v>CICI DIANI</v>
          </cell>
          <cell r="F69" t="str">
            <v>PEREMPUAN</v>
          </cell>
          <cell r="G69">
            <v>19234986</v>
          </cell>
          <cell r="H69">
            <v>570062</v>
          </cell>
          <cell r="I69" t="str">
            <v>ACTIVE</v>
          </cell>
          <cell r="J69">
            <v>160824</v>
          </cell>
          <cell r="K69" t="str">
            <v>AGENT PREPAID</v>
          </cell>
          <cell r="L69" t="str">
            <v>MKIOS</v>
          </cell>
          <cell r="M69" t="str">
            <v>MOHAMAD RAMDAN HILMI SOFYAN</v>
          </cell>
          <cell r="N69" t="str">
            <v>RIKA RIANY</v>
          </cell>
          <cell r="O69" t="str">
            <v>PKWT</v>
          </cell>
          <cell r="P69">
            <v>44489</v>
          </cell>
          <cell r="Q69">
            <v>44792</v>
          </cell>
          <cell r="R69">
            <v>43782</v>
          </cell>
          <cell r="S69" t="str">
            <v>E</v>
          </cell>
          <cell r="V69">
            <v>1.1869090288445101</v>
          </cell>
          <cell r="W69">
            <v>277.005988023952</v>
          </cell>
          <cell r="X69">
            <v>100</v>
          </cell>
          <cell r="Y69">
            <v>0.94285714285714295</v>
          </cell>
          <cell r="Z69">
            <v>95</v>
          </cell>
          <cell r="AA69">
            <v>0.77777777777777801</v>
          </cell>
          <cell r="AB69">
            <v>0.42857142857142899</v>
          </cell>
          <cell r="AC69">
            <v>0.98203592814371299</v>
          </cell>
          <cell r="AD69">
            <v>2</v>
          </cell>
        </row>
        <row r="70">
          <cell r="C70">
            <v>168590</v>
          </cell>
          <cell r="D70" t="str">
            <v>ARIE FAKHRUL ZAWAWI</v>
          </cell>
          <cell r="F70" t="str">
            <v>LAKI-LAKI</v>
          </cell>
          <cell r="G70">
            <v>20236776</v>
          </cell>
          <cell r="H70">
            <v>570115</v>
          </cell>
          <cell r="I70" t="str">
            <v>ACTIVE</v>
          </cell>
          <cell r="J70">
            <v>168590</v>
          </cell>
          <cell r="K70" t="str">
            <v>AGENT PREPAID</v>
          </cell>
          <cell r="L70" t="str">
            <v>PREPAID</v>
          </cell>
          <cell r="M70" t="str">
            <v>HENDRA</v>
          </cell>
          <cell r="N70" t="str">
            <v>RIKA RIANY</v>
          </cell>
          <cell r="O70" t="str">
            <v>PKWT</v>
          </cell>
          <cell r="P70">
            <v>44532</v>
          </cell>
          <cell r="Q70">
            <v>44835</v>
          </cell>
          <cell r="R70">
            <v>43992</v>
          </cell>
          <cell r="S70" t="str">
            <v>D</v>
          </cell>
          <cell r="V70">
            <v>1.2312937361324501</v>
          </cell>
          <cell r="W70">
            <v>288.50256410256401</v>
          </cell>
          <cell r="X70">
            <v>100</v>
          </cell>
          <cell r="Y70">
            <v>0.95714285714285696</v>
          </cell>
          <cell r="Z70">
            <v>100</v>
          </cell>
          <cell r="AA70">
            <v>0.875</v>
          </cell>
          <cell r="AB70">
            <v>0.64285714285714302</v>
          </cell>
          <cell r="AC70">
            <v>0.98754578754578803</v>
          </cell>
          <cell r="AD70">
            <v>2</v>
          </cell>
        </row>
        <row r="71">
          <cell r="C71">
            <v>170002</v>
          </cell>
          <cell r="D71" t="str">
            <v>PUTRI ANADIA FEBRIANTY</v>
          </cell>
          <cell r="F71" t="str">
            <v>PEREMPUAN</v>
          </cell>
          <cell r="G71">
            <v>20237080</v>
          </cell>
          <cell r="H71">
            <v>570012</v>
          </cell>
          <cell r="I71" t="str">
            <v>ACTIVE</v>
          </cell>
          <cell r="J71">
            <v>170002</v>
          </cell>
          <cell r="K71" t="str">
            <v>AGENT PREPAID</v>
          </cell>
          <cell r="L71" t="str">
            <v>PREPAID</v>
          </cell>
          <cell r="M71" t="str">
            <v>IIN TARINAH</v>
          </cell>
          <cell r="N71" t="str">
            <v>AAN YANUAR</v>
          </cell>
          <cell r="O71" t="str">
            <v>PKWT</v>
          </cell>
          <cell r="P71">
            <v>44389</v>
          </cell>
          <cell r="Q71">
            <v>44753</v>
          </cell>
          <cell r="R71">
            <v>44028</v>
          </cell>
          <cell r="S71" t="str">
            <v>D</v>
          </cell>
          <cell r="V71">
            <v>1.0267229902713799</v>
          </cell>
          <cell r="W71">
            <v>292.24765729584999</v>
          </cell>
          <cell r="X71">
            <v>98.8888888888889</v>
          </cell>
          <cell r="Y71">
            <v>0.83428571428571396</v>
          </cell>
          <cell r="Z71">
            <v>100</v>
          </cell>
          <cell r="AA71">
            <v>0.82608695652173902</v>
          </cell>
          <cell r="AB71">
            <v>0.14285714285714299</v>
          </cell>
          <cell r="AC71">
            <v>0.98929049531459201</v>
          </cell>
          <cell r="AD71">
            <v>2</v>
          </cell>
        </row>
        <row r="72">
          <cell r="C72">
            <v>170001</v>
          </cell>
          <cell r="D72" t="str">
            <v>WINDIARANI MAYANGSARI WINTANA</v>
          </cell>
          <cell r="F72" t="str">
            <v>PEREMPUAN</v>
          </cell>
          <cell r="G72">
            <v>20237076</v>
          </cell>
          <cell r="H72">
            <v>570287</v>
          </cell>
          <cell r="I72" t="str">
            <v>ACTIVE</v>
          </cell>
          <cell r="J72">
            <v>170001</v>
          </cell>
          <cell r="K72" t="str">
            <v>AGENT PREPAID</v>
          </cell>
          <cell r="L72" t="str">
            <v>PREPAID</v>
          </cell>
          <cell r="M72" t="str">
            <v>HENDRA</v>
          </cell>
          <cell r="N72" t="str">
            <v>RIKA RIANY</v>
          </cell>
          <cell r="O72" t="str">
            <v>PKWT</v>
          </cell>
          <cell r="P72">
            <v>44514</v>
          </cell>
          <cell r="Q72">
            <v>44817</v>
          </cell>
          <cell r="R72">
            <v>44028</v>
          </cell>
          <cell r="S72" t="str">
            <v>D</v>
          </cell>
          <cell r="V72">
            <v>1.0316555726233101</v>
          </cell>
          <cell r="W72">
            <v>285.88385093167699</v>
          </cell>
          <cell r="X72">
            <v>100</v>
          </cell>
          <cell r="Y72">
            <v>0.90204081632653099</v>
          </cell>
          <cell r="Z72">
            <v>100</v>
          </cell>
          <cell r="AA72">
            <v>0.89473684210526305</v>
          </cell>
          <cell r="AB72">
            <v>0.469387755102041</v>
          </cell>
          <cell r="AC72">
            <v>0.99689440993788803</v>
          </cell>
          <cell r="AD72">
            <v>2</v>
          </cell>
        </row>
        <row r="73">
          <cell r="C73">
            <v>160831</v>
          </cell>
          <cell r="D73" t="str">
            <v>HASNA PERMATASARI PAMUNGKAS</v>
          </cell>
          <cell r="F73" t="str">
            <v>PEREMPUAN</v>
          </cell>
          <cell r="G73">
            <v>19235022</v>
          </cell>
          <cell r="H73">
            <v>570193</v>
          </cell>
          <cell r="I73" t="str">
            <v>ACTIVE</v>
          </cell>
          <cell r="J73">
            <v>160831</v>
          </cell>
          <cell r="K73" t="str">
            <v>AGENT PREPAID</v>
          </cell>
          <cell r="L73" t="str">
            <v>MKIOS</v>
          </cell>
          <cell r="M73" t="str">
            <v>RITA</v>
          </cell>
          <cell r="N73" t="str">
            <v>RIKA RIANY</v>
          </cell>
          <cell r="O73" t="str">
            <v>PKWT</v>
          </cell>
          <cell r="P73">
            <v>44509</v>
          </cell>
          <cell r="Q73">
            <v>44873</v>
          </cell>
          <cell r="R73">
            <v>43782</v>
          </cell>
          <cell r="S73" t="str">
            <v>E</v>
          </cell>
          <cell r="V73">
            <v>1.1551800648574799</v>
          </cell>
          <cell r="W73">
            <v>285.82871536523902</v>
          </cell>
          <cell r="X73">
            <v>100</v>
          </cell>
          <cell r="Y73">
            <v>0.91851851851851896</v>
          </cell>
          <cell r="Z73">
            <v>100</v>
          </cell>
          <cell r="AA73">
            <v>0.91304347826086996</v>
          </cell>
          <cell r="AB73">
            <v>0.55555555555555602</v>
          </cell>
          <cell r="AC73">
            <v>0.99118387909319905</v>
          </cell>
          <cell r="AD73">
            <v>2</v>
          </cell>
        </row>
        <row r="74">
          <cell r="C74">
            <v>156542</v>
          </cell>
          <cell r="D74" t="str">
            <v>JULIO SAECAR AGUSTA</v>
          </cell>
          <cell r="F74" t="str">
            <v>LAKI-LAKI</v>
          </cell>
          <cell r="G74">
            <v>19233024</v>
          </cell>
          <cell r="H74">
            <v>570143</v>
          </cell>
          <cell r="I74" t="str">
            <v>ACTIVE</v>
          </cell>
          <cell r="J74">
            <v>156542</v>
          </cell>
          <cell r="K74" t="str">
            <v>AGENT POSTPAID</v>
          </cell>
          <cell r="L74" t="str">
            <v>POSTPAID</v>
          </cell>
          <cell r="M74" t="str">
            <v>SLAMET GUMELAR</v>
          </cell>
          <cell r="N74" t="str">
            <v>AAN YANUAR</v>
          </cell>
          <cell r="O74" t="str">
            <v>PKWT</v>
          </cell>
          <cell r="P74">
            <v>44529</v>
          </cell>
          <cell r="Q74">
            <v>44893</v>
          </cell>
          <cell r="R74">
            <v>43617</v>
          </cell>
          <cell r="S74" t="str">
            <v>E</v>
          </cell>
          <cell r="V74">
            <v>1.1525910991636801</v>
          </cell>
          <cell r="W74">
            <v>346.13412408759098</v>
          </cell>
          <cell r="X74">
            <v>100</v>
          </cell>
          <cell r="Y74">
            <v>0.942105263157895</v>
          </cell>
          <cell r="Z74">
            <v>100</v>
          </cell>
          <cell r="AA74">
            <v>0.875</v>
          </cell>
          <cell r="AB74">
            <v>0.65789473684210498</v>
          </cell>
          <cell r="AC74">
            <v>0.99087591240875905</v>
          </cell>
          <cell r="AD74">
            <v>2</v>
          </cell>
        </row>
        <row r="75">
          <cell r="C75">
            <v>157018</v>
          </cell>
          <cell r="D75" t="str">
            <v>NOVAN WIDIANSYAH</v>
          </cell>
          <cell r="F75" t="str">
            <v>LAKI-LAKI</v>
          </cell>
          <cell r="G75">
            <v>19233391</v>
          </cell>
          <cell r="H75">
            <v>570250</v>
          </cell>
          <cell r="I75" t="str">
            <v>ACTIVE</v>
          </cell>
          <cell r="J75">
            <v>157018</v>
          </cell>
          <cell r="K75" t="str">
            <v>AGENT POSTPAID</v>
          </cell>
          <cell r="L75" t="str">
            <v>POSTPAID</v>
          </cell>
          <cell r="M75" t="str">
            <v>HENDRA</v>
          </cell>
          <cell r="N75" t="str">
            <v>RIKA RIANY</v>
          </cell>
          <cell r="O75" t="str">
            <v>PKWT</v>
          </cell>
          <cell r="P75">
            <v>44560</v>
          </cell>
          <cell r="Q75">
            <v>44863</v>
          </cell>
          <cell r="R75">
            <v>43647</v>
          </cell>
          <cell r="S75" t="str">
            <v>E</v>
          </cell>
          <cell r="V75">
            <v>1.1494668458781401</v>
          </cell>
          <cell r="W75">
            <v>314.42491166077701</v>
          </cell>
          <cell r="X75">
            <v>98.75</v>
          </cell>
          <cell r="Y75">
            <v>0.94782608695652204</v>
          </cell>
          <cell r="Z75">
            <v>100</v>
          </cell>
          <cell r="AA75">
            <v>0.952380952380952</v>
          </cell>
          <cell r="AB75">
            <v>0.86956521739130399</v>
          </cell>
          <cell r="AC75">
            <v>0.99558303886925803</v>
          </cell>
          <cell r="AD75">
            <v>2</v>
          </cell>
        </row>
        <row r="76">
          <cell r="C76">
            <v>160072</v>
          </cell>
          <cell r="D76" t="str">
            <v>ANNISA RIZKI PUJI RAHAYU</v>
          </cell>
          <cell r="F76" t="str">
            <v>PEREMPUAN</v>
          </cell>
          <cell r="G76">
            <v>19234878</v>
          </cell>
          <cell r="H76">
            <v>570046</v>
          </cell>
          <cell r="I76" t="str">
            <v>ACTIVE</v>
          </cell>
          <cell r="J76">
            <v>160072</v>
          </cell>
          <cell r="K76" t="str">
            <v>AGENT PREPAID</v>
          </cell>
          <cell r="L76" t="str">
            <v>MKIOS</v>
          </cell>
          <cell r="M76" t="str">
            <v>JEANNY ANASTASYA</v>
          </cell>
          <cell r="N76" t="str">
            <v>AAN YANUAR</v>
          </cell>
          <cell r="O76" t="str">
            <v>PKWT</v>
          </cell>
          <cell r="P76">
            <v>44552</v>
          </cell>
          <cell r="Q76">
            <v>44916</v>
          </cell>
          <cell r="R76">
            <v>43770</v>
          </cell>
          <cell r="S76" t="str">
            <v>E</v>
          </cell>
          <cell r="V76">
            <v>1.2457723160948999</v>
          </cell>
          <cell r="W76">
            <v>272.837549933422</v>
          </cell>
          <cell r="X76">
            <v>100</v>
          </cell>
          <cell r="Y76">
            <v>0.984615384615385</v>
          </cell>
          <cell r="Z76">
            <v>100</v>
          </cell>
          <cell r="AA76">
            <v>1</v>
          </cell>
          <cell r="AB76">
            <v>0.84615384615384603</v>
          </cell>
          <cell r="AC76">
            <v>0.993342210386152</v>
          </cell>
          <cell r="AD76">
            <v>2</v>
          </cell>
        </row>
        <row r="77">
          <cell r="C77">
            <v>160697</v>
          </cell>
          <cell r="D77" t="str">
            <v>DHIYAA HANIIFAH</v>
          </cell>
          <cell r="F77" t="str">
            <v>PEREMPUAN</v>
          </cell>
          <cell r="G77">
            <v>19235320</v>
          </cell>
          <cell r="H77">
            <v>570038</v>
          </cell>
          <cell r="I77" t="str">
            <v>ACTIVE</v>
          </cell>
          <cell r="J77">
            <v>160697</v>
          </cell>
          <cell r="K77" t="str">
            <v>AGENT PREPAID</v>
          </cell>
          <cell r="L77" t="str">
            <v>MKIOS</v>
          </cell>
          <cell r="M77" t="str">
            <v>ANDRYAN ANAKOTTA PARY</v>
          </cell>
          <cell r="N77" t="str">
            <v>AAN YANUAR</v>
          </cell>
          <cell r="O77" t="str">
            <v>PKWT</v>
          </cell>
          <cell r="P77">
            <v>44522</v>
          </cell>
          <cell r="Q77">
            <v>44886</v>
          </cell>
          <cell r="R77">
            <v>43795</v>
          </cell>
          <cell r="S77" t="str">
            <v>E</v>
          </cell>
          <cell r="V77">
            <v>0.76956135859361696</v>
          </cell>
          <cell r="W77">
            <v>291.91698113207502</v>
          </cell>
          <cell r="X77">
            <v>100</v>
          </cell>
          <cell r="Y77">
            <v>1</v>
          </cell>
          <cell r="Z77">
            <v>100</v>
          </cell>
          <cell r="AA77">
            <v>0.85714285714285698</v>
          </cell>
          <cell r="AB77">
            <v>0.63636363636363602</v>
          </cell>
          <cell r="AC77">
            <v>0.98867924528301898</v>
          </cell>
          <cell r="AD77">
            <v>2</v>
          </cell>
        </row>
        <row r="78">
          <cell r="C78">
            <v>157010</v>
          </cell>
          <cell r="D78" t="str">
            <v>FERRY ADITYA</v>
          </cell>
          <cell r="F78" t="str">
            <v>LAKI-LAKI</v>
          </cell>
          <cell r="G78">
            <v>19233395</v>
          </cell>
          <cell r="H78">
            <v>570078</v>
          </cell>
          <cell r="I78" t="str">
            <v>ACTIVE</v>
          </cell>
          <cell r="J78">
            <v>157010</v>
          </cell>
          <cell r="K78" t="str">
            <v>AGENT PREPAID</v>
          </cell>
          <cell r="L78" t="str">
            <v>MKIOS</v>
          </cell>
          <cell r="M78" t="str">
            <v>IIN TARINAH</v>
          </cell>
          <cell r="N78" t="str">
            <v>AAN YANUAR</v>
          </cell>
          <cell r="O78" t="str">
            <v>PKWT</v>
          </cell>
          <cell r="P78">
            <v>44560</v>
          </cell>
          <cell r="Q78">
            <v>44863</v>
          </cell>
          <cell r="R78">
            <v>43647</v>
          </cell>
          <cell r="S78" t="str">
            <v>E</v>
          </cell>
          <cell r="V78">
            <v>1.13813790749275</v>
          </cell>
          <cell r="W78">
            <v>298.92053973013498</v>
          </cell>
          <cell r="X78">
            <v>100</v>
          </cell>
          <cell r="Y78">
            <v>0.8</v>
          </cell>
          <cell r="Z78">
            <v>100</v>
          </cell>
          <cell r="AA78">
            <v>1</v>
          </cell>
          <cell r="AB78">
            <v>0.8</v>
          </cell>
          <cell r="AC78">
            <v>0.98350824587706098</v>
          </cell>
          <cell r="AD78">
            <v>2</v>
          </cell>
        </row>
        <row r="79">
          <cell r="C79">
            <v>157016</v>
          </cell>
          <cell r="D79" t="str">
            <v>MOHAMAD RIZKIANDRI SAPUTRA</v>
          </cell>
          <cell r="F79" t="str">
            <v>LAKI-LAKI</v>
          </cell>
          <cell r="G79">
            <v>19233498</v>
          </cell>
          <cell r="H79">
            <v>570039</v>
          </cell>
          <cell r="I79" t="str">
            <v>ACTIVE</v>
          </cell>
          <cell r="J79">
            <v>157016</v>
          </cell>
          <cell r="K79" t="str">
            <v>AGENT PREPAID</v>
          </cell>
          <cell r="L79" t="str">
            <v>MKIOS</v>
          </cell>
          <cell r="M79" t="str">
            <v>IMAN RINALDI</v>
          </cell>
          <cell r="N79" t="str">
            <v>RIKA RIANY</v>
          </cell>
          <cell r="O79" t="str">
            <v>PKWT</v>
          </cell>
          <cell r="P79">
            <v>44560</v>
          </cell>
          <cell r="Q79">
            <v>44924</v>
          </cell>
          <cell r="R79">
            <v>43647</v>
          </cell>
          <cell r="S79" t="str">
            <v>E</v>
          </cell>
          <cell r="V79">
            <v>1.16010923365762</v>
          </cell>
          <cell r="W79">
            <v>282.34016393442602</v>
          </cell>
          <cell r="X79">
            <v>100</v>
          </cell>
          <cell r="Y79">
            <v>0.91578947368421004</v>
          </cell>
          <cell r="Z79">
            <v>100</v>
          </cell>
          <cell r="AA79">
            <v>0.76470588235294101</v>
          </cell>
          <cell r="AB79">
            <v>0.78947368421052599</v>
          </cell>
          <cell r="AC79">
            <v>0.98224043715846998</v>
          </cell>
          <cell r="AD79">
            <v>2</v>
          </cell>
        </row>
        <row r="80">
          <cell r="C80">
            <v>157021</v>
          </cell>
          <cell r="D80" t="str">
            <v>QISTHINA IDZNI ISHAMI</v>
          </cell>
          <cell r="F80" t="str">
            <v>PEREMPUAN</v>
          </cell>
          <cell r="G80">
            <v>19233389</v>
          </cell>
          <cell r="H80">
            <v>570210</v>
          </cell>
          <cell r="I80" t="str">
            <v>ACTIVE</v>
          </cell>
          <cell r="J80">
            <v>157021</v>
          </cell>
          <cell r="K80" t="str">
            <v>AGENT PREPAID</v>
          </cell>
          <cell r="L80" t="str">
            <v>MKIOS</v>
          </cell>
          <cell r="M80" t="str">
            <v>ANGGITA SITI NUR MARFUAH</v>
          </cell>
          <cell r="N80" t="str">
            <v>AAN YANUAR</v>
          </cell>
          <cell r="O80" t="str">
            <v>PKWT</v>
          </cell>
          <cell r="P80">
            <v>44562</v>
          </cell>
          <cell r="Q80">
            <v>44865</v>
          </cell>
          <cell r="R80">
            <v>43647</v>
          </cell>
          <cell r="S80" t="str">
            <v>E</v>
          </cell>
          <cell r="V80">
            <v>0.85495647721454204</v>
          </cell>
          <cell r="W80">
            <v>319.21699819168202</v>
          </cell>
          <cell r="X80">
            <v>95.6944444444445</v>
          </cell>
          <cell r="Y80">
            <v>0.86666666666666703</v>
          </cell>
          <cell r="Z80">
            <v>100</v>
          </cell>
          <cell r="AA80">
            <v>1</v>
          </cell>
          <cell r="AB80">
            <v>0.33333333333333298</v>
          </cell>
          <cell r="AC80">
            <v>0.99095840867992802</v>
          </cell>
          <cell r="AD80">
            <v>2</v>
          </cell>
        </row>
        <row r="81">
          <cell r="C81">
            <v>168487</v>
          </cell>
          <cell r="D81" t="str">
            <v>SITI KHOMALA SYARIE</v>
          </cell>
          <cell r="F81" t="str">
            <v>PEREMPUAN</v>
          </cell>
          <cell r="G81">
            <v>20236780</v>
          </cell>
          <cell r="H81">
            <v>570102</v>
          </cell>
          <cell r="I81" t="str">
            <v>ACTIVE</v>
          </cell>
          <cell r="J81">
            <v>168487</v>
          </cell>
          <cell r="K81" t="str">
            <v>AGENT PREPAID</v>
          </cell>
          <cell r="L81" t="str">
            <v>PREPAID</v>
          </cell>
          <cell r="M81" t="str">
            <v>IMAN RINALDI</v>
          </cell>
          <cell r="N81" t="str">
            <v>RIKA RIANY</v>
          </cell>
          <cell r="O81" t="str">
            <v>PKWT</v>
          </cell>
          <cell r="P81">
            <v>44537</v>
          </cell>
          <cell r="Q81">
            <v>44901</v>
          </cell>
          <cell r="R81">
            <v>43992</v>
          </cell>
          <cell r="S81" t="str">
            <v>D</v>
          </cell>
          <cell r="V81">
            <v>1.08620071684588</v>
          </cell>
          <cell r="W81">
            <v>275.922435897436</v>
          </cell>
          <cell r="X81">
            <v>97.2916666666667</v>
          </cell>
          <cell r="Y81">
            <v>0.91929824561403495</v>
          </cell>
          <cell r="Z81">
            <v>100</v>
          </cell>
          <cell r="AA81">
            <v>0.84210526315789502</v>
          </cell>
          <cell r="AB81">
            <v>0.56140350877193002</v>
          </cell>
          <cell r="AC81">
            <v>0.99615384615384595</v>
          </cell>
          <cell r="AD81">
            <v>2</v>
          </cell>
        </row>
        <row r="82">
          <cell r="C82">
            <v>157022</v>
          </cell>
          <cell r="D82" t="str">
            <v>SOPIAN ALI SANROPI</v>
          </cell>
          <cell r="F82" t="str">
            <v>LAKI-LAKI</v>
          </cell>
          <cell r="G82">
            <v>19233482</v>
          </cell>
          <cell r="H82">
            <v>570064</v>
          </cell>
          <cell r="I82" t="str">
            <v>ACTIVE</v>
          </cell>
          <cell r="J82">
            <v>157022</v>
          </cell>
          <cell r="K82" t="str">
            <v>AGENT PREPAID</v>
          </cell>
          <cell r="L82" t="str">
            <v>MKIOS</v>
          </cell>
          <cell r="M82" t="str">
            <v>HENDRA</v>
          </cell>
          <cell r="N82" t="str">
            <v>RIKA RIANY</v>
          </cell>
          <cell r="O82" t="str">
            <v>PKWT</v>
          </cell>
          <cell r="P82">
            <v>44562</v>
          </cell>
          <cell r="Q82">
            <v>44742</v>
          </cell>
          <cell r="R82">
            <v>43647</v>
          </cell>
          <cell r="S82" t="str">
            <v>E</v>
          </cell>
          <cell r="V82">
            <v>1.1268851339819099</v>
          </cell>
          <cell r="W82">
            <v>288.59934318555003</v>
          </cell>
          <cell r="X82">
            <v>100</v>
          </cell>
          <cell r="Y82">
            <v>0.98571428571428599</v>
          </cell>
          <cell r="Z82">
            <v>100</v>
          </cell>
          <cell r="AA82">
            <v>1</v>
          </cell>
          <cell r="AB82">
            <v>0.71428571428571397</v>
          </cell>
          <cell r="AC82">
            <v>0.98522167487684698</v>
          </cell>
          <cell r="AD82">
            <v>2</v>
          </cell>
        </row>
        <row r="83">
          <cell r="C83">
            <v>101973</v>
          </cell>
          <cell r="D83" t="str">
            <v>NANDA HAMIDAH NURMAN</v>
          </cell>
          <cell r="F83" t="str">
            <v>PEREMPUAN</v>
          </cell>
          <cell r="G83">
            <v>18009404</v>
          </cell>
          <cell r="H83">
            <v>570147</v>
          </cell>
          <cell r="I83" t="str">
            <v>ACTIVE</v>
          </cell>
          <cell r="J83">
            <v>101973</v>
          </cell>
          <cell r="K83" t="str">
            <v>AGENT POSTPAID</v>
          </cell>
          <cell r="L83" t="str">
            <v>POSTPAID</v>
          </cell>
          <cell r="M83" t="str">
            <v>ILYAS AFANDI</v>
          </cell>
          <cell r="N83" t="str">
            <v>AAN YANUAR</v>
          </cell>
          <cell r="O83" t="str">
            <v>PKWT</v>
          </cell>
          <cell r="P83">
            <v>44419</v>
          </cell>
          <cell r="Q83">
            <v>44783</v>
          </cell>
          <cell r="R83">
            <v>43205</v>
          </cell>
          <cell r="S83" t="str">
            <v>E</v>
          </cell>
          <cell r="V83">
            <v>1.1897043010752699</v>
          </cell>
          <cell r="W83">
            <v>295.83931034482799</v>
          </cell>
          <cell r="X83">
            <v>98.3333333333333</v>
          </cell>
          <cell r="Y83">
            <v>0.93846153846153801</v>
          </cell>
          <cell r="Z83">
            <v>100</v>
          </cell>
          <cell r="AA83">
            <v>0.9</v>
          </cell>
          <cell r="AB83">
            <v>0.61538461538461497</v>
          </cell>
          <cell r="AC83">
            <v>0.98758620689655197</v>
          </cell>
          <cell r="AD83">
            <v>2</v>
          </cell>
        </row>
        <row r="84">
          <cell r="C84">
            <v>160090</v>
          </cell>
          <cell r="D84" t="str">
            <v>TIARA NURHIDAYATI ROSIDI</v>
          </cell>
          <cell r="F84" t="str">
            <v>PEREMPUAN</v>
          </cell>
          <cell r="G84">
            <v>19234874</v>
          </cell>
          <cell r="H84">
            <v>570086</v>
          </cell>
          <cell r="I84" t="str">
            <v>ACTIVE</v>
          </cell>
          <cell r="J84">
            <v>160090</v>
          </cell>
          <cell r="K84" t="str">
            <v>AGENT PREPAID</v>
          </cell>
          <cell r="L84" t="str">
            <v>MKIOS</v>
          </cell>
          <cell r="M84" t="str">
            <v>ANGGITA SITI NUR MARFUAH</v>
          </cell>
          <cell r="N84" t="str">
            <v>AAN YANUAR</v>
          </cell>
          <cell r="O84" t="str">
            <v>PHL</v>
          </cell>
          <cell r="P84">
            <v>44368</v>
          </cell>
          <cell r="Q84">
            <v>44671</v>
          </cell>
          <cell r="R84">
            <v>43770</v>
          </cell>
          <cell r="S84" t="str">
            <v>E</v>
          </cell>
          <cell r="V84">
            <v>1.2094811401262999</v>
          </cell>
          <cell r="W84">
            <v>298.56960556844501</v>
          </cell>
          <cell r="X84">
            <v>98.3333333333333</v>
          </cell>
          <cell r="Y84">
            <v>1</v>
          </cell>
          <cell r="Z84">
            <v>100</v>
          </cell>
          <cell r="AA84">
            <v>1</v>
          </cell>
          <cell r="AB84">
            <v>1</v>
          </cell>
          <cell r="AC84">
            <v>0.99419953596287702</v>
          </cell>
          <cell r="AD84">
            <v>2</v>
          </cell>
        </row>
        <row r="85">
          <cell r="C85">
            <v>160684</v>
          </cell>
          <cell r="D85" t="str">
            <v>RIO NUGRAHA JAYA SAPUTRA</v>
          </cell>
          <cell r="F85" t="str">
            <v>LAKI-LAKI</v>
          </cell>
          <cell r="G85">
            <v>19235092</v>
          </cell>
          <cell r="H85">
            <v>570021</v>
          </cell>
          <cell r="I85" t="str">
            <v>ACTIVE</v>
          </cell>
          <cell r="J85">
            <v>160684</v>
          </cell>
          <cell r="K85" t="str">
            <v>AGENT PREPAID</v>
          </cell>
          <cell r="L85" t="str">
            <v>MKIOS</v>
          </cell>
          <cell r="M85" t="str">
            <v>ADITYA AMRULLAH</v>
          </cell>
          <cell r="N85" t="str">
            <v>RIKA RIANY</v>
          </cell>
          <cell r="O85" t="str">
            <v>PHL</v>
          </cell>
          <cell r="P85">
            <v>44550</v>
          </cell>
          <cell r="Q85">
            <v>44914</v>
          </cell>
          <cell r="R85">
            <v>43788</v>
          </cell>
          <cell r="S85" t="str">
            <v>E</v>
          </cell>
          <cell r="V85">
            <v>1.3592660863628601</v>
          </cell>
          <cell r="W85">
            <v>218.818088386434</v>
          </cell>
          <cell r="X85">
            <v>98.75</v>
          </cell>
          <cell r="Y85">
            <v>0.93333333333333302</v>
          </cell>
          <cell r="Z85">
            <v>100</v>
          </cell>
          <cell r="AA85">
            <v>0.92307692307692302</v>
          </cell>
          <cell r="AB85">
            <v>0.6</v>
          </cell>
          <cell r="AC85">
            <v>0.99177800616649503</v>
          </cell>
          <cell r="AD85">
            <v>2</v>
          </cell>
        </row>
        <row r="86">
          <cell r="C86">
            <v>160092</v>
          </cell>
          <cell r="D86" t="str">
            <v>FAHMI HAKIKI</v>
          </cell>
          <cell r="F86" t="str">
            <v>LAKI-LAKI</v>
          </cell>
          <cell r="G86">
            <v>19234908</v>
          </cell>
          <cell r="H86">
            <v>570100</v>
          </cell>
          <cell r="I86" t="str">
            <v>ACTIVE</v>
          </cell>
          <cell r="J86">
            <v>160092</v>
          </cell>
          <cell r="K86" t="str">
            <v>AGENT PREPAID</v>
          </cell>
          <cell r="L86" t="str">
            <v>MKIOS</v>
          </cell>
          <cell r="M86" t="str">
            <v>JEANNY ANASTASYA</v>
          </cell>
          <cell r="N86" t="str">
            <v>AAN YANUAR</v>
          </cell>
          <cell r="O86" t="str">
            <v>PHL</v>
          </cell>
          <cell r="P86">
            <v>44551</v>
          </cell>
          <cell r="Q86">
            <v>44915</v>
          </cell>
          <cell r="R86">
            <v>43775</v>
          </cell>
          <cell r="S86" t="str">
            <v>E</v>
          </cell>
          <cell r="V86">
            <v>1.1944659498207899</v>
          </cell>
          <cell r="W86">
            <v>274.60953800298103</v>
          </cell>
          <cell r="X86">
            <v>98.3333333333333</v>
          </cell>
          <cell r="Y86">
            <v>1</v>
          </cell>
          <cell r="Z86">
            <v>100</v>
          </cell>
          <cell r="AA86">
            <v>0.875</v>
          </cell>
          <cell r="AB86">
            <v>0.875</v>
          </cell>
          <cell r="AC86">
            <v>0.98658718330849504</v>
          </cell>
          <cell r="AD86">
            <v>2</v>
          </cell>
        </row>
        <row r="87">
          <cell r="C87">
            <v>160708</v>
          </cell>
          <cell r="D87" t="str">
            <v>REZA ADITIYA</v>
          </cell>
          <cell r="F87" t="str">
            <v>LAKI-LAKI</v>
          </cell>
          <cell r="G87">
            <v>19235324</v>
          </cell>
          <cell r="H87">
            <v>570155</v>
          </cell>
          <cell r="I87" t="str">
            <v>ACTIVE</v>
          </cell>
          <cell r="J87">
            <v>160708</v>
          </cell>
          <cell r="K87" t="str">
            <v>AGENT PREPAID</v>
          </cell>
          <cell r="L87" t="str">
            <v>MKIOS</v>
          </cell>
          <cell r="M87" t="str">
            <v>FREDY CAHYADI</v>
          </cell>
          <cell r="N87" t="str">
            <v>RIKA RIANY</v>
          </cell>
          <cell r="O87" t="str">
            <v>PHL</v>
          </cell>
          <cell r="P87">
            <v>44522</v>
          </cell>
          <cell r="Q87">
            <v>44825</v>
          </cell>
          <cell r="R87">
            <v>43795</v>
          </cell>
          <cell r="S87" t="str">
            <v>E</v>
          </cell>
          <cell r="V87">
            <v>1.1890732206861201</v>
          </cell>
          <cell r="W87">
            <v>254.194524495677</v>
          </cell>
          <cell r="X87">
            <v>93.75</v>
          </cell>
          <cell r="Y87">
            <v>0.78461538461538505</v>
          </cell>
          <cell r="Z87">
            <v>100</v>
          </cell>
          <cell r="AA87">
            <v>0.81818181818181801</v>
          </cell>
          <cell r="AB87">
            <v>0.61538461538461497</v>
          </cell>
          <cell r="AC87">
            <v>0.98414985590778103</v>
          </cell>
          <cell r="AD87">
            <v>2</v>
          </cell>
        </row>
        <row r="88">
          <cell r="C88">
            <v>51767</v>
          </cell>
          <cell r="D88" t="str">
            <v>IRMAN GINANJAR</v>
          </cell>
          <cell r="F88" t="str">
            <v>LAKI-LAKI</v>
          </cell>
          <cell r="G88">
            <v>14010790</v>
          </cell>
          <cell r="H88">
            <v>570215</v>
          </cell>
          <cell r="I88" t="str">
            <v>ACTIVE</v>
          </cell>
          <cell r="J88">
            <v>51767</v>
          </cell>
          <cell r="K88" t="str">
            <v>AGENT POSTPAID</v>
          </cell>
          <cell r="L88" t="str">
            <v>PRIO</v>
          </cell>
          <cell r="M88" t="str">
            <v>IRMA RISMAYASARI</v>
          </cell>
          <cell r="N88" t="str">
            <v>AAN YANUAR</v>
          </cell>
          <cell r="O88" t="str">
            <v>PKWT</v>
          </cell>
          <cell r="P88">
            <v>44374</v>
          </cell>
          <cell r="Q88">
            <v>44677</v>
          </cell>
          <cell r="R88">
            <v>41821</v>
          </cell>
          <cell r="S88" t="str">
            <v>E</v>
          </cell>
          <cell r="V88">
            <v>1.2797269158559501</v>
          </cell>
          <cell r="W88">
            <v>269.29561200923803</v>
          </cell>
          <cell r="X88">
            <v>99.1666666666667</v>
          </cell>
          <cell r="Y88">
            <v>0.97499999999999998</v>
          </cell>
          <cell r="Z88">
            <v>100</v>
          </cell>
          <cell r="AA88">
            <v>0.83333333333333304</v>
          </cell>
          <cell r="AB88">
            <v>1</v>
          </cell>
          <cell r="AC88">
            <v>0.97921478060046196</v>
          </cell>
          <cell r="AD88">
            <v>2</v>
          </cell>
        </row>
        <row r="89">
          <cell r="C89">
            <v>106435</v>
          </cell>
          <cell r="D89" t="str">
            <v>SITI ROHSAYIDAH</v>
          </cell>
          <cell r="F89" t="str">
            <v>PEREMPUAN</v>
          </cell>
          <cell r="G89">
            <v>18010781</v>
          </cell>
          <cell r="H89">
            <v>570106</v>
          </cell>
          <cell r="I89" t="str">
            <v>ACTIVE</v>
          </cell>
          <cell r="J89">
            <v>106435</v>
          </cell>
          <cell r="K89" t="str">
            <v>AGENT POSTPAID</v>
          </cell>
          <cell r="L89" t="str">
            <v>PRIO</v>
          </cell>
          <cell r="M89" t="str">
            <v>ANGGITA SITI NUR MARFUAH</v>
          </cell>
          <cell r="N89" t="str">
            <v>AAN YANUAR</v>
          </cell>
          <cell r="O89" t="str">
            <v>PKWT</v>
          </cell>
          <cell r="P89">
            <v>44466</v>
          </cell>
          <cell r="Q89">
            <v>44830</v>
          </cell>
          <cell r="R89">
            <v>43318</v>
          </cell>
          <cell r="S89" t="str">
            <v>E</v>
          </cell>
          <cell r="V89">
            <v>1.2929254138931601</v>
          </cell>
          <cell r="W89">
            <v>283.63779527559097</v>
          </cell>
          <cell r="X89">
            <v>99.5833333333333</v>
          </cell>
          <cell r="Y89">
            <v>0.96250000000000002</v>
          </cell>
          <cell r="Z89">
            <v>100</v>
          </cell>
          <cell r="AA89">
            <v>1</v>
          </cell>
          <cell r="AB89">
            <v>0.6875</v>
          </cell>
          <cell r="AC89">
            <v>0.98622047244094502</v>
          </cell>
          <cell r="AD89">
            <v>2</v>
          </cell>
        </row>
        <row r="90">
          <cell r="C90">
            <v>153883</v>
          </cell>
          <cell r="D90" t="str">
            <v>SHOFI NURUL AZHARI</v>
          </cell>
          <cell r="F90" t="str">
            <v>LAKI-LAKI</v>
          </cell>
          <cell r="G90">
            <v>19231238</v>
          </cell>
          <cell r="H90">
            <v>570267</v>
          </cell>
          <cell r="I90" t="str">
            <v>ACTIVE</v>
          </cell>
          <cell r="J90">
            <v>153883</v>
          </cell>
          <cell r="K90" t="str">
            <v>AGENT POSTPAID</v>
          </cell>
          <cell r="L90" t="str">
            <v>PRIO</v>
          </cell>
          <cell r="M90" t="str">
            <v>TATAN SUDRAJAT</v>
          </cell>
          <cell r="N90" t="str">
            <v>RIKA RIANY</v>
          </cell>
          <cell r="O90" t="str">
            <v>PHL</v>
          </cell>
          <cell r="P90">
            <v>44319</v>
          </cell>
          <cell r="Q90">
            <v>44683</v>
          </cell>
          <cell r="R90">
            <v>43591</v>
          </cell>
          <cell r="S90" t="str">
            <v>E</v>
          </cell>
          <cell r="V90">
            <v>1.2032275132275101</v>
          </cell>
          <cell r="W90">
            <v>257.65012406947898</v>
          </cell>
          <cell r="X90">
            <v>100</v>
          </cell>
          <cell r="Y90">
            <v>1</v>
          </cell>
          <cell r="Z90">
            <v>100</v>
          </cell>
          <cell r="AA90">
            <v>0.88888888888888895</v>
          </cell>
          <cell r="AB90">
            <v>0.5</v>
          </cell>
          <cell r="AC90">
            <v>0.98263027295285399</v>
          </cell>
          <cell r="AD90">
            <v>2</v>
          </cell>
        </row>
        <row r="91">
          <cell r="C91">
            <v>154684</v>
          </cell>
          <cell r="D91" t="str">
            <v>MEGALIA TAMARA PUTRI</v>
          </cell>
          <cell r="F91" t="str">
            <v>PEREMPUAN</v>
          </cell>
          <cell r="G91">
            <v>19231952</v>
          </cell>
          <cell r="H91">
            <v>570227</v>
          </cell>
          <cell r="I91" t="str">
            <v>ACTIVE</v>
          </cell>
          <cell r="J91">
            <v>154684</v>
          </cell>
          <cell r="K91" t="str">
            <v>AGENT POSTPAID</v>
          </cell>
          <cell r="L91" t="str">
            <v>PRIO</v>
          </cell>
          <cell r="M91" t="str">
            <v>IMAN RINALDI</v>
          </cell>
          <cell r="N91" t="str">
            <v>RIKA RIANY</v>
          </cell>
          <cell r="O91" t="str">
            <v>PHL</v>
          </cell>
          <cell r="P91">
            <v>44357</v>
          </cell>
          <cell r="Q91">
            <v>44721</v>
          </cell>
          <cell r="R91">
            <v>43630</v>
          </cell>
          <cell r="S91" t="str">
            <v>E</v>
          </cell>
          <cell r="V91">
            <v>1.2614132104454701</v>
          </cell>
          <cell r="W91">
            <v>257.60902255639098</v>
          </cell>
          <cell r="X91">
            <v>98.75</v>
          </cell>
          <cell r="Y91">
            <v>0.93684210526315803</v>
          </cell>
          <cell r="Z91">
            <v>100</v>
          </cell>
          <cell r="AA91">
            <v>0.84615384615384603</v>
          </cell>
          <cell r="AB91">
            <v>0.68421052631578905</v>
          </cell>
          <cell r="AC91">
            <v>0.99248120300751896</v>
          </cell>
          <cell r="AD91">
            <v>2</v>
          </cell>
        </row>
        <row r="92">
          <cell r="C92">
            <v>160074</v>
          </cell>
          <cell r="D92" t="str">
            <v>CHRISTIN ANGELINA SIMARMATA</v>
          </cell>
          <cell r="F92" t="str">
            <v>PEREMPUAN</v>
          </cell>
          <cell r="G92">
            <v>19234875</v>
          </cell>
          <cell r="H92">
            <v>570109</v>
          </cell>
          <cell r="I92" t="str">
            <v>ACTIVE</v>
          </cell>
          <cell r="J92">
            <v>160074</v>
          </cell>
          <cell r="K92" t="str">
            <v>AGENT POSTPAID</v>
          </cell>
          <cell r="L92" t="str">
            <v>POSTPAID</v>
          </cell>
          <cell r="M92" t="str">
            <v>IRMA RISMAYASARI</v>
          </cell>
          <cell r="N92" t="str">
            <v>AAN YANUAR</v>
          </cell>
          <cell r="O92" t="str">
            <v>PHL</v>
          </cell>
          <cell r="P92">
            <v>44368</v>
          </cell>
          <cell r="Q92">
            <v>44732</v>
          </cell>
          <cell r="R92">
            <v>43770</v>
          </cell>
          <cell r="S92" t="str">
            <v>E</v>
          </cell>
          <cell r="V92">
            <v>1.2486431131592399</v>
          </cell>
          <cell r="W92">
            <v>293.04208998548597</v>
          </cell>
          <cell r="X92">
            <v>100</v>
          </cell>
          <cell r="Y92">
            <v>0.96444444444444399</v>
          </cell>
          <cell r="Z92">
            <v>100</v>
          </cell>
          <cell r="AA92">
            <v>0.92857142857142905</v>
          </cell>
          <cell r="AB92">
            <v>0.71111111111111103</v>
          </cell>
          <cell r="AC92">
            <v>0.99346879535558796</v>
          </cell>
          <cell r="AD92">
            <v>2</v>
          </cell>
        </row>
        <row r="93">
          <cell r="C93">
            <v>160040</v>
          </cell>
          <cell r="D93" t="str">
            <v>ANNISA FITRIANA</v>
          </cell>
          <cell r="F93" t="str">
            <v>PEREMPUAN</v>
          </cell>
          <cell r="G93">
            <v>19234854</v>
          </cell>
          <cell r="H93">
            <v>570257</v>
          </cell>
          <cell r="I93" t="str">
            <v>ACTIVE</v>
          </cell>
          <cell r="J93">
            <v>160040</v>
          </cell>
          <cell r="K93" t="str">
            <v>AGENT POSTPAID</v>
          </cell>
          <cell r="L93" t="str">
            <v>POSTPAID</v>
          </cell>
          <cell r="M93" t="str">
            <v>METI PERMAYANTI</v>
          </cell>
          <cell r="N93" t="str">
            <v>RIKA RIANY</v>
          </cell>
          <cell r="O93" t="str">
            <v>PHL</v>
          </cell>
          <cell r="P93">
            <v>44433</v>
          </cell>
          <cell r="Q93">
            <v>44926</v>
          </cell>
          <cell r="R93">
            <v>43769</v>
          </cell>
          <cell r="S93" t="str">
            <v>E</v>
          </cell>
          <cell r="V93">
            <v>1.27284519542584</v>
          </cell>
          <cell r="W93">
            <v>284.13777777777801</v>
          </cell>
          <cell r="X93">
            <v>87.2222222222222</v>
          </cell>
          <cell r="Y93">
            <v>0.94545454545454599</v>
          </cell>
          <cell r="Z93">
            <v>100</v>
          </cell>
          <cell r="AA93">
            <v>0.87804878048780499</v>
          </cell>
          <cell r="AB93">
            <v>0.65909090909090895</v>
          </cell>
          <cell r="AC93">
            <v>0.98984126984126997</v>
          </cell>
          <cell r="AD93">
            <v>2</v>
          </cell>
        </row>
        <row r="94">
          <cell r="C94">
            <v>157019</v>
          </cell>
          <cell r="D94" t="str">
            <v>NURUL NABILA</v>
          </cell>
          <cell r="F94" t="str">
            <v>PEREMPUAN</v>
          </cell>
          <cell r="G94">
            <v>19233374</v>
          </cell>
          <cell r="H94">
            <v>570013</v>
          </cell>
          <cell r="I94" t="str">
            <v>ACTIVE</v>
          </cell>
          <cell r="J94">
            <v>157019</v>
          </cell>
          <cell r="K94" t="str">
            <v>AGENT POSTPAID</v>
          </cell>
          <cell r="L94" t="str">
            <v>POSTPAID</v>
          </cell>
          <cell r="M94" t="str">
            <v>IMAN RINALDI</v>
          </cell>
          <cell r="N94" t="str">
            <v>RIKA RIANY</v>
          </cell>
          <cell r="O94" t="str">
            <v>PHL</v>
          </cell>
          <cell r="P94">
            <v>44560</v>
          </cell>
          <cell r="Q94">
            <v>44924</v>
          </cell>
          <cell r="R94">
            <v>43647</v>
          </cell>
          <cell r="S94" t="str">
            <v>E</v>
          </cell>
          <cell r="V94">
            <v>1.24643454514422</v>
          </cell>
          <cell r="W94">
            <v>256.34412153236502</v>
          </cell>
          <cell r="X94">
            <v>99.375</v>
          </cell>
          <cell r="Y94">
            <v>0.92121212121212104</v>
          </cell>
          <cell r="Z94">
            <v>95</v>
          </cell>
          <cell r="AA94">
            <v>0.98214285714285698</v>
          </cell>
          <cell r="AB94">
            <v>0.69696969696969702</v>
          </cell>
          <cell r="AC94">
            <v>0.99009247027741099</v>
          </cell>
          <cell r="AD94">
            <v>2</v>
          </cell>
        </row>
        <row r="95">
          <cell r="C95">
            <v>106108</v>
          </cell>
          <cell r="D95" t="str">
            <v>RADEN LUCKY H</v>
          </cell>
          <cell r="F95" t="str">
            <v>LAKI-LAKI</v>
          </cell>
          <cell r="G95">
            <v>18010697</v>
          </cell>
          <cell r="H95">
            <v>570140</v>
          </cell>
          <cell r="I95" t="str">
            <v>ACTIVE</v>
          </cell>
          <cell r="J95">
            <v>106108</v>
          </cell>
          <cell r="K95" t="str">
            <v>AGENT POSTPAID</v>
          </cell>
          <cell r="L95" t="str">
            <v>POSTPAID</v>
          </cell>
          <cell r="M95" t="str">
            <v>IIN TARINAH</v>
          </cell>
          <cell r="N95" t="str">
            <v>AAN YANUAR</v>
          </cell>
          <cell r="O95" t="str">
            <v>PKWT</v>
          </cell>
          <cell r="P95">
            <v>44497</v>
          </cell>
          <cell r="Q95">
            <v>44800</v>
          </cell>
          <cell r="R95">
            <v>43312</v>
          </cell>
          <cell r="S95" t="str">
            <v>E</v>
          </cell>
          <cell r="V95">
            <v>1.0324985065710901</v>
          </cell>
          <cell r="W95">
            <v>286.49512987012997</v>
          </cell>
          <cell r="X95">
            <v>100</v>
          </cell>
          <cell r="Y95">
            <v>0.97499999999999998</v>
          </cell>
          <cell r="Z95">
            <v>100</v>
          </cell>
          <cell r="AA95">
            <v>0.92592592592592604</v>
          </cell>
          <cell r="AB95">
            <v>0.84375</v>
          </cell>
          <cell r="AC95">
            <v>0.993506493506494</v>
          </cell>
          <cell r="AD95">
            <v>2</v>
          </cell>
        </row>
        <row r="96">
          <cell r="C96">
            <v>86712</v>
          </cell>
          <cell r="D96" t="str">
            <v>AHMAD ZAKI MUHTAROM</v>
          </cell>
          <cell r="F96" t="str">
            <v>LAKI-LAKI</v>
          </cell>
          <cell r="G96">
            <v>17009091</v>
          </cell>
          <cell r="H96">
            <v>570079</v>
          </cell>
          <cell r="I96" t="str">
            <v>ACTIVE</v>
          </cell>
          <cell r="J96">
            <v>86712</v>
          </cell>
          <cell r="K96" t="str">
            <v>AGENT POSTPAID</v>
          </cell>
          <cell r="L96" t="str">
            <v>POSTPAID</v>
          </cell>
          <cell r="M96" t="str">
            <v>ILYAS AFANDI</v>
          </cell>
          <cell r="N96" t="str">
            <v>AAN YANUAR</v>
          </cell>
          <cell r="O96" t="str">
            <v>PKWT</v>
          </cell>
          <cell r="P96">
            <v>44527</v>
          </cell>
          <cell r="Q96">
            <v>44830</v>
          </cell>
          <cell r="R96">
            <v>42826</v>
          </cell>
          <cell r="S96" t="str">
            <v>E</v>
          </cell>
          <cell r="V96">
            <v>1.1796132019115899</v>
          </cell>
          <cell r="W96">
            <v>307.594405594406</v>
          </cell>
          <cell r="X96">
            <v>98.3333333333333</v>
          </cell>
          <cell r="Y96">
            <v>0.95625000000000004</v>
          </cell>
          <cell r="Z96">
            <v>100</v>
          </cell>
          <cell r="AA96">
            <v>0.9375</v>
          </cell>
          <cell r="AB96">
            <v>0.75</v>
          </cell>
          <cell r="AC96">
            <v>0.99038461538461497</v>
          </cell>
          <cell r="AD96">
            <v>2</v>
          </cell>
        </row>
        <row r="97">
          <cell r="C97">
            <v>43284</v>
          </cell>
          <cell r="D97" t="str">
            <v>ANNISA NUR AFIDAH</v>
          </cell>
          <cell r="F97" t="str">
            <v>PEREMPUAN</v>
          </cell>
          <cell r="G97">
            <v>14010357</v>
          </cell>
          <cell r="H97">
            <v>570185</v>
          </cell>
          <cell r="I97" t="str">
            <v>ACTIVE</v>
          </cell>
          <cell r="J97">
            <v>43284</v>
          </cell>
          <cell r="K97" t="str">
            <v>AGENT POSTPAID</v>
          </cell>
          <cell r="L97" t="str">
            <v>POSTPAID</v>
          </cell>
          <cell r="M97" t="str">
            <v>ADITYA AMRULLAH</v>
          </cell>
          <cell r="N97" t="str">
            <v>RIKA RIANY</v>
          </cell>
          <cell r="O97" t="str">
            <v>PKWT</v>
          </cell>
          <cell r="P97">
            <v>44347</v>
          </cell>
          <cell r="Q97">
            <v>44650</v>
          </cell>
          <cell r="R97">
            <v>41794</v>
          </cell>
          <cell r="S97" t="str">
            <v>E</v>
          </cell>
          <cell r="V97">
            <v>1.1671550179211501</v>
          </cell>
          <cell r="W97">
            <v>295.25411454904503</v>
          </cell>
          <cell r="X97">
            <v>100</v>
          </cell>
          <cell r="Y97">
            <v>0.93962264150943398</v>
          </cell>
          <cell r="Z97">
            <v>100</v>
          </cell>
          <cell r="AA97">
            <v>0.88888888888888895</v>
          </cell>
          <cell r="AB97">
            <v>0.77358490566037696</v>
          </cell>
          <cell r="AC97">
            <v>0.99407504937458901</v>
          </cell>
          <cell r="AD97">
            <v>2</v>
          </cell>
        </row>
        <row r="98">
          <cell r="C98">
            <v>106103</v>
          </cell>
          <cell r="D98" t="str">
            <v>HERU ADIANA</v>
          </cell>
          <cell r="F98" t="str">
            <v>LAKI-LAKI</v>
          </cell>
          <cell r="G98">
            <v>18010690</v>
          </cell>
          <cell r="H98">
            <v>570069</v>
          </cell>
          <cell r="I98" t="str">
            <v>ACTIVE</v>
          </cell>
          <cell r="J98">
            <v>106103</v>
          </cell>
          <cell r="K98" t="str">
            <v>AGENT POSTPAID</v>
          </cell>
          <cell r="L98" t="str">
            <v>POSTPAID</v>
          </cell>
          <cell r="M98" t="str">
            <v>ILYAS AFANDI</v>
          </cell>
          <cell r="N98" t="str">
            <v>AAN YANUAR</v>
          </cell>
          <cell r="O98" t="str">
            <v>PKWT</v>
          </cell>
          <cell r="P98">
            <v>44559</v>
          </cell>
          <cell r="Q98">
            <v>44862</v>
          </cell>
          <cell r="R98">
            <v>43312</v>
          </cell>
          <cell r="S98" t="str">
            <v>E</v>
          </cell>
          <cell r="V98">
            <v>1.17326944054854</v>
          </cell>
          <cell r="W98">
            <v>286.66215139442198</v>
          </cell>
          <cell r="X98">
            <v>98.3333333333333</v>
          </cell>
          <cell r="Y98">
            <v>0.90666666666666695</v>
          </cell>
          <cell r="Z98">
            <v>100</v>
          </cell>
          <cell r="AA98">
            <v>0.82926829268292701</v>
          </cell>
          <cell r="AB98">
            <v>0.66666666666666696</v>
          </cell>
          <cell r="AC98">
            <v>0.99362549800796796</v>
          </cell>
          <cell r="AD98">
            <v>2</v>
          </cell>
        </row>
        <row r="99">
          <cell r="C99">
            <v>160038</v>
          </cell>
          <cell r="D99" t="str">
            <v>MUHAMMAD RIVALDI MULDIANSYAH</v>
          </cell>
          <cell r="F99" t="str">
            <v>LAKI-LAKI</v>
          </cell>
          <cell r="G99">
            <v>19234818</v>
          </cell>
          <cell r="H99">
            <v>570253</v>
          </cell>
          <cell r="I99" t="str">
            <v>ACTIVE</v>
          </cell>
          <cell r="J99">
            <v>160038</v>
          </cell>
          <cell r="K99" t="str">
            <v>AGENT POSTPAID</v>
          </cell>
          <cell r="L99" t="str">
            <v>POSTPAID</v>
          </cell>
          <cell r="M99" t="str">
            <v>RITA</v>
          </cell>
          <cell r="N99" t="str">
            <v>RIKA RIANY</v>
          </cell>
          <cell r="O99" t="str">
            <v>PHL</v>
          </cell>
          <cell r="P99">
            <v>44431</v>
          </cell>
          <cell r="Q99">
            <v>44734</v>
          </cell>
          <cell r="R99">
            <v>43766</v>
          </cell>
          <cell r="S99" t="str">
            <v>E</v>
          </cell>
          <cell r="V99">
            <v>1.18073220686124</v>
          </cell>
          <cell r="W99">
            <v>290.118007662835</v>
          </cell>
          <cell r="X99">
            <v>97.0833333333333</v>
          </cell>
          <cell r="Y99">
            <v>0.95263157894736805</v>
          </cell>
          <cell r="Z99">
            <v>100</v>
          </cell>
          <cell r="AA99">
            <v>0.91891891891891897</v>
          </cell>
          <cell r="AB99">
            <v>0.78947368421052599</v>
          </cell>
          <cell r="AC99">
            <v>0.99923371647509596</v>
          </cell>
          <cell r="AD99">
            <v>2</v>
          </cell>
        </row>
        <row r="100">
          <cell r="C100">
            <v>150494</v>
          </cell>
          <cell r="D100" t="str">
            <v>OSHA ROSHALIA</v>
          </cell>
          <cell r="F100" t="str">
            <v>PEREMPUAN</v>
          </cell>
          <cell r="G100">
            <v>18230310</v>
          </cell>
          <cell r="H100">
            <v>570280</v>
          </cell>
          <cell r="I100" t="str">
            <v>ACTIVE</v>
          </cell>
          <cell r="J100">
            <v>150494</v>
          </cell>
          <cell r="K100" t="str">
            <v>AGENT POSTPAID</v>
          </cell>
          <cell r="L100" t="str">
            <v>POSTPAID</v>
          </cell>
          <cell r="M100" t="str">
            <v>TATAN SUDRAJAT</v>
          </cell>
          <cell r="N100" t="str">
            <v>RIKA RIANY</v>
          </cell>
          <cell r="O100" t="str">
            <v>PHL</v>
          </cell>
          <cell r="P100">
            <v>44496</v>
          </cell>
          <cell r="Q100">
            <v>44799</v>
          </cell>
          <cell r="R100">
            <v>43405</v>
          </cell>
          <cell r="S100" t="str">
            <v>E</v>
          </cell>
          <cell r="V100">
            <v>1.28273937532002</v>
          </cell>
          <cell r="W100">
            <v>288.41027351567698</v>
          </cell>
          <cell r="X100">
            <v>100</v>
          </cell>
          <cell r="Y100">
            <v>0.92542372881355905</v>
          </cell>
          <cell r="Z100">
            <v>100</v>
          </cell>
          <cell r="AA100">
            <v>0.92452830188679203</v>
          </cell>
          <cell r="AB100">
            <v>0.57627118644067798</v>
          </cell>
          <cell r="AC100">
            <v>0.99399599733155397</v>
          </cell>
          <cell r="AD100">
            <v>2</v>
          </cell>
        </row>
        <row r="101">
          <cell r="C101">
            <v>78446</v>
          </cell>
          <cell r="D101" t="str">
            <v>RR. ALDILLA DESYAZIZ SETIANTI</v>
          </cell>
          <cell r="F101" t="str">
            <v>PEREMPUAN</v>
          </cell>
          <cell r="G101">
            <v>16011906</v>
          </cell>
          <cell r="H101">
            <v>570082</v>
          </cell>
          <cell r="I101" t="str">
            <v>ACTIVE</v>
          </cell>
          <cell r="J101">
            <v>78446</v>
          </cell>
          <cell r="K101" t="str">
            <v>AGENT POSTPAID</v>
          </cell>
          <cell r="L101" t="str">
            <v>POSTPAID</v>
          </cell>
          <cell r="M101" t="str">
            <v>FREDY CAHYADI</v>
          </cell>
          <cell r="N101" t="str">
            <v>RIKA RIANY</v>
          </cell>
          <cell r="O101" t="str">
            <v>PKWT</v>
          </cell>
          <cell r="P101">
            <v>44374</v>
          </cell>
          <cell r="Q101">
            <v>44677</v>
          </cell>
          <cell r="R101">
            <v>42908</v>
          </cell>
          <cell r="S101" t="str">
            <v>E</v>
          </cell>
          <cell r="V101">
            <v>1.16502090800478</v>
          </cell>
          <cell r="W101">
            <v>273.478589420655</v>
          </cell>
          <cell r="X101">
            <v>95.2083333333333</v>
          </cell>
          <cell r="Y101">
            <v>0.92333333333333301</v>
          </cell>
          <cell r="Z101">
            <v>100</v>
          </cell>
          <cell r="AA101">
            <v>0.88679245283018904</v>
          </cell>
          <cell r="AB101">
            <v>0.68333333333333302</v>
          </cell>
          <cell r="AC101">
            <v>0.99748110831234305</v>
          </cell>
          <cell r="AD101">
            <v>2</v>
          </cell>
        </row>
        <row r="102">
          <cell r="C102">
            <v>156656</v>
          </cell>
          <cell r="D102" t="str">
            <v>VILISIA VENY RIANTY</v>
          </cell>
          <cell r="F102" t="str">
            <v>PEREMPUAN</v>
          </cell>
          <cell r="G102">
            <v>19233212</v>
          </cell>
          <cell r="H102">
            <v>570269</v>
          </cell>
          <cell r="I102" t="str">
            <v>ACTIVE</v>
          </cell>
          <cell r="J102">
            <v>156656</v>
          </cell>
          <cell r="K102" t="str">
            <v>AGENT POSTPAID</v>
          </cell>
          <cell r="L102" t="str">
            <v>POSTPAID</v>
          </cell>
          <cell r="M102" t="str">
            <v>TATAN SUDRAJAT</v>
          </cell>
          <cell r="N102" t="str">
            <v>RIKA RIANY</v>
          </cell>
          <cell r="O102" t="str">
            <v>PKWT</v>
          </cell>
          <cell r="P102">
            <v>44499</v>
          </cell>
          <cell r="Q102">
            <v>44802</v>
          </cell>
          <cell r="R102">
            <v>43643</v>
          </cell>
          <cell r="S102" t="str">
            <v>E</v>
          </cell>
          <cell r="V102">
            <v>1.2938440860215099</v>
          </cell>
          <cell r="W102">
            <v>295.42504118616102</v>
          </cell>
          <cell r="X102">
            <v>100</v>
          </cell>
          <cell r="Y102">
            <v>0.95873015873015899</v>
          </cell>
          <cell r="Z102">
            <v>100</v>
          </cell>
          <cell r="AA102">
            <v>0.94736842105263197</v>
          </cell>
          <cell r="AB102">
            <v>0.82539682539682502</v>
          </cell>
          <cell r="AC102">
            <v>0.99780340472268003</v>
          </cell>
          <cell r="AD102">
            <v>2</v>
          </cell>
        </row>
        <row r="103">
          <cell r="C103">
            <v>155926</v>
          </cell>
          <cell r="D103" t="str">
            <v>EVI NURASTUTI</v>
          </cell>
          <cell r="F103" t="str">
            <v>PEREMPUAN</v>
          </cell>
          <cell r="G103">
            <v>19232332</v>
          </cell>
          <cell r="H103">
            <v>570186</v>
          </cell>
          <cell r="I103" t="str">
            <v>ACTIVE</v>
          </cell>
          <cell r="J103">
            <v>155926</v>
          </cell>
          <cell r="K103" t="str">
            <v>AGENT POSTPAID</v>
          </cell>
          <cell r="L103" t="str">
            <v>POSTPAID</v>
          </cell>
          <cell r="M103" t="str">
            <v>SLAMET GUMELAR</v>
          </cell>
          <cell r="N103" t="str">
            <v>AAN YANUAR</v>
          </cell>
          <cell r="O103" t="str">
            <v>PHL</v>
          </cell>
          <cell r="P103">
            <v>44388</v>
          </cell>
          <cell r="Q103">
            <v>44752</v>
          </cell>
          <cell r="R103">
            <v>43572</v>
          </cell>
          <cell r="S103" t="str">
            <v>E</v>
          </cell>
          <cell r="V103">
            <v>1.22218467315242</v>
          </cell>
          <cell r="W103">
            <v>296.23766816143501</v>
          </cell>
          <cell r="X103">
            <v>100</v>
          </cell>
          <cell r="Y103">
            <v>0.94285714285714295</v>
          </cell>
          <cell r="Z103">
            <v>100</v>
          </cell>
          <cell r="AA103">
            <v>0.92592592592592604</v>
          </cell>
          <cell r="AB103">
            <v>0.58730158730158699</v>
          </cell>
          <cell r="AC103">
            <v>0.99615631005765504</v>
          </cell>
          <cell r="AD103">
            <v>2</v>
          </cell>
        </row>
        <row r="104">
          <cell r="C104">
            <v>86718</v>
          </cell>
          <cell r="D104" t="str">
            <v>YOHANES SAPUTRA</v>
          </cell>
          <cell r="F104" t="str">
            <v>LAKI-LAKI</v>
          </cell>
          <cell r="G104">
            <v>17009221</v>
          </cell>
          <cell r="H104">
            <v>570281</v>
          </cell>
          <cell r="I104" t="str">
            <v>ACTIVE</v>
          </cell>
          <cell r="J104">
            <v>86718</v>
          </cell>
          <cell r="K104" t="str">
            <v>AGENT POSTPAID</v>
          </cell>
          <cell r="L104" t="str">
            <v>POSTPAID</v>
          </cell>
          <cell r="M104" t="str">
            <v>SLAMET GUMELAR</v>
          </cell>
          <cell r="N104" t="str">
            <v>AAN YANUAR</v>
          </cell>
          <cell r="O104" t="str">
            <v>PKWT</v>
          </cell>
          <cell r="P104">
            <v>44375</v>
          </cell>
          <cell r="Q104">
            <v>44678</v>
          </cell>
          <cell r="R104">
            <v>42833</v>
          </cell>
          <cell r="S104" t="str">
            <v>E</v>
          </cell>
          <cell r="V104">
            <v>1.06118428912784</v>
          </cell>
          <cell r="W104">
            <v>342.836414048059</v>
          </cell>
          <cell r="X104">
            <v>98.3333333333333</v>
          </cell>
          <cell r="Y104">
            <v>0.97894736842105301</v>
          </cell>
          <cell r="Z104">
            <v>100</v>
          </cell>
          <cell r="AA104">
            <v>0.90909090909090895</v>
          </cell>
          <cell r="AB104">
            <v>0.78947368421052599</v>
          </cell>
          <cell r="AC104">
            <v>0.99445471349353098</v>
          </cell>
          <cell r="AD104">
            <v>2</v>
          </cell>
        </row>
        <row r="105">
          <cell r="C105">
            <v>102101</v>
          </cell>
          <cell r="D105" t="str">
            <v>EKO SUPRIYANTO</v>
          </cell>
          <cell r="F105" t="str">
            <v>LAKI-LAKI</v>
          </cell>
          <cell r="G105">
            <v>18009503</v>
          </cell>
          <cell r="H105">
            <v>570214</v>
          </cell>
          <cell r="I105" t="str">
            <v>ACTIVE</v>
          </cell>
          <cell r="J105">
            <v>102101</v>
          </cell>
          <cell r="K105" t="str">
            <v>AGENT POSTPAID</v>
          </cell>
          <cell r="L105" t="str">
            <v>POSTPAID</v>
          </cell>
          <cell r="M105" t="str">
            <v>MOHAMAD RAMDAN HILMI SOFYAN</v>
          </cell>
          <cell r="N105" t="str">
            <v>RIKA RIANY</v>
          </cell>
          <cell r="O105" t="str">
            <v>PKWT</v>
          </cell>
          <cell r="P105">
            <v>44300</v>
          </cell>
          <cell r="Q105">
            <v>44908</v>
          </cell>
          <cell r="R105">
            <v>43393</v>
          </cell>
          <cell r="S105" t="str">
            <v>E</v>
          </cell>
          <cell r="V105">
            <v>1.13716845878136</v>
          </cell>
          <cell r="W105">
            <v>299.67456445993002</v>
          </cell>
          <cell r="X105">
            <v>90.4166666666667</v>
          </cell>
          <cell r="Y105">
            <v>0.942105263157895</v>
          </cell>
          <cell r="Z105">
            <v>100</v>
          </cell>
          <cell r="AA105">
            <v>0.96969696969696995</v>
          </cell>
          <cell r="AB105">
            <v>0.57894736842105299</v>
          </cell>
          <cell r="AC105">
            <v>0.99512195121951197</v>
          </cell>
          <cell r="AD105">
            <v>2</v>
          </cell>
        </row>
        <row r="106">
          <cell r="C106">
            <v>160676</v>
          </cell>
          <cell r="D106" t="str">
            <v>CAHYO ADI PRASETYO</v>
          </cell>
          <cell r="F106" t="str">
            <v>LAKI-LAKI</v>
          </cell>
          <cell r="G106">
            <v>19235082</v>
          </cell>
          <cell r="H106">
            <v>570166</v>
          </cell>
          <cell r="I106" t="str">
            <v>ACTIVE</v>
          </cell>
          <cell r="J106">
            <v>160676</v>
          </cell>
          <cell r="K106" t="str">
            <v>AGENT POSTPAID</v>
          </cell>
          <cell r="L106" t="str">
            <v>POSTPAID</v>
          </cell>
          <cell r="M106" t="str">
            <v>IRMA RISMAYASARI</v>
          </cell>
          <cell r="N106" t="str">
            <v>AAN YANUAR</v>
          </cell>
          <cell r="O106" t="str">
            <v>PHL</v>
          </cell>
          <cell r="P106">
            <v>44453</v>
          </cell>
          <cell r="Q106">
            <v>44755</v>
          </cell>
          <cell r="R106">
            <v>43788</v>
          </cell>
          <cell r="S106" t="str">
            <v>E</v>
          </cell>
          <cell r="V106">
            <v>1.1798088410991601</v>
          </cell>
          <cell r="W106">
            <v>234.10912906610699</v>
          </cell>
          <cell r="X106">
            <v>98.3333333333333</v>
          </cell>
          <cell r="Y106">
            <v>0.97777777777777797</v>
          </cell>
          <cell r="Z106">
            <v>100</v>
          </cell>
          <cell r="AA106">
            <v>0.92307692307692302</v>
          </cell>
          <cell r="AB106">
            <v>0.75</v>
          </cell>
          <cell r="AC106">
            <v>0.99317943336831105</v>
          </cell>
          <cell r="AD106">
            <v>2</v>
          </cell>
        </row>
        <row r="107">
          <cell r="C107">
            <v>160826</v>
          </cell>
          <cell r="D107" t="str">
            <v>DEVI SILVIA TAMBUNAN</v>
          </cell>
          <cell r="F107" t="str">
            <v>PEREMPUAN</v>
          </cell>
          <cell r="G107">
            <v>19234983</v>
          </cell>
          <cell r="H107">
            <v>570192</v>
          </cell>
          <cell r="I107" t="str">
            <v>ACTIVE</v>
          </cell>
          <cell r="J107">
            <v>160826</v>
          </cell>
          <cell r="K107" t="str">
            <v>AGENT POSTPAID</v>
          </cell>
          <cell r="L107" t="str">
            <v>POSTPAID</v>
          </cell>
          <cell r="M107" t="str">
            <v>ANDRYAN ANAKOTTA PARY</v>
          </cell>
          <cell r="N107" t="str">
            <v>AAN YANUAR</v>
          </cell>
          <cell r="O107" t="str">
            <v>PHL</v>
          </cell>
          <cell r="P107">
            <v>44447</v>
          </cell>
          <cell r="Q107">
            <v>44811</v>
          </cell>
          <cell r="R107">
            <v>43782</v>
          </cell>
          <cell r="S107" t="str">
            <v>E</v>
          </cell>
          <cell r="V107">
            <v>1.23009045912272</v>
          </cell>
          <cell r="W107">
            <v>248.39887288666301</v>
          </cell>
          <cell r="X107">
            <v>96.6666666666667</v>
          </cell>
          <cell r="Y107">
            <v>0.93114754098360697</v>
          </cell>
          <cell r="Z107">
            <v>100</v>
          </cell>
          <cell r="AA107">
            <v>0.93877551020408201</v>
          </cell>
          <cell r="AB107">
            <v>0.65573770491803296</v>
          </cell>
          <cell r="AC107">
            <v>0.99248591108328099</v>
          </cell>
          <cell r="AD107">
            <v>2</v>
          </cell>
        </row>
        <row r="108">
          <cell r="C108">
            <v>166727</v>
          </cell>
          <cell r="D108" t="str">
            <v>ADHI DHARMA KUSUMAH</v>
          </cell>
          <cell r="F108" t="str">
            <v>LAKI-LAKI</v>
          </cell>
          <cell r="G108">
            <v>20236723</v>
          </cell>
          <cell r="H108">
            <v>570247</v>
          </cell>
          <cell r="I108" t="str">
            <v>ACTIVE</v>
          </cell>
          <cell r="J108">
            <v>166727</v>
          </cell>
          <cell r="K108" t="str">
            <v>AGENT POSTPAID</v>
          </cell>
          <cell r="L108" t="str">
            <v>POSTPAID</v>
          </cell>
          <cell r="M108" t="str">
            <v>IRMA RISMAYASARI</v>
          </cell>
          <cell r="N108" t="str">
            <v>AAN YANUAR</v>
          </cell>
          <cell r="O108" t="str">
            <v>PHL</v>
          </cell>
          <cell r="P108">
            <v>44335</v>
          </cell>
          <cell r="Q108">
            <v>44638</v>
          </cell>
          <cell r="R108">
            <v>43972</v>
          </cell>
          <cell r="S108" t="str">
            <v>D</v>
          </cell>
          <cell r="V108">
            <v>1.2006963645673301</v>
          </cell>
          <cell r="W108">
            <v>292.14705882352899</v>
          </cell>
          <cell r="X108">
            <v>92.2222222222222</v>
          </cell>
          <cell r="Y108">
            <v>0.88749999999999996</v>
          </cell>
          <cell r="Z108">
            <v>100</v>
          </cell>
          <cell r="AA108">
            <v>0.92592592592592604</v>
          </cell>
          <cell r="AB108">
            <v>0.53125</v>
          </cell>
          <cell r="AC108">
            <v>0.99436795994993699</v>
          </cell>
          <cell r="AD108">
            <v>2</v>
          </cell>
        </row>
        <row r="109">
          <cell r="C109">
            <v>62510</v>
          </cell>
          <cell r="D109" t="str">
            <v>AGUNG WIBOWO JR</v>
          </cell>
          <cell r="F109" t="str">
            <v>LAKI-LAKI</v>
          </cell>
          <cell r="G109">
            <v>19235094</v>
          </cell>
          <cell r="H109">
            <v>570245</v>
          </cell>
          <cell r="I109" t="str">
            <v>ACTIVE</v>
          </cell>
          <cell r="J109">
            <v>62510</v>
          </cell>
          <cell r="K109" t="str">
            <v>AGENT POSTPAID</v>
          </cell>
          <cell r="L109" t="str">
            <v>POSTPAID</v>
          </cell>
          <cell r="M109" t="str">
            <v>ANDRYAN ANAKOTTA PARY</v>
          </cell>
          <cell r="N109" t="str">
            <v>AAN YANUAR</v>
          </cell>
          <cell r="O109" t="str">
            <v>PKWT</v>
          </cell>
          <cell r="P109">
            <v>44497</v>
          </cell>
          <cell r="Q109">
            <v>44800</v>
          </cell>
          <cell r="R109">
            <v>43788</v>
          </cell>
          <cell r="S109" t="str">
            <v>E</v>
          </cell>
          <cell r="V109">
            <v>1.11984916367981</v>
          </cell>
          <cell r="W109">
            <v>286.89336016096598</v>
          </cell>
          <cell r="X109">
            <v>96.9444444444445</v>
          </cell>
          <cell r="Y109">
            <v>0.94153846153846199</v>
          </cell>
          <cell r="Z109">
            <v>100</v>
          </cell>
          <cell r="AA109">
            <v>0.96296296296296302</v>
          </cell>
          <cell r="AB109">
            <v>0.66153846153846196</v>
          </cell>
          <cell r="AC109">
            <v>0.98859825620388997</v>
          </cell>
          <cell r="AD109">
            <v>2</v>
          </cell>
        </row>
        <row r="110">
          <cell r="C110">
            <v>160822</v>
          </cell>
          <cell r="D110" t="str">
            <v>ARIEF BIRAWAN</v>
          </cell>
          <cell r="F110" t="str">
            <v>LAKI-LAKI</v>
          </cell>
          <cell r="G110">
            <v>19235004</v>
          </cell>
          <cell r="H110">
            <v>570152</v>
          </cell>
          <cell r="I110" t="str">
            <v>ACTIVE</v>
          </cell>
          <cell r="J110">
            <v>160822</v>
          </cell>
          <cell r="K110" t="str">
            <v>AGENT POSTPAID</v>
          </cell>
          <cell r="L110" t="str">
            <v>POSTPAID</v>
          </cell>
          <cell r="M110" t="str">
            <v>ADITYA AMRULLAH</v>
          </cell>
          <cell r="N110" t="str">
            <v>RIKA RIANY</v>
          </cell>
          <cell r="O110" t="str">
            <v>PHL</v>
          </cell>
          <cell r="P110">
            <v>44512</v>
          </cell>
          <cell r="Q110">
            <v>44876</v>
          </cell>
          <cell r="R110">
            <v>43782</v>
          </cell>
          <cell r="S110" t="str">
            <v>E</v>
          </cell>
          <cell r="V110">
            <v>1.1969790066564301</v>
          </cell>
          <cell r="W110">
            <v>305.93039283252898</v>
          </cell>
          <cell r="X110">
            <v>98.8888888888889</v>
          </cell>
          <cell r="Y110">
            <v>0.93333333333333302</v>
          </cell>
          <cell r="Z110">
            <v>100</v>
          </cell>
          <cell r="AA110">
            <v>0.90243902439024404</v>
          </cell>
          <cell r="AB110">
            <v>0.58333333333333304</v>
          </cell>
          <cell r="AC110">
            <v>0.99586492074431399</v>
          </cell>
          <cell r="AD110">
            <v>2</v>
          </cell>
        </row>
        <row r="111">
          <cell r="C111">
            <v>160083</v>
          </cell>
          <cell r="D111" t="str">
            <v>RACHMAT IQBAL</v>
          </cell>
          <cell r="F111" t="str">
            <v>LAKI-LAKI</v>
          </cell>
          <cell r="G111">
            <v>19234872</v>
          </cell>
          <cell r="H111">
            <v>570220</v>
          </cell>
          <cell r="I111" t="str">
            <v>ACTIVE</v>
          </cell>
          <cell r="J111">
            <v>160083</v>
          </cell>
          <cell r="K111" t="str">
            <v>AGENT POSTPAID</v>
          </cell>
          <cell r="L111" t="str">
            <v>POSTPAID</v>
          </cell>
          <cell r="M111" t="str">
            <v>METI PERMAYANTI</v>
          </cell>
          <cell r="N111" t="str">
            <v>RIKA RIANY</v>
          </cell>
          <cell r="O111" t="str">
            <v>PHL</v>
          </cell>
          <cell r="P111">
            <v>44285</v>
          </cell>
          <cell r="Q111">
            <v>44649</v>
          </cell>
          <cell r="R111">
            <v>43770</v>
          </cell>
          <cell r="S111" t="str">
            <v>E</v>
          </cell>
          <cell r="V111">
            <v>1.1548694316436301</v>
          </cell>
          <cell r="W111">
            <v>301.01691331923899</v>
          </cell>
          <cell r="X111">
            <v>100</v>
          </cell>
          <cell r="Y111">
            <v>0.98787878787878802</v>
          </cell>
          <cell r="Z111">
            <v>100</v>
          </cell>
          <cell r="AA111">
            <v>0.9375</v>
          </cell>
          <cell r="AB111">
            <v>0.87878787878787901</v>
          </cell>
          <cell r="AC111">
            <v>0.99506694855532096</v>
          </cell>
          <cell r="AD111">
            <v>2</v>
          </cell>
        </row>
        <row r="112">
          <cell r="C112">
            <v>163096</v>
          </cell>
          <cell r="D112" t="str">
            <v>RESPI SILVA NADILA</v>
          </cell>
          <cell r="F112" t="str">
            <v>PEREMPUAN</v>
          </cell>
          <cell r="G112">
            <v>20235889</v>
          </cell>
          <cell r="H112">
            <v>570087</v>
          </cell>
          <cell r="I112" t="str">
            <v>ACTIVE</v>
          </cell>
          <cell r="J112">
            <v>163096</v>
          </cell>
          <cell r="K112" t="str">
            <v>AGENT POSTPAID</v>
          </cell>
          <cell r="L112" t="str">
            <v>POSTPAID</v>
          </cell>
          <cell r="M112" t="str">
            <v>JEANNY ANASTASYA</v>
          </cell>
          <cell r="N112" t="str">
            <v>AAN YANUAR</v>
          </cell>
          <cell r="O112" t="str">
            <v>PHL</v>
          </cell>
          <cell r="P112">
            <v>44235</v>
          </cell>
          <cell r="Q112">
            <v>44902</v>
          </cell>
          <cell r="R112">
            <v>43873</v>
          </cell>
          <cell r="S112" t="str">
            <v>E</v>
          </cell>
          <cell r="V112">
            <v>1.29072879330944</v>
          </cell>
          <cell r="W112">
            <v>286.72455470737901</v>
          </cell>
          <cell r="X112">
            <v>99.375</v>
          </cell>
          <cell r="Y112">
            <v>0.93333333333333302</v>
          </cell>
          <cell r="Z112">
            <v>95</v>
          </cell>
          <cell r="AA112">
            <v>0.91525423728813604</v>
          </cell>
          <cell r="AB112">
            <v>0.59420289855072495</v>
          </cell>
          <cell r="AC112">
            <v>0.99173027989821905</v>
          </cell>
          <cell r="AD112">
            <v>2</v>
          </cell>
        </row>
        <row r="113">
          <cell r="C113">
            <v>166729</v>
          </cell>
          <cell r="D113" t="str">
            <v>SELLY SILVIA</v>
          </cell>
          <cell r="F113" t="str">
            <v>PEREMPUAN</v>
          </cell>
          <cell r="G113">
            <v>20236741</v>
          </cell>
          <cell r="H113">
            <v>570037</v>
          </cell>
          <cell r="I113" t="str">
            <v>ACTIVE</v>
          </cell>
          <cell r="J113">
            <v>166729</v>
          </cell>
          <cell r="K113" t="str">
            <v>AGENT POSTPAID</v>
          </cell>
          <cell r="L113" t="str">
            <v>POSTPAID</v>
          </cell>
          <cell r="M113" t="str">
            <v>METI PERMAYANTI</v>
          </cell>
          <cell r="N113" t="str">
            <v>RIKA RIANY</v>
          </cell>
          <cell r="O113" t="str">
            <v>PHL</v>
          </cell>
          <cell r="P113">
            <v>44333</v>
          </cell>
          <cell r="Q113">
            <v>44636</v>
          </cell>
          <cell r="R113">
            <v>43972</v>
          </cell>
          <cell r="S113" t="str">
            <v>D</v>
          </cell>
          <cell r="V113">
            <v>1.28009728622632</v>
          </cell>
          <cell r="W113">
            <v>305.47682502896902</v>
          </cell>
          <cell r="X113">
            <v>100</v>
          </cell>
          <cell r="Y113">
            <v>0.92658227848101304</v>
          </cell>
          <cell r="Z113">
            <v>100</v>
          </cell>
          <cell r="AA113">
            <v>0.87037037037037002</v>
          </cell>
          <cell r="AB113">
            <v>0.69620253164557</v>
          </cell>
          <cell r="AC113">
            <v>0.99478563151796096</v>
          </cell>
          <cell r="AD113">
            <v>2</v>
          </cell>
        </row>
        <row r="114">
          <cell r="C114">
            <v>160710</v>
          </cell>
          <cell r="D114" t="str">
            <v>SITI MARIAM</v>
          </cell>
          <cell r="F114" t="str">
            <v>PEREMPUAN</v>
          </cell>
          <cell r="G114">
            <v>19235325</v>
          </cell>
          <cell r="H114">
            <v>570113</v>
          </cell>
          <cell r="I114" t="str">
            <v>ACTIVE</v>
          </cell>
          <cell r="J114">
            <v>160710</v>
          </cell>
          <cell r="K114" t="str">
            <v>AGENT POSTPAID</v>
          </cell>
          <cell r="L114" t="str">
            <v>POSTPAID</v>
          </cell>
          <cell r="M114" t="str">
            <v>ANDRYAN ANAKOTTA PARY</v>
          </cell>
          <cell r="N114" t="str">
            <v>AAN YANUAR</v>
          </cell>
          <cell r="O114" t="str">
            <v>PHL</v>
          </cell>
          <cell r="P114">
            <v>44460</v>
          </cell>
          <cell r="Q114">
            <v>44640</v>
          </cell>
          <cell r="R114">
            <v>43795</v>
          </cell>
          <cell r="S114" t="str">
            <v>E</v>
          </cell>
          <cell r="V114">
            <v>1.2557637822154</v>
          </cell>
          <cell r="W114">
            <v>296.68601099572402</v>
          </cell>
          <cell r="X114">
            <v>93.3333333333333</v>
          </cell>
          <cell r="Y114">
            <v>0.96250000000000002</v>
          </cell>
          <cell r="Z114">
            <v>100</v>
          </cell>
          <cell r="AA114">
            <v>0.907407407407407</v>
          </cell>
          <cell r="AB114">
            <v>0.671875</v>
          </cell>
          <cell r="AC114">
            <v>0.99816737935247402</v>
          </cell>
          <cell r="AD114">
            <v>2</v>
          </cell>
        </row>
        <row r="115">
          <cell r="C115">
            <v>160088</v>
          </cell>
          <cell r="D115" t="str">
            <v>SYLVIA CANDILLA</v>
          </cell>
          <cell r="F115" t="str">
            <v>PEREMPUAN</v>
          </cell>
          <cell r="G115">
            <v>19234880</v>
          </cell>
          <cell r="H115">
            <v>570009</v>
          </cell>
          <cell r="I115" t="str">
            <v>ACTIVE</v>
          </cell>
          <cell r="J115">
            <v>160088</v>
          </cell>
          <cell r="K115" t="str">
            <v>AGENT POSTPAID</v>
          </cell>
          <cell r="L115" t="str">
            <v>POSTPAID</v>
          </cell>
          <cell r="M115" t="str">
            <v>FREDY CAHYADI</v>
          </cell>
          <cell r="N115" t="str">
            <v>RIKA RIANY</v>
          </cell>
          <cell r="O115" t="str">
            <v>PHL</v>
          </cell>
          <cell r="P115">
            <v>44489</v>
          </cell>
          <cell r="Q115">
            <v>44792</v>
          </cell>
          <cell r="R115">
            <v>43770</v>
          </cell>
          <cell r="S115" t="str">
            <v>E</v>
          </cell>
          <cell r="V115">
            <v>1.22434033111452</v>
          </cell>
          <cell r="W115">
            <v>282.27897838899798</v>
          </cell>
          <cell r="X115">
            <v>98.75</v>
          </cell>
          <cell r="Y115">
            <v>0.95887850467289704</v>
          </cell>
          <cell r="Z115">
            <v>100</v>
          </cell>
          <cell r="AA115">
            <v>0.88888888888888895</v>
          </cell>
          <cell r="AB115">
            <v>0.73831775700934599</v>
          </cell>
          <cell r="AC115">
            <v>0.99672560576293401</v>
          </cell>
          <cell r="AD115">
            <v>2</v>
          </cell>
        </row>
        <row r="116">
          <cell r="C116">
            <v>168482</v>
          </cell>
          <cell r="D116" t="str">
            <v>TRINADIA RAHAYU SUGIHARTI SUHENDI</v>
          </cell>
          <cell r="F116" t="str">
            <v>PEREMPUAN</v>
          </cell>
          <cell r="G116">
            <v>20236774</v>
          </cell>
          <cell r="H116">
            <v>570011</v>
          </cell>
          <cell r="I116" t="str">
            <v>ACTIVE</v>
          </cell>
          <cell r="J116">
            <v>168482</v>
          </cell>
          <cell r="K116" t="str">
            <v>AGENT POSTPAID</v>
          </cell>
          <cell r="L116" t="str">
            <v>POSTPAID</v>
          </cell>
          <cell r="M116" t="str">
            <v>ADITYA AMRULLAH</v>
          </cell>
          <cell r="N116" t="str">
            <v>RIKA RIANY</v>
          </cell>
          <cell r="O116" t="str">
            <v>PHL</v>
          </cell>
          <cell r="P116">
            <v>44475</v>
          </cell>
          <cell r="Q116">
            <v>44778</v>
          </cell>
          <cell r="R116">
            <v>43992</v>
          </cell>
          <cell r="S116" t="str">
            <v>D</v>
          </cell>
          <cell r="V116">
            <v>1.26492404847244</v>
          </cell>
          <cell r="W116">
            <v>309.97742946708502</v>
          </cell>
          <cell r="X116">
            <v>97.5</v>
          </cell>
          <cell r="Y116">
            <v>0.92786885245901596</v>
          </cell>
          <cell r="Z116">
            <v>100</v>
          </cell>
          <cell r="AA116">
            <v>0.88461538461538503</v>
          </cell>
          <cell r="AB116">
            <v>0.45901639344262302</v>
          </cell>
          <cell r="AC116">
            <v>0.99749216300940402</v>
          </cell>
          <cell r="AD116">
            <v>2</v>
          </cell>
        </row>
        <row r="117">
          <cell r="C117">
            <v>70821</v>
          </cell>
          <cell r="D117" t="str">
            <v>ANISA RAHAYU</v>
          </cell>
          <cell r="F117" t="str">
            <v>PEREMPUAN</v>
          </cell>
          <cell r="G117">
            <v>16009134</v>
          </cell>
          <cell r="H117">
            <v>570065</v>
          </cell>
          <cell r="I117" t="str">
            <v>ACTIVE</v>
          </cell>
          <cell r="J117">
            <v>70821</v>
          </cell>
          <cell r="K117" t="str">
            <v>AGENT POSTPAID</v>
          </cell>
          <cell r="L117" t="str">
            <v>POSTPAID</v>
          </cell>
          <cell r="M117" t="str">
            <v>FREDY CAHYADI</v>
          </cell>
          <cell r="N117" t="str">
            <v>RIKA RIANY</v>
          </cell>
          <cell r="O117" t="str">
            <v>PKWT</v>
          </cell>
          <cell r="P117">
            <v>44497</v>
          </cell>
          <cell r="Q117">
            <v>44800</v>
          </cell>
          <cell r="R117">
            <v>42522</v>
          </cell>
          <cell r="S117" t="str">
            <v>E</v>
          </cell>
          <cell r="V117">
            <v>1.2211185782556799</v>
          </cell>
          <cell r="W117">
            <v>284.777083333333</v>
          </cell>
          <cell r="X117">
            <v>95.4166666666667</v>
          </cell>
          <cell r="Y117">
            <v>0.92571428571428604</v>
          </cell>
          <cell r="Z117">
            <v>100</v>
          </cell>
          <cell r="AA117">
            <v>0.86206896551724099</v>
          </cell>
          <cell r="AB117">
            <v>0.6</v>
          </cell>
          <cell r="AC117">
            <v>0.99513888888888902</v>
          </cell>
          <cell r="AD117">
            <v>2</v>
          </cell>
        </row>
        <row r="118">
          <cell r="C118">
            <v>102131</v>
          </cell>
          <cell r="D118" t="str">
            <v>NOVI NOVIANTI</v>
          </cell>
          <cell r="F118" t="str">
            <v>PEREMPUAN</v>
          </cell>
          <cell r="G118">
            <v>18009505</v>
          </cell>
          <cell r="H118">
            <v>570188</v>
          </cell>
          <cell r="I118" t="str">
            <v>ACTIVE</v>
          </cell>
          <cell r="J118">
            <v>102131</v>
          </cell>
          <cell r="K118" t="str">
            <v>AGENT POSTPAID</v>
          </cell>
          <cell r="L118" t="str">
            <v>POSTPAID</v>
          </cell>
          <cell r="M118" t="str">
            <v>MOHAMAD RAMDAN HILMI SOFYAN</v>
          </cell>
          <cell r="N118" t="str">
            <v>RIKA RIANY</v>
          </cell>
          <cell r="O118" t="str">
            <v>PKWT</v>
          </cell>
          <cell r="P118">
            <v>44425</v>
          </cell>
          <cell r="Q118">
            <v>44789</v>
          </cell>
          <cell r="R118">
            <v>43210</v>
          </cell>
          <cell r="S118" t="str">
            <v>E</v>
          </cell>
          <cell r="V118">
            <v>1.1611484468339299</v>
          </cell>
          <cell r="W118">
            <v>304.22834116857001</v>
          </cell>
          <cell r="X118">
            <v>98.75</v>
          </cell>
          <cell r="Y118">
            <v>0.93611111111111101</v>
          </cell>
          <cell r="Z118">
            <v>100</v>
          </cell>
          <cell r="AA118">
            <v>0.88235294117647101</v>
          </cell>
          <cell r="AB118">
            <v>0.56944444444444398</v>
          </cell>
          <cell r="AC118">
            <v>0.99529885829415699</v>
          </cell>
          <cell r="AD118">
            <v>2</v>
          </cell>
        </row>
        <row r="119">
          <cell r="C119">
            <v>80120</v>
          </cell>
          <cell r="D119" t="str">
            <v>LIA LATHIFAH</v>
          </cell>
          <cell r="F119" t="str">
            <v>PEREMPUAN</v>
          </cell>
          <cell r="G119">
            <v>16012670</v>
          </cell>
          <cell r="H119">
            <v>570151</v>
          </cell>
          <cell r="I119" t="str">
            <v>ACTIVE</v>
          </cell>
          <cell r="J119">
            <v>80120</v>
          </cell>
          <cell r="K119" t="str">
            <v>AGENT POSTPAID</v>
          </cell>
          <cell r="L119" t="str">
            <v>POSTPAID</v>
          </cell>
          <cell r="M119" t="str">
            <v>HENDRA</v>
          </cell>
          <cell r="N119" t="str">
            <v>RIKA RIANY</v>
          </cell>
          <cell r="O119" t="str">
            <v>PKWT</v>
          </cell>
          <cell r="P119">
            <v>44443</v>
          </cell>
          <cell r="Q119">
            <v>44745</v>
          </cell>
          <cell r="R119">
            <v>42681</v>
          </cell>
          <cell r="S119" t="str">
            <v>E</v>
          </cell>
          <cell r="V119">
            <v>1.1297804659498201</v>
          </cell>
          <cell r="W119">
            <v>302.67651006711401</v>
          </cell>
          <cell r="X119">
            <v>96.6666666666667</v>
          </cell>
          <cell r="Y119">
            <v>0.94871794871794901</v>
          </cell>
          <cell r="Z119">
            <v>90</v>
          </cell>
          <cell r="AA119">
            <v>1</v>
          </cell>
          <cell r="AB119">
            <v>0.69230769230769196</v>
          </cell>
          <cell r="AC119">
            <v>0.99463087248322102</v>
          </cell>
          <cell r="AD119">
            <v>2</v>
          </cell>
        </row>
        <row r="120">
          <cell r="C120">
            <v>156147</v>
          </cell>
          <cell r="D120" t="str">
            <v>RIDA FARIDA</v>
          </cell>
          <cell r="F120" t="str">
            <v>PEREMPUAN</v>
          </cell>
          <cell r="G120">
            <v>19232594</v>
          </cell>
          <cell r="H120">
            <v>570256</v>
          </cell>
          <cell r="I120" t="str">
            <v>ACTIVE</v>
          </cell>
          <cell r="J120">
            <v>156147</v>
          </cell>
          <cell r="K120" t="str">
            <v>AGENT POSTPAID</v>
          </cell>
          <cell r="L120" t="str">
            <v>CORP</v>
          </cell>
          <cell r="M120" t="str">
            <v>ANGGITA SITI NUR MARFUAH</v>
          </cell>
          <cell r="N120" t="str">
            <v>AAN YANUAR</v>
          </cell>
          <cell r="O120" t="str">
            <v>PHL</v>
          </cell>
          <cell r="P120">
            <v>44232</v>
          </cell>
          <cell r="Q120">
            <v>44926</v>
          </cell>
          <cell r="R120">
            <v>43684</v>
          </cell>
          <cell r="S120" t="str">
            <v>E</v>
          </cell>
          <cell r="V120">
            <v>1.3136234852363899</v>
          </cell>
          <cell r="W120">
            <v>280.60387096774201</v>
          </cell>
          <cell r="X120">
            <v>100</v>
          </cell>
          <cell r="Y120">
            <v>0.96190476190476204</v>
          </cell>
          <cell r="Z120">
            <v>100</v>
          </cell>
          <cell r="AA120">
            <v>0.89473684210526305</v>
          </cell>
          <cell r="AB120">
            <v>0.61904761904761896</v>
          </cell>
          <cell r="AC120">
            <v>0.99096774193548398</v>
          </cell>
          <cell r="AD120">
            <v>2</v>
          </cell>
        </row>
        <row r="121">
          <cell r="C121">
            <v>160026</v>
          </cell>
          <cell r="D121" t="str">
            <v>RIVALI MUTAQSINA MANSYUR</v>
          </cell>
          <cell r="F121" t="str">
            <v>LAKI-LAKI</v>
          </cell>
          <cell r="G121">
            <v>19234725</v>
          </cell>
          <cell r="H121">
            <v>570042</v>
          </cell>
          <cell r="I121" t="str">
            <v>ACTIVE</v>
          </cell>
          <cell r="J121">
            <v>160026</v>
          </cell>
          <cell r="K121" t="str">
            <v>AGENT POSTPAID</v>
          </cell>
          <cell r="L121" t="str">
            <v>POSTPAID</v>
          </cell>
          <cell r="M121" t="str">
            <v>ILYAS AFANDI</v>
          </cell>
          <cell r="N121" t="str">
            <v>AAN YANUAR</v>
          </cell>
          <cell r="O121" t="str">
            <v>PHL</v>
          </cell>
          <cell r="P121">
            <v>44487</v>
          </cell>
          <cell r="Q121">
            <v>44851</v>
          </cell>
          <cell r="R121">
            <v>43760</v>
          </cell>
          <cell r="S121" t="str">
            <v>E</v>
          </cell>
          <cell r="V121">
            <v>0.87079194401774995</v>
          </cell>
          <cell r="W121">
            <v>283.84407665505199</v>
          </cell>
          <cell r="X121">
            <v>100</v>
          </cell>
          <cell r="Y121">
            <v>0.97058823529411797</v>
          </cell>
          <cell r="Z121">
            <v>100</v>
          </cell>
          <cell r="AA121">
            <v>0.90909090909090895</v>
          </cell>
          <cell r="AB121">
            <v>0.64705882352941202</v>
          </cell>
          <cell r="AC121">
            <v>0.99651567944250896</v>
          </cell>
          <cell r="AD121">
            <v>2</v>
          </cell>
        </row>
        <row r="122">
          <cell r="C122">
            <v>74548</v>
          </cell>
          <cell r="D122" t="str">
            <v>SELLY FEBRIANTI</v>
          </cell>
          <cell r="F122" t="str">
            <v>PEREMPUAN</v>
          </cell>
          <cell r="G122">
            <v>16010316</v>
          </cell>
          <cell r="H122">
            <v>570266</v>
          </cell>
          <cell r="I122" t="str">
            <v>ACTIVE</v>
          </cell>
          <cell r="J122">
            <v>74548</v>
          </cell>
          <cell r="K122" t="str">
            <v>AGENT POSTPAID</v>
          </cell>
          <cell r="L122" t="str">
            <v>POSTPAID</v>
          </cell>
          <cell r="M122" t="str">
            <v>METI PERMAYANTI</v>
          </cell>
          <cell r="N122" t="str">
            <v>RIKA RIANY</v>
          </cell>
          <cell r="O122" t="str">
            <v>PKWT</v>
          </cell>
          <cell r="P122">
            <v>44375</v>
          </cell>
          <cell r="Q122">
            <v>44678</v>
          </cell>
          <cell r="R122">
            <v>42614</v>
          </cell>
          <cell r="S122" t="str">
            <v>E</v>
          </cell>
          <cell r="V122">
            <v>1.1373850059737201</v>
          </cell>
          <cell r="W122">
            <v>283.47178186429898</v>
          </cell>
          <cell r="X122">
            <v>100</v>
          </cell>
          <cell r="Y122">
            <v>0.95362318840579696</v>
          </cell>
          <cell r="Z122">
            <v>100</v>
          </cell>
          <cell r="AA122">
            <v>0.91935483870967705</v>
          </cell>
          <cell r="AB122">
            <v>0.65217391304347805</v>
          </cell>
          <cell r="AC122">
            <v>0.99682942295497801</v>
          </cell>
          <cell r="AD122">
            <v>2</v>
          </cell>
        </row>
        <row r="123">
          <cell r="C123">
            <v>155922</v>
          </cell>
          <cell r="D123" t="str">
            <v>TRIA VIDIYANTI</v>
          </cell>
          <cell r="F123" t="str">
            <v>PEREMPUAN</v>
          </cell>
          <cell r="G123">
            <v>18009453</v>
          </cell>
          <cell r="H123">
            <v>570217</v>
          </cell>
          <cell r="I123" t="str">
            <v>ACTIVE</v>
          </cell>
          <cell r="J123">
            <v>155922</v>
          </cell>
          <cell r="K123" t="str">
            <v>AGENT POSTPAID</v>
          </cell>
          <cell r="L123" t="str">
            <v>POSTPAID</v>
          </cell>
          <cell r="M123" t="str">
            <v>IRMA RISMAYASARI</v>
          </cell>
          <cell r="N123" t="str">
            <v>AAN YANUAR</v>
          </cell>
          <cell r="O123" t="str">
            <v>PHL</v>
          </cell>
          <cell r="P123">
            <v>44389</v>
          </cell>
          <cell r="Q123">
            <v>44753</v>
          </cell>
          <cell r="R123">
            <v>43572</v>
          </cell>
          <cell r="S123" t="str">
            <v>E</v>
          </cell>
          <cell r="V123">
            <v>1.2341082095920799</v>
          </cell>
          <cell r="W123">
            <v>279.43076923076899</v>
          </cell>
          <cell r="X123">
            <v>99.1666666666667</v>
          </cell>
          <cell r="Y123">
            <v>0.94722222222222197</v>
          </cell>
          <cell r="Z123">
            <v>100</v>
          </cell>
          <cell r="AA123">
            <v>0.921875</v>
          </cell>
          <cell r="AB123">
            <v>0.75</v>
          </cell>
          <cell r="AC123">
            <v>0.99526627218934904</v>
          </cell>
          <cell r="AD123">
            <v>2</v>
          </cell>
        </row>
        <row r="124">
          <cell r="C124">
            <v>150489</v>
          </cell>
          <cell r="D124" t="str">
            <v>IVA SETIAMAH</v>
          </cell>
          <cell r="F124" t="str">
            <v>PEREMPUAN</v>
          </cell>
          <cell r="G124">
            <v>18230306</v>
          </cell>
          <cell r="H124">
            <v>570279</v>
          </cell>
          <cell r="I124" t="str">
            <v>ACTIVE</v>
          </cell>
          <cell r="J124">
            <v>150489</v>
          </cell>
          <cell r="K124" t="str">
            <v>AGENT POSTPAID</v>
          </cell>
          <cell r="L124" t="str">
            <v>POSTPAID</v>
          </cell>
          <cell r="M124" t="str">
            <v>ADITYA ROY WICAKSONO</v>
          </cell>
          <cell r="N124" t="str">
            <v>AAN YANUAR</v>
          </cell>
          <cell r="O124" t="str">
            <v>PHL</v>
          </cell>
          <cell r="P124">
            <v>44436</v>
          </cell>
          <cell r="Q124">
            <v>44800</v>
          </cell>
          <cell r="R124">
            <v>43405</v>
          </cell>
          <cell r="S124" t="str">
            <v>E</v>
          </cell>
          <cell r="V124">
            <v>1.23015190305513</v>
          </cell>
          <cell r="W124">
            <v>276.377538071066</v>
          </cell>
          <cell r="X124">
            <v>98.3333333333333</v>
          </cell>
          <cell r="Y124">
            <v>0.942372881355932</v>
          </cell>
          <cell r="Z124">
            <v>95</v>
          </cell>
          <cell r="AA124">
            <v>0.90384615384615397</v>
          </cell>
          <cell r="AB124">
            <v>0.61016949152542399</v>
          </cell>
          <cell r="AC124">
            <v>0.99238578680203005</v>
          </cell>
          <cell r="AD124">
            <v>2</v>
          </cell>
        </row>
        <row r="125">
          <cell r="C125">
            <v>159680</v>
          </cell>
          <cell r="D125" t="str">
            <v>RIANA AGUSTINA</v>
          </cell>
          <cell r="F125" t="str">
            <v>PEREMPUAN</v>
          </cell>
          <cell r="G125">
            <v>19234589</v>
          </cell>
          <cell r="H125">
            <v>570162</v>
          </cell>
          <cell r="I125" t="str">
            <v>ACTIVE</v>
          </cell>
          <cell r="J125">
            <v>159680</v>
          </cell>
          <cell r="K125" t="str">
            <v>AGENT POSTPAID</v>
          </cell>
          <cell r="L125" t="str">
            <v>POSTPAID</v>
          </cell>
          <cell r="M125" t="str">
            <v>MOHAMAD RAMDAN HILMI SOFYAN</v>
          </cell>
          <cell r="N125" t="str">
            <v>RIKA RIANY</v>
          </cell>
          <cell r="O125" t="str">
            <v>PHL</v>
          </cell>
          <cell r="P125">
            <v>44315</v>
          </cell>
          <cell r="Q125">
            <v>44679</v>
          </cell>
          <cell r="R125">
            <v>43753</v>
          </cell>
          <cell r="S125" t="str">
            <v>E</v>
          </cell>
          <cell r="V125">
            <v>1.31344256699095</v>
          </cell>
          <cell r="W125">
            <v>283.58437146092899</v>
          </cell>
          <cell r="X125">
            <v>100</v>
          </cell>
          <cell r="Y125">
            <v>0.90877192982456101</v>
          </cell>
          <cell r="Z125">
            <v>100</v>
          </cell>
          <cell r="AA125">
            <v>0.89583333333333304</v>
          </cell>
          <cell r="AB125">
            <v>0.54385964912280704</v>
          </cell>
          <cell r="AC125">
            <v>0.994903737259343</v>
          </cell>
          <cell r="AD125">
            <v>2</v>
          </cell>
        </row>
        <row r="126">
          <cell r="C126">
            <v>157007</v>
          </cell>
          <cell r="D126" t="str">
            <v>DIANA INDRAWATI RAHAYU</v>
          </cell>
          <cell r="F126" t="str">
            <v>PEREMPUAN</v>
          </cell>
          <cell r="G126">
            <v>19233380</v>
          </cell>
          <cell r="H126">
            <v>570015</v>
          </cell>
          <cell r="I126" t="str">
            <v>ACTIVE</v>
          </cell>
          <cell r="J126">
            <v>157007</v>
          </cell>
          <cell r="K126" t="str">
            <v>AGENT POSTPAID</v>
          </cell>
          <cell r="L126" t="str">
            <v>POSTPAID</v>
          </cell>
          <cell r="M126" t="str">
            <v>ADITYA AMRULLAH</v>
          </cell>
          <cell r="N126" t="str">
            <v>RIKA RIANY</v>
          </cell>
          <cell r="O126" t="str">
            <v>PHL</v>
          </cell>
          <cell r="P126">
            <v>44376</v>
          </cell>
          <cell r="Q126">
            <v>44679</v>
          </cell>
          <cell r="R126">
            <v>43647</v>
          </cell>
          <cell r="S126" t="str">
            <v>E</v>
          </cell>
          <cell r="V126">
            <v>1.2217784604881401</v>
          </cell>
          <cell r="W126">
            <v>286.86146400484</v>
          </cell>
          <cell r="X126">
            <v>97.2222222222222</v>
          </cell>
          <cell r="Y126">
            <v>0.93012048192771102</v>
          </cell>
          <cell r="Z126">
            <v>100</v>
          </cell>
          <cell r="AA126">
            <v>0.94520547945205502</v>
          </cell>
          <cell r="AB126">
            <v>0.63855421686747005</v>
          </cell>
          <cell r="AC126">
            <v>1</v>
          </cell>
          <cell r="AD126">
            <v>2</v>
          </cell>
        </row>
        <row r="127">
          <cell r="C127">
            <v>160069</v>
          </cell>
          <cell r="D127" t="str">
            <v>ANDITA HAPSARI</v>
          </cell>
          <cell r="F127" t="str">
            <v>PEREMPUAN</v>
          </cell>
          <cell r="G127">
            <v>19234866</v>
          </cell>
          <cell r="H127">
            <v>570159</v>
          </cell>
          <cell r="I127" t="str">
            <v>ACTIVE</v>
          </cell>
          <cell r="J127">
            <v>160069</v>
          </cell>
          <cell r="K127" t="str">
            <v>AGENT POSTPAID</v>
          </cell>
          <cell r="L127" t="str">
            <v>POSTPAID</v>
          </cell>
          <cell r="M127" t="str">
            <v>IIN TARINAH</v>
          </cell>
          <cell r="N127" t="str">
            <v>AAN YANUAR</v>
          </cell>
          <cell r="O127" t="str">
            <v>PHL</v>
          </cell>
          <cell r="P127">
            <v>44368</v>
          </cell>
          <cell r="Q127">
            <v>44671</v>
          </cell>
          <cell r="R127">
            <v>43770</v>
          </cell>
          <cell r="S127" t="str">
            <v>E</v>
          </cell>
          <cell r="V127">
            <v>1.0590954087728299</v>
          </cell>
          <cell r="W127">
            <v>290.76939655172401</v>
          </cell>
          <cell r="X127">
            <v>98.3333333333333</v>
          </cell>
          <cell r="Y127">
            <v>0.98421052631578998</v>
          </cell>
          <cell r="Z127">
            <v>100</v>
          </cell>
          <cell r="AA127">
            <v>0.96875</v>
          </cell>
          <cell r="AB127">
            <v>0.89473684210526305</v>
          </cell>
          <cell r="AC127">
            <v>0.99497126436781602</v>
          </cell>
          <cell r="AD127">
            <v>2</v>
          </cell>
        </row>
        <row r="128">
          <cell r="C128">
            <v>30429</v>
          </cell>
          <cell r="D128" t="str">
            <v>DWI DEFIANA HERLIANTI</v>
          </cell>
          <cell r="F128" t="str">
            <v>PEREMPUAN</v>
          </cell>
          <cell r="G128">
            <v>14013485</v>
          </cell>
          <cell r="H128">
            <v>570055</v>
          </cell>
          <cell r="I128" t="str">
            <v>ACTIVE</v>
          </cell>
          <cell r="J128">
            <v>30429</v>
          </cell>
          <cell r="K128" t="str">
            <v>AGENT POSTPAID</v>
          </cell>
          <cell r="L128" t="str">
            <v>POSTPAID</v>
          </cell>
          <cell r="M128" t="str">
            <v>IIN TARINAH</v>
          </cell>
          <cell r="N128" t="str">
            <v>AAN YANUAR</v>
          </cell>
          <cell r="O128" t="str">
            <v>PKWT</v>
          </cell>
          <cell r="P128">
            <v>44466</v>
          </cell>
          <cell r="Q128">
            <v>44768</v>
          </cell>
          <cell r="R128">
            <v>42095</v>
          </cell>
          <cell r="S128" t="str">
            <v>E</v>
          </cell>
          <cell r="V128">
            <v>1.22031362007168</v>
          </cell>
          <cell r="W128">
            <v>299</v>
          </cell>
          <cell r="X128">
            <v>83.125</v>
          </cell>
          <cell r="Y128">
            <v>0.95714285714285696</v>
          </cell>
          <cell r="Z128">
            <v>100</v>
          </cell>
          <cell r="AA128">
            <v>0.83333333333333304</v>
          </cell>
          <cell r="AB128">
            <v>0.625</v>
          </cell>
          <cell r="AC128">
            <v>0.99721254355400701</v>
          </cell>
          <cell r="AD128">
            <v>2</v>
          </cell>
        </row>
        <row r="129">
          <cell r="C129">
            <v>96550</v>
          </cell>
          <cell r="D129" t="str">
            <v>SINTIA WULAN SARI</v>
          </cell>
          <cell r="F129" t="str">
            <v>PEREMPUAN</v>
          </cell>
          <cell r="G129">
            <v>17012216</v>
          </cell>
          <cell r="H129">
            <v>570073</v>
          </cell>
          <cell r="I129" t="str">
            <v>ACTIVE</v>
          </cell>
          <cell r="J129">
            <v>96550</v>
          </cell>
          <cell r="K129" t="str">
            <v>AGENT POSTPAID</v>
          </cell>
          <cell r="L129" t="str">
            <v>POSTPAID</v>
          </cell>
          <cell r="M129" t="str">
            <v>JEANNY ANASTASYA</v>
          </cell>
          <cell r="N129" t="str">
            <v>AAN YANUAR</v>
          </cell>
          <cell r="O129" t="str">
            <v>PHL</v>
          </cell>
          <cell r="P129">
            <v>44503</v>
          </cell>
          <cell r="Q129">
            <v>44867</v>
          </cell>
          <cell r="R129">
            <v>43591</v>
          </cell>
          <cell r="S129" t="str">
            <v>E</v>
          </cell>
          <cell r="V129">
            <v>1.23395289298515</v>
          </cell>
          <cell r="W129">
            <v>291.97889509621399</v>
          </cell>
          <cell r="X129">
            <v>91.9444444444445</v>
          </cell>
          <cell r="Y129">
            <v>0.89705882352941202</v>
          </cell>
          <cell r="Z129">
            <v>100</v>
          </cell>
          <cell r="AA129">
            <v>0.83928571428571397</v>
          </cell>
          <cell r="AB129">
            <v>0.60294117647058798</v>
          </cell>
          <cell r="AC129">
            <v>0.99565487274984499</v>
          </cell>
          <cell r="AD129">
            <v>2</v>
          </cell>
        </row>
        <row r="130">
          <cell r="C130">
            <v>30567</v>
          </cell>
          <cell r="D130" t="str">
            <v>FIRMANSYAH</v>
          </cell>
          <cell r="F130" t="str">
            <v>LAKI-LAKI</v>
          </cell>
          <cell r="G130">
            <v>16008526</v>
          </cell>
          <cell r="H130">
            <v>570146</v>
          </cell>
          <cell r="I130" t="str">
            <v>ACTIVE</v>
          </cell>
          <cell r="J130">
            <v>30567</v>
          </cell>
          <cell r="K130" t="str">
            <v>AGENT POSTPAID</v>
          </cell>
          <cell r="L130" t="str">
            <v>POSTPAID</v>
          </cell>
          <cell r="M130" t="str">
            <v>FREDY CAHYADI</v>
          </cell>
          <cell r="N130" t="str">
            <v>RIKA RIANY</v>
          </cell>
          <cell r="O130" t="str">
            <v>PKWT</v>
          </cell>
          <cell r="P130">
            <v>44530</v>
          </cell>
          <cell r="Q130">
            <v>44833</v>
          </cell>
          <cell r="R130">
            <v>41492</v>
          </cell>
          <cell r="S130" t="str">
            <v>E</v>
          </cell>
          <cell r="V130">
            <v>1.10485513739546</v>
          </cell>
          <cell r="W130">
            <v>217.93817619783599</v>
          </cell>
          <cell r="X130">
            <v>84.5833333333333</v>
          </cell>
          <cell r="Y130">
            <v>0.95333333333333303</v>
          </cell>
          <cell r="Z130">
            <v>100</v>
          </cell>
          <cell r="AA130">
            <v>0.86666666666666703</v>
          </cell>
          <cell r="AB130">
            <v>0.63333333333333297</v>
          </cell>
          <cell r="AC130">
            <v>0.99381761978361705</v>
          </cell>
          <cell r="AD130">
            <v>2</v>
          </cell>
        </row>
        <row r="131">
          <cell r="C131">
            <v>152507</v>
          </cell>
          <cell r="D131" t="str">
            <v>REZA OCTAVIA PUTRI</v>
          </cell>
          <cell r="F131" t="str">
            <v>PEREMPUAN</v>
          </cell>
          <cell r="G131">
            <v>18230751</v>
          </cell>
          <cell r="H131">
            <v>570081</v>
          </cell>
          <cell r="I131" t="str">
            <v>ACTIVE</v>
          </cell>
          <cell r="J131">
            <v>152507</v>
          </cell>
          <cell r="K131" t="str">
            <v>AGENT POSTPAID</v>
          </cell>
          <cell r="L131" t="str">
            <v>POSTPAID</v>
          </cell>
          <cell r="M131" t="str">
            <v>IMAN RINALDI</v>
          </cell>
          <cell r="N131" t="str">
            <v>RIKA RIANY</v>
          </cell>
          <cell r="O131" t="str">
            <v>PHL</v>
          </cell>
          <cell r="P131">
            <v>44441</v>
          </cell>
          <cell r="Q131">
            <v>44743</v>
          </cell>
          <cell r="R131">
            <v>43601</v>
          </cell>
          <cell r="S131" t="str">
            <v>E</v>
          </cell>
          <cell r="V131">
            <v>1.23110940433521</v>
          </cell>
          <cell r="W131">
            <v>284.65060975609799</v>
          </cell>
          <cell r="X131">
            <v>100</v>
          </cell>
          <cell r="Y131">
            <v>0.93030303030302997</v>
          </cell>
          <cell r="Z131">
            <v>100</v>
          </cell>
          <cell r="AA131">
            <v>0.90909090909090895</v>
          </cell>
          <cell r="AB131">
            <v>0.66666666666666696</v>
          </cell>
          <cell r="AC131">
            <v>0.99695121951219501</v>
          </cell>
          <cell r="AD131">
            <v>2</v>
          </cell>
        </row>
        <row r="132">
          <cell r="C132">
            <v>103592</v>
          </cell>
          <cell r="D132" t="str">
            <v>ADE IRAWAN</v>
          </cell>
          <cell r="F132" t="str">
            <v>LAKI-LAKI</v>
          </cell>
          <cell r="G132">
            <v>18009935</v>
          </cell>
          <cell r="H132">
            <v>570251</v>
          </cell>
          <cell r="I132" t="str">
            <v>ACTIVE</v>
          </cell>
          <cell r="J132">
            <v>103592</v>
          </cell>
          <cell r="K132" t="str">
            <v>AGENT POSTPAID</v>
          </cell>
          <cell r="L132" t="str">
            <v>POSTPAID</v>
          </cell>
          <cell r="M132" t="str">
            <v>JEANNY ANASTASYA</v>
          </cell>
          <cell r="N132" t="str">
            <v>AAN YANUAR</v>
          </cell>
          <cell r="O132" t="str">
            <v>PKWT</v>
          </cell>
          <cell r="P132">
            <v>44404</v>
          </cell>
          <cell r="Q132">
            <v>44707</v>
          </cell>
          <cell r="R132">
            <v>43242</v>
          </cell>
          <cell r="S132" t="str">
            <v>E</v>
          </cell>
          <cell r="V132">
            <v>1.11412933094385</v>
          </cell>
          <cell r="W132">
            <v>294.39124293785301</v>
          </cell>
          <cell r="X132">
            <v>96.6666666666667</v>
          </cell>
          <cell r="Y132">
            <v>0.952380952380952</v>
          </cell>
          <cell r="Z132">
            <v>100</v>
          </cell>
          <cell r="AA132">
            <v>1</v>
          </cell>
          <cell r="AB132">
            <v>0.71428571428571397</v>
          </cell>
          <cell r="AC132">
            <v>0.98799435028248594</v>
          </cell>
          <cell r="AD132">
            <v>2</v>
          </cell>
        </row>
        <row r="133">
          <cell r="C133">
            <v>76402</v>
          </cell>
          <cell r="D133" t="str">
            <v>ANITA KUSUMANINGRUM</v>
          </cell>
          <cell r="F133" t="str">
            <v>PEREMPUAN</v>
          </cell>
          <cell r="G133">
            <v>16011350</v>
          </cell>
          <cell r="H133">
            <v>570252</v>
          </cell>
          <cell r="I133" t="str">
            <v>ACTIVE</v>
          </cell>
          <cell r="J133">
            <v>76402</v>
          </cell>
          <cell r="K133" t="str">
            <v>AGENT POSTPAID</v>
          </cell>
          <cell r="L133" t="str">
            <v>POSTPAID</v>
          </cell>
          <cell r="M133" t="str">
            <v>RITA</v>
          </cell>
          <cell r="N133" t="str">
            <v>RIKA RIANY</v>
          </cell>
          <cell r="O133" t="str">
            <v>PKWT</v>
          </cell>
          <cell r="P133">
            <v>44514</v>
          </cell>
          <cell r="Q133">
            <v>44817</v>
          </cell>
          <cell r="R133">
            <v>42690</v>
          </cell>
          <cell r="S133" t="str">
            <v>E</v>
          </cell>
          <cell r="V133">
            <v>1.1491472520907999</v>
          </cell>
          <cell r="W133">
            <v>293.36858974359001</v>
          </cell>
          <cell r="X133">
            <v>92.8333333333333</v>
          </cell>
          <cell r="Y133">
            <v>0.91372549019607796</v>
          </cell>
          <cell r="Z133">
            <v>100</v>
          </cell>
          <cell r="AA133">
            <v>0.76086956521739102</v>
          </cell>
          <cell r="AB133">
            <v>0.54901960784313697</v>
          </cell>
          <cell r="AC133">
            <v>0.997435897435897</v>
          </cell>
          <cell r="AD133">
            <v>2</v>
          </cell>
        </row>
        <row r="134">
          <cell r="C134">
            <v>76406</v>
          </cell>
          <cell r="D134" t="str">
            <v>ARISAWATI PUJI WIDIANSYAH</v>
          </cell>
          <cell r="F134" t="str">
            <v>PEREMPUAN</v>
          </cell>
          <cell r="G134">
            <v>16011358</v>
          </cell>
          <cell r="H134">
            <v>570160</v>
          </cell>
          <cell r="I134" t="str">
            <v>ACTIVE</v>
          </cell>
          <cell r="J134">
            <v>76406</v>
          </cell>
          <cell r="K134" t="str">
            <v>AGENT POSTPAID</v>
          </cell>
          <cell r="L134" t="str">
            <v>POSTPAID</v>
          </cell>
          <cell r="M134" t="str">
            <v>JEANNY ANASTASYA</v>
          </cell>
          <cell r="N134" t="str">
            <v>AAN YANUAR</v>
          </cell>
          <cell r="O134" t="str">
            <v>PKWT</v>
          </cell>
          <cell r="P134">
            <v>44374</v>
          </cell>
          <cell r="Q134">
            <v>44738</v>
          </cell>
          <cell r="R134">
            <v>42690</v>
          </cell>
          <cell r="S134" t="str">
            <v>E</v>
          </cell>
          <cell r="V134">
            <v>1.1745445041816001</v>
          </cell>
          <cell r="W134">
            <v>269.905472636816</v>
          </cell>
          <cell r="X134">
            <v>100</v>
          </cell>
          <cell r="Y134">
            <v>0.93090909090909102</v>
          </cell>
          <cell r="Z134">
            <v>100</v>
          </cell>
          <cell r="AA134">
            <v>0.88636363636363602</v>
          </cell>
          <cell r="AB134">
            <v>0.70909090909090899</v>
          </cell>
          <cell r="AC134">
            <v>0.99689054726368198</v>
          </cell>
          <cell r="AD134">
            <v>2</v>
          </cell>
        </row>
        <row r="135">
          <cell r="C135">
            <v>101103</v>
          </cell>
          <cell r="D135" t="str">
            <v>BRYAN WISHUDA SIHOMBING</v>
          </cell>
          <cell r="F135" t="str">
            <v>LAKI-LAKI</v>
          </cell>
          <cell r="G135">
            <v>18009086</v>
          </cell>
          <cell r="H135">
            <v>570117</v>
          </cell>
          <cell r="I135" t="str">
            <v>ACTIVE</v>
          </cell>
          <cell r="J135">
            <v>101103</v>
          </cell>
          <cell r="K135" t="str">
            <v>AGENT POSTPAID</v>
          </cell>
          <cell r="L135" t="str">
            <v>POSTPAID</v>
          </cell>
          <cell r="M135" t="str">
            <v>ILYAS AFANDI</v>
          </cell>
          <cell r="N135" t="str">
            <v>AAN YANUAR</v>
          </cell>
          <cell r="O135" t="str">
            <v>PHL</v>
          </cell>
          <cell r="P135">
            <v>44229</v>
          </cell>
          <cell r="Q135">
            <v>44926</v>
          </cell>
          <cell r="R135">
            <v>43684</v>
          </cell>
          <cell r="S135" t="str">
            <v>E</v>
          </cell>
          <cell r="V135">
            <v>1.21799624509302</v>
          </cell>
          <cell r="W135">
            <v>289.98433242506798</v>
          </cell>
          <cell r="X135">
            <v>97.0833333333333</v>
          </cell>
          <cell r="Y135">
            <v>0.98095238095238102</v>
          </cell>
          <cell r="Z135">
            <v>100</v>
          </cell>
          <cell r="AA135">
            <v>0.95</v>
          </cell>
          <cell r="AB135">
            <v>0.80952380952380998</v>
          </cell>
          <cell r="AC135">
            <v>0.99250681198910096</v>
          </cell>
          <cell r="AD135">
            <v>2</v>
          </cell>
        </row>
        <row r="136">
          <cell r="C136">
            <v>33669</v>
          </cell>
          <cell r="D136" t="str">
            <v>DADAN DANI RAHMAT</v>
          </cell>
          <cell r="F136" t="str">
            <v>LAKI-LAKI</v>
          </cell>
          <cell r="G136">
            <v>13010969</v>
          </cell>
          <cell r="H136">
            <v>570118</v>
          </cell>
          <cell r="I136" t="str">
            <v>ACTIVE</v>
          </cell>
          <cell r="J136">
            <v>33669</v>
          </cell>
          <cell r="K136" t="str">
            <v>AGENT POSTPAID</v>
          </cell>
          <cell r="L136" t="str">
            <v>POSTPAID</v>
          </cell>
          <cell r="M136" t="str">
            <v>METI PERMAYANTI</v>
          </cell>
          <cell r="N136" t="str">
            <v>RIKA RIANY</v>
          </cell>
          <cell r="O136" t="str">
            <v>PKWT</v>
          </cell>
          <cell r="P136">
            <v>44503</v>
          </cell>
          <cell r="Q136">
            <v>44806</v>
          </cell>
          <cell r="R136">
            <v>41583</v>
          </cell>
          <cell r="S136" t="str">
            <v>E</v>
          </cell>
          <cell r="V136">
            <v>1.10614545997611</v>
          </cell>
          <cell r="W136">
            <v>307.04144282425199</v>
          </cell>
          <cell r="X136">
            <v>96.6666666666667</v>
          </cell>
          <cell r="Y136">
            <v>0.98181818181818203</v>
          </cell>
          <cell r="Z136">
            <v>100</v>
          </cell>
          <cell r="AA136">
            <v>0.89583333333333304</v>
          </cell>
          <cell r="AB136">
            <v>0.8</v>
          </cell>
          <cell r="AC136">
            <v>0.99539524174980798</v>
          </cell>
          <cell r="AD136">
            <v>2</v>
          </cell>
        </row>
        <row r="137">
          <cell r="C137">
            <v>105748</v>
          </cell>
          <cell r="D137" t="str">
            <v>DANI RAMDANI</v>
          </cell>
          <cell r="F137" t="str">
            <v>LAKI-LAKI</v>
          </cell>
          <cell r="G137">
            <v>18010556</v>
          </cell>
          <cell r="H137">
            <v>570001</v>
          </cell>
          <cell r="I137" t="str">
            <v>ACTIVE</v>
          </cell>
          <cell r="J137">
            <v>105748</v>
          </cell>
          <cell r="K137" t="str">
            <v>AGENT POSTPAID</v>
          </cell>
          <cell r="L137" t="str">
            <v>POSTPAID</v>
          </cell>
          <cell r="M137" t="str">
            <v>ANGGITA SITI NUR MARFUAH</v>
          </cell>
          <cell r="N137" t="str">
            <v>AAN YANUAR</v>
          </cell>
          <cell r="O137" t="str">
            <v>PKWT</v>
          </cell>
          <cell r="P137">
            <v>44436</v>
          </cell>
          <cell r="Q137">
            <v>44739</v>
          </cell>
          <cell r="R137">
            <v>43304</v>
          </cell>
          <cell r="S137" t="str">
            <v>E</v>
          </cell>
          <cell r="V137">
            <v>1.1510887096774201</v>
          </cell>
          <cell r="W137">
            <v>311.51351351351298</v>
          </cell>
          <cell r="X137">
            <v>98.75</v>
          </cell>
          <cell r="Y137">
            <v>0.91304347826086996</v>
          </cell>
          <cell r="Z137">
            <v>100</v>
          </cell>
          <cell r="AA137">
            <v>0.9</v>
          </cell>
          <cell r="AB137">
            <v>0.69565217391304301</v>
          </cell>
          <cell r="AC137">
            <v>0.99720410065237697</v>
          </cell>
          <cell r="AD137">
            <v>2</v>
          </cell>
        </row>
        <row r="138">
          <cell r="C138">
            <v>79382</v>
          </cell>
          <cell r="D138" t="str">
            <v>DIANA ROSINTA</v>
          </cell>
          <cell r="F138" t="str">
            <v>PEREMPUAN</v>
          </cell>
          <cell r="G138">
            <v>16012435</v>
          </cell>
          <cell r="H138">
            <v>570170</v>
          </cell>
          <cell r="I138" t="str">
            <v>ACTIVE</v>
          </cell>
          <cell r="J138">
            <v>79382</v>
          </cell>
          <cell r="K138" t="str">
            <v>AGENT POSTPAID</v>
          </cell>
          <cell r="L138" t="str">
            <v>POSTPAID</v>
          </cell>
          <cell r="M138" t="str">
            <v>IRMA RISMAYASARI</v>
          </cell>
          <cell r="N138" t="str">
            <v>AAN YANUAR</v>
          </cell>
          <cell r="O138" t="str">
            <v>PKWT</v>
          </cell>
          <cell r="P138">
            <v>44557</v>
          </cell>
          <cell r="Q138">
            <v>44921</v>
          </cell>
          <cell r="R138">
            <v>42908</v>
          </cell>
          <cell r="S138" t="str">
            <v>E</v>
          </cell>
          <cell r="V138">
            <v>1.16442652329749</v>
          </cell>
          <cell r="W138">
            <v>281.77876668785802</v>
          </cell>
          <cell r="X138">
            <v>100</v>
          </cell>
          <cell r="Y138">
            <v>0.95813953488372094</v>
          </cell>
          <cell r="Z138">
            <v>100</v>
          </cell>
          <cell r="AA138">
            <v>0.952380952380952</v>
          </cell>
          <cell r="AB138">
            <v>0.79069767441860495</v>
          </cell>
          <cell r="AC138">
            <v>0.99554990464081405</v>
          </cell>
          <cell r="AD138">
            <v>2</v>
          </cell>
        </row>
        <row r="139">
          <cell r="C139">
            <v>70827</v>
          </cell>
          <cell r="D139" t="str">
            <v>FEBY FEBRIYANSARI</v>
          </cell>
          <cell r="F139" t="str">
            <v>PEREMPUAN</v>
          </cell>
          <cell r="G139">
            <v>16009144</v>
          </cell>
          <cell r="H139">
            <v>570068</v>
          </cell>
          <cell r="I139" t="str">
            <v>ACTIVE</v>
          </cell>
          <cell r="J139">
            <v>70827</v>
          </cell>
          <cell r="K139" t="str">
            <v>AGENT POSTPAID</v>
          </cell>
          <cell r="L139" t="str">
            <v>POSTPAID</v>
          </cell>
          <cell r="M139" t="str">
            <v>ANDRYAN ANAKOTTA PARY</v>
          </cell>
          <cell r="N139" t="str">
            <v>AAN YANUAR</v>
          </cell>
          <cell r="O139" t="str">
            <v>PKWT</v>
          </cell>
          <cell r="P139">
            <v>44402</v>
          </cell>
          <cell r="Q139">
            <v>44705</v>
          </cell>
          <cell r="R139">
            <v>42583</v>
          </cell>
          <cell r="S139" t="str">
            <v>E</v>
          </cell>
          <cell r="V139">
            <v>1.1603897849462399</v>
          </cell>
          <cell r="W139">
            <v>278.391050583658</v>
          </cell>
          <cell r="X139">
            <v>97.2222222222222</v>
          </cell>
          <cell r="Y139">
            <v>0.93982300884955705</v>
          </cell>
          <cell r="Z139">
            <v>100</v>
          </cell>
          <cell r="AA139">
            <v>0.92307692307692302</v>
          </cell>
          <cell r="AB139">
            <v>0.69911504424778803</v>
          </cell>
          <cell r="AC139">
            <v>0.99675745784695202</v>
          </cell>
          <cell r="AD139">
            <v>2</v>
          </cell>
        </row>
        <row r="140">
          <cell r="C140">
            <v>30444</v>
          </cell>
          <cell r="D140" t="str">
            <v>GINANJAR MUKTI RAHMADI</v>
          </cell>
          <cell r="F140" t="str">
            <v>LAKI-LAKI</v>
          </cell>
          <cell r="G140">
            <v>11011284</v>
          </cell>
          <cell r="H140">
            <v>570003</v>
          </cell>
          <cell r="I140" t="str">
            <v>ACTIVE</v>
          </cell>
          <cell r="J140">
            <v>30444</v>
          </cell>
          <cell r="K140" t="str">
            <v>AGENT POSTPAID</v>
          </cell>
          <cell r="L140" t="str">
            <v>POSTPAID</v>
          </cell>
          <cell r="M140" t="str">
            <v>SLAMET GUMELAR</v>
          </cell>
          <cell r="N140" t="str">
            <v>AAN YANUAR</v>
          </cell>
          <cell r="O140" t="str">
            <v>PKWT</v>
          </cell>
          <cell r="P140">
            <v>44577</v>
          </cell>
          <cell r="Q140">
            <v>44926</v>
          </cell>
          <cell r="R140">
            <v>41492</v>
          </cell>
          <cell r="S140" t="str">
            <v>E</v>
          </cell>
          <cell r="V140">
            <v>1.15168160095579</v>
          </cell>
          <cell r="W140">
            <v>325.49850746268697</v>
          </cell>
          <cell r="X140">
            <v>96.6666666666667</v>
          </cell>
          <cell r="Y140">
            <v>0.92173913043478295</v>
          </cell>
          <cell r="Z140">
            <v>100</v>
          </cell>
          <cell r="AA140">
            <v>0.952380952380952</v>
          </cell>
          <cell r="AB140">
            <v>0.65217391304347805</v>
          </cell>
          <cell r="AC140">
            <v>0.991044776119403</v>
          </cell>
          <cell r="AD140">
            <v>2</v>
          </cell>
        </row>
        <row r="141">
          <cell r="C141">
            <v>30446</v>
          </cell>
          <cell r="D141" t="str">
            <v>GURUH JAMALUDIN</v>
          </cell>
          <cell r="F141" t="str">
            <v>LAKI-LAKI</v>
          </cell>
          <cell r="G141">
            <v>12008808</v>
          </cell>
          <cell r="H141">
            <v>570016</v>
          </cell>
          <cell r="I141" t="str">
            <v>ACTIVE</v>
          </cell>
          <cell r="J141">
            <v>30446</v>
          </cell>
          <cell r="K141" t="str">
            <v>AGENT POSTPAID</v>
          </cell>
          <cell r="L141" t="str">
            <v>POSTPAID</v>
          </cell>
          <cell r="M141" t="str">
            <v>MOHAMAD RAMDAN HILMI SOFYAN</v>
          </cell>
          <cell r="N141" t="str">
            <v>RIKA RIANY</v>
          </cell>
          <cell r="O141" t="str">
            <v>PKWT</v>
          </cell>
          <cell r="P141">
            <v>44527</v>
          </cell>
          <cell r="Q141">
            <v>44830</v>
          </cell>
          <cell r="R141">
            <v>42583</v>
          </cell>
          <cell r="S141" t="str">
            <v>E</v>
          </cell>
          <cell r="V141">
            <v>1.13231630824373</v>
          </cell>
          <cell r="W141">
            <v>305.34996436208098</v>
          </cell>
          <cell r="X141">
            <v>92.5</v>
          </cell>
          <cell r="Y141">
            <v>0.96129032258064495</v>
          </cell>
          <cell r="Z141">
            <v>95</v>
          </cell>
          <cell r="AA141">
            <v>0.96428571428571397</v>
          </cell>
          <cell r="AB141">
            <v>0.87096774193548399</v>
          </cell>
          <cell r="AC141">
            <v>0.99501069137562403</v>
          </cell>
          <cell r="AD141">
            <v>2</v>
          </cell>
        </row>
        <row r="142">
          <cell r="C142">
            <v>78870</v>
          </cell>
          <cell r="D142" t="str">
            <v>MARLENI</v>
          </cell>
          <cell r="F142" t="str">
            <v>PEREMPUAN</v>
          </cell>
          <cell r="G142">
            <v>16012192</v>
          </cell>
          <cell r="H142">
            <v>570172</v>
          </cell>
          <cell r="I142" t="str">
            <v>ACTIVE</v>
          </cell>
          <cell r="J142">
            <v>78870</v>
          </cell>
          <cell r="K142" t="str">
            <v>AGENT POSTPAID</v>
          </cell>
          <cell r="L142" t="str">
            <v>POSTPAID</v>
          </cell>
          <cell r="M142" t="str">
            <v>IIN TARINAH</v>
          </cell>
          <cell r="N142" t="str">
            <v>AAN YANUAR</v>
          </cell>
          <cell r="O142" t="str">
            <v>PKWT</v>
          </cell>
          <cell r="P142">
            <v>44314</v>
          </cell>
          <cell r="Q142">
            <v>44678</v>
          </cell>
          <cell r="R142">
            <v>42621</v>
          </cell>
          <cell r="S142" t="str">
            <v>E</v>
          </cell>
          <cell r="V142">
            <v>1.17666517323775</v>
          </cell>
          <cell r="W142">
            <v>299.02197070572601</v>
          </cell>
          <cell r="X142">
            <v>98.75</v>
          </cell>
          <cell r="Y142">
            <v>0.96071428571428596</v>
          </cell>
          <cell r="Z142">
            <v>100</v>
          </cell>
          <cell r="AA142">
            <v>0.89795918367346905</v>
          </cell>
          <cell r="AB142">
            <v>0.76785714285714302</v>
          </cell>
          <cell r="AC142">
            <v>0.996671105193076</v>
          </cell>
          <cell r="AD142">
            <v>2</v>
          </cell>
        </row>
        <row r="143">
          <cell r="C143">
            <v>106615</v>
          </cell>
          <cell r="D143" t="str">
            <v>RANI ANDRIANI</v>
          </cell>
          <cell r="F143" t="str">
            <v>PEREMPUAN</v>
          </cell>
          <cell r="G143">
            <v>18010879</v>
          </cell>
          <cell r="H143">
            <v>570121</v>
          </cell>
          <cell r="I143" t="str">
            <v>ACTIVE</v>
          </cell>
          <cell r="J143">
            <v>106615</v>
          </cell>
          <cell r="K143" t="str">
            <v>AGENT POSTPAID</v>
          </cell>
          <cell r="L143" t="str">
            <v>POSTPAID</v>
          </cell>
          <cell r="M143" t="str">
            <v>IMAN RINALDI</v>
          </cell>
          <cell r="N143" t="str">
            <v>RIKA RIANY</v>
          </cell>
          <cell r="O143" t="str">
            <v>PHL</v>
          </cell>
          <cell r="P143">
            <v>44232</v>
          </cell>
          <cell r="Q143">
            <v>44899</v>
          </cell>
          <cell r="R143">
            <v>43684</v>
          </cell>
          <cell r="S143" t="str">
            <v>E</v>
          </cell>
          <cell r="V143">
            <v>1.2833401604369301</v>
          </cell>
          <cell r="W143">
            <v>297.21744627054397</v>
          </cell>
          <cell r="X143">
            <v>98.3333333333333</v>
          </cell>
          <cell r="Y143">
            <v>0.94571428571428595</v>
          </cell>
          <cell r="Z143">
            <v>100</v>
          </cell>
          <cell r="AA143">
            <v>0.90625</v>
          </cell>
          <cell r="AB143">
            <v>0.6</v>
          </cell>
          <cell r="AC143">
            <v>0.99557522123893805</v>
          </cell>
          <cell r="AD143">
            <v>2</v>
          </cell>
        </row>
        <row r="144">
          <cell r="C144">
            <v>30605</v>
          </cell>
          <cell r="D144" t="str">
            <v>RIANI SETIANINGSIH</v>
          </cell>
          <cell r="F144" t="str">
            <v>PEREMPUAN</v>
          </cell>
          <cell r="G144">
            <v>2579</v>
          </cell>
          <cell r="H144">
            <v>570255</v>
          </cell>
          <cell r="I144" t="str">
            <v>ACTIVE</v>
          </cell>
          <cell r="J144">
            <v>30605</v>
          </cell>
          <cell r="K144" t="str">
            <v>AGENT POSTPAID</v>
          </cell>
          <cell r="L144" t="str">
            <v>POSTPAID</v>
          </cell>
          <cell r="M144" t="str">
            <v>IMAN RINALDI</v>
          </cell>
          <cell r="N144" t="str">
            <v>RIKA RIANY</v>
          </cell>
          <cell r="O144" t="str">
            <v>PKWT</v>
          </cell>
          <cell r="P144">
            <v>44334</v>
          </cell>
          <cell r="Q144">
            <v>44637</v>
          </cell>
          <cell r="R144">
            <v>41492</v>
          </cell>
          <cell r="S144" t="str">
            <v>E</v>
          </cell>
          <cell r="V144">
            <v>0.88876776665430701</v>
          </cell>
          <cell r="W144">
            <v>337.56142963514498</v>
          </cell>
          <cell r="X144">
            <v>100</v>
          </cell>
          <cell r="Y144">
            <v>0.917241379310345</v>
          </cell>
          <cell r="Z144">
            <v>100</v>
          </cell>
          <cell r="AA144">
            <v>0.80769230769230804</v>
          </cell>
          <cell r="AB144">
            <v>0.55172413793103403</v>
          </cell>
          <cell r="AC144">
            <v>0.99255398361876401</v>
          </cell>
          <cell r="AD144">
            <v>2</v>
          </cell>
        </row>
        <row r="145">
          <cell r="C145">
            <v>80991</v>
          </cell>
          <cell r="D145" t="str">
            <v>RIFIAN NURDIANSYAH</v>
          </cell>
          <cell r="F145" t="str">
            <v>LAKI-LAKI</v>
          </cell>
          <cell r="G145">
            <v>16013021</v>
          </cell>
          <cell r="H145">
            <v>570057</v>
          </cell>
          <cell r="I145" t="str">
            <v>ACTIVE</v>
          </cell>
          <cell r="J145">
            <v>80991</v>
          </cell>
          <cell r="K145" t="str">
            <v>AGENT POSTPAID</v>
          </cell>
          <cell r="L145" t="str">
            <v>POSTPAID</v>
          </cell>
          <cell r="M145" t="str">
            <v>IIN TARINAH</v>
          </cell>
          <cell r="N145" t="str">
            <v>AAN YANUAR</v>
          </cell>
          <cell r="O145" t="str">
            <v>PKWT</v>
          </cell>
          <cell r="P145">
            <v>44441</v>
          </cell>
          <cell r="Q145">
            <v>44743</v>
          </cell>
          <cell r="R145">
            <v>42679</v>
          </cell>
          <cell r="S145" t="str">
            <v>E</v>
          </cell>
          <cell r="V145">
            <v>1.15895161290323</v>
          </cell>
          <cell r="W145">
            <v>299.047216349542</v>
          </cell>
          <cell r="X145">
            <v>100</v>
          </cell>
          <cell r="Y145">
            <v>0.95384615384615401</v>
          </cell>
          <cell r="Z145">
            <v>100</v>
          </cell>
          <cell r="AA145">
            <v>0.91666666666666696</v>
          </cell>
          <cell r="AB145">
            <v>0.76923076923076905</v>
          </cell>
          <cell r="AC145">
            <v>0.99436222692036602</v>
          </cell>
          <cell r="AD145">
            <v>2</v>
          </cell>
        </row>
        <row r="146">
          <cell r="C146">
            <v>159683</v>
          </cell>
          <cell r="D146" t="str">
            <v>RISHMA SABIILA</v>
          </cell>
          <cell r="F146" t="str">
            <v>PEREMPUAN</v>
          </cell>
          <cell r="G146">
            <v>19234634</v>
          </cell>
          <cell r="H146">
            <v>570264</v>
          </cell>
          <cell r="I146" t="str">
            <v>ACTIVE</v>
          </cell>
          <cell r="J146">
            <v>159683</v>
          </cell>
          <cell r="K146" t="str">
            <v>AGENT POSTPAID</v>
          </cell>
          <cell r="L146" t="str">
            <v>POSTPAID</v>
          </cell>
          <cell r="M146" t="str">
            <v>ADITYA AMRULLAH</v>
          </cell>
          <cell r="N146" t="str">
            <v>RIKA RIANY</v>
          </cell>
          <cell r="O146" t="str">
            <v>PHL</v>
          </cell>
          <cell r="P146">
            <v>44299</v>
          </cell>
          <cell r="Q146">
            <v>44663</v>
          </cell>
          <cell r="R146">
            <v>43753</v>
          </cell>
          <cell r="S146" t="str">
            <v>E</v>
          </cell>
          <cell r="V146">
            <v>1.25863457927974</v>
          </cell>
          <cell r="W146">
            <v>273.142281105991</v>
          </cell>
          <cell r="X146">
            <v>100</v>
          </cell>
          <cell r="Y146">
            <v>0.945161290322581</v>
          </cell>
          <cell r="Z146">
            <v>100</v>
          </cell>
          <cell r="AA146">
            <v>0.89285714285714302</v>
          </cell>
          <cell r="AB146">
            <v>0.72580645161290303</v>
          </cell>
          <cell r="AC146">
            <v>0.99654377880184297</v>
          </cell>
          <cell r="AD146">
            <v>2</v>
          </cell>
        </row>
        <row r="147">
          <cell r="C147">
            <v>87817</v>
          </cell>
          <cell r="D147" t="str">
            <v>ROBI SUKMANA</v>
          </cell>
          <cell r="F147" t="str">
            <v>LAKI-LAKI</v>
          </cell>
          <cell r="G147">
            <v>17009756</v>
          </cell>
          <cell r="H147">
            <v>570173</v>
          </cell>
          <cell r="I147" t="str">
            <v>ACTIVE</v>
          </cell>
          <cell r="J147">
            <v>87817</v>
          </cell>
          <cell r="K147" t="str">
            <v>AGENT POSTPAID</v>
          </cell>
          <cell r="L147" t="str">
            <v>POSTPAID</v>
          </cell>
          <cell r="M147" t="str">
            <v>ANDRYAN ANAKOTTA PARY</v>
          </cell>
          <cell r="N147" t="str">
            <v>AAN YANUAR</v>
          </cell>
          <cell r="O147" t="str">
            <v>PKWT</v>
          </cell>
          <cell r="P147">
            <v>44404</v>
          </cell>
          <cell r="Q147">
            <v>44768</v>
          </cell>
          <cell r="R147">
            <v>42876</v>
          </cell>
          <cell r="S147" t="str">
            <v>E</v>
          </cell>
          <cell r="V147">
            <v>1.14871415770609</v>
          </cell>
          <cell r="W147">
            <v>289.78750804893798</v>
          </cell>
          <cell r="X147">
            <v>100</v>
          </cell>
          <cell r="Y147">
            <v>0.97567567567567604</v>
          </cell>
          <cell r="Z147">
            <v>100</v>
          </cell>
          <cell r="AA147">
            <v>0.92957746478873204</v>
          </cell>
          <cell r="AB147">
            <v>0.75675675675675702</v>
          </cell>
          <cell r="AC147">
            <v>0.99935608499677997</v>
          </cell>
          <cell r="AD147">
            <v>2</v>
          </cell>
        </row>
        <row r="148">
          <cell r="C148">
            <v>106619</v>
          </cell>
          <cell r="D148" t="str">
            <v>SUSANTI</v>
          </cell>
          <cell r="F148" t="str">
            <v>PEREMPUAN</v>
          </cell>
          <cell r="G148">
            <v>18010883</v>
          </cell>
          <cell r="H148">
            <v>570096</v>
          </cell>
          <cell r="I148" t="str">
            <v>ACTIVE</v>
          </cell>
          <cell r="J148">
            <v>106619</v>
          </cell>
          <cell r="K148" t="str">
            <v>AGENT POSTPAID</v>
          </cell>
          <cell r="L148" t="str">
            <v>POSTPAID</v>
          </cell>
          <cell r="M148" t="str">
            <v>ILYAS AFANDI</v>
          </cell>
          <cell r="N148" t="str">
            <v>AAN YANUAR</v>
          </cell>
          <cell r="O148" t="str">
            <v>PHL</v>
          </cell>
          <cell r="P148">
            <v>44350</v>
          </cell>
          <cell r="Q148">
            <v>44653</v>
          </cell>
          <cell r="R148">
            <v>43684</v>
          </cell>
          <cell r="S148" t="str">
            <v>E</v>
          </cell>
          <cell r="V148">
            <v>1.3753114866018099</v>
          </cell>
          <cell r="W148">
            <v>289.18446601941702</v>
          </cell>
          <cell r="X148">
            <v>98.8888888888889</v>
          </cell>
          <cell r="Y148">
            <v>0.92363636363636403</v>
          </cell>
          <cell r="Z148">
            <v>95</v>
          </cell>
          <cell r="AA148">
            <v>0.86666666666666703</v>
          </cell>
          <cell r="AB148">
            <v>0.6</v>
          </cell>
          <cell r="AC148">
            <v>0.99657338663620798</v>
          </cell>
          <cell r="AD148">
            <v>2</v>
          </cell>
        </row>
        <row r="149">
          <cell r="C149">
            <v>79688</v>
          </cell>
          <cell r="D149" t="str">
            <v>TITIN MEGAWATI</v>
          </cell>
          <cell r="F149" t="str">
            <v>PEREMPUAN</v>
          </cell>
          <cell r="G149">
            <v>16012567</v>
          </cell>
          <cell r="H149">
            <v>570149</v>
          </cell>
          <cell r="I149" t="str">
            <v>ACTIVE</v>
          </cell>
          <cell r="J149">
            <v>79688</v>
          </cell>
          <cell r="K149" t="str">
            <v>AGENT POSTPAID</v>
          </cell>
          <cell r="L149" t="str">
            <v>POSTPAID</v>
          </cell>
          <cell r="M149" t="str">
            <v>ILYAS AFANDI</v>
          </cell>
          <cell r="N149" t="str">
            <v>AAN YANUAR</v>
          </cell>
          <cell r="O149" t="str">
            <v>PKWT</v>
          </cell>
          <cell r="P149">
            <v>44320</v>
          </cell>
          <cell r="Q149">
            <v>44623</v>
          </cell>
          <cell r="R149">
            <v>42681</v>
          </cell>
          <cell r="S149" t="str">
            <v>E</v>
          </cell>
          <cell r="V149">
            <v>1.0995116487455201</v>
          </cell>
          <cell r="W149">
            <v>310.590308370044</v>
          </cell>
          <cell r="X149">
            <v>100</v>
          </cell>
          <cell r="Y149">
            <v>0.94615384615384601</v>
          </cell>
          <cell r="Z149">
            <v>100</v>
          </cell>
          <cell r="AA149">
            <v>0.86956521739130399</v>
          </cell>
          <cell r="AB149">
            <v>0.69230769230769196</v>
          </cell>
          <cell r="AC149">
            <v>0.99412628487518395</v>
          </cell>
          <cell r="AD149">
            <v>2</v>
          </cell>
        </row>
        <row r="150">
          <cell r="C150">
            <v>105784</v>
          </cell>
          <cell r="D150" t="str">
            <v>TRIA ANDINI</v>
          </cell>
          <cell r="F150" t="str">
            <v>PEREMPUAN</v>
          </cell>
          <cell r="G150">
            <v>18010570</v>
          </cell>
          <cell r="H150">
            <v>570163</v>
          </cell>
          <cell r="I150" t="str">
            <v>ACTIVE</v>
          </cell>
          <cell r="J150">
            <v>105784</v>
          </cell>
          <cell r="K150" t="str">
            <v>AGENT POSTPAID</v>
          </cell>
          <cell r="L150" t="str">
            <v>POSTPAID</v>
          </cell>
          <cell r="M150" t="str">
            <v>SLAMET GUMELAR</v>
          </cell>
          <cell r="N150" t="str">
            <v>AAN YANUAR</v>
          </cell>
          <cell r="O150" t="str">
            <v>PKWT</v>
          </cell>
          <cell r="P150">
            <v>44376</v>
          </cell>
          <cell r="Q150">
            <v>44740</v>
          </cell>
          <cell r="R150">
            <v>43304</v>
          </cell>
          <cell r="S150" t="str">
            <v>E</v>
          </cell>
          <cell r="V150">
            <v>1.1440128434886501</v>
          </cell>
          <cell r="W150">
            <v>257.77863961813802</v>
          </cell>
          <cell r="X150">
            <v>98.8888888888889</v>
          </cell>
          <cell r="Y150">
            <v>0.94285714285714295</v>
          </cell>
          <cell r="Z150">
            <v>100</v>
          </cell>
          <cell r="AA150">
            <v>0.95454545454545503</v>
          </cell>
          <cell r="AB150">
            <v>0.69387755102040805</v>
          </cell>
          <cell r="AC150">
            <v>0.99403341288782798</v>
          </cell>
          <cell r="AD150">
            <v>2</v>
          </cell>
        </row>
        <row r="151">
          <cell r="C151">
            <v>154674</v>
          </cell>
          <cell r="D151" t="str">
            <v>YAYU DAHLINA</v>
          </cell>
          <cell r="F151" t="str">
            <v>PEREMPUAN</v>
          </cell>
          <cell r="G151">
            <v>19231953</v>
          </cell>
          <cell r="H151">
            <v>570124</v>
          </cell>
          <cell r="I151" t="str">
            <v>ACTIVE</v>
          </cell>
          <cell r="J151">
            <v>154674</v>
          </cell>
          <cell r="K151" t="str">
            <v>AGENT POSTPAID</v>
          </cell>
          <cell r="L151" t="str">
            <v>POSTPAID</v>
          </cell>
          <cell r="M151" t="str">
            <v>RITA</v>
          </cell>
          <cell r="N151" t="str">
            <v>RIKA RIANY</v>
          </cell>
          <cell r="O151" t="str">
            <v>PHL</v>
          </cell>
          <cell r="P151">
            <v>44552</v>
          </cell>
          <cell r="Q151">
            <v>44916</v>
          </cell>
          <cell r="R151">
            <v>43630</v>
          </cell>
          <cell r="S151" t="str">
            <v>E</v>
          </cell>
          <cell r="V151">
            <v>1.24851254480287</v>
          </cell>
          <cell r="W151">
            <v>296.96649145860698</v>
          </cell>
          <cell r="X151">
            <v>100</v>
          </cell>
          <cell r="Y151">
            <v>0.953125</v>
          </cell>
          <cell r="Z151">
            <v>100</v>
          </cell>
          <cell r="AA151">
            <v>0.92727272727272703</v>
          </cell>
          <cell r="AB151">
            <v>0.71875</v>
          </cell>
          <cell r="AC151">
            <v>0.99277266754270699</v>
          </cell>
          <cell r="AD151">
            <v>2</v>
          </cell>
        </row>
        <row r="152">
          <cell r="C152">
            <v>106439</v>
          </cell>
          <cell r="D152" t="str">
            <v>YULITA KUSDIANI</v>
          </cell>
          <cell r="F152" t="str">
            <v>PEREMPUAN</v>
          </cell>
          <cell r="G152">
            <v>18010785</v>
          </cell>
          <cell r="H152">
            <v>570164</v>
          </cell>
          <cell r="I152" t="str">
            <v>ACTIVE</v>
          </cell>
          <cell r="J152">
            <v>106439</v>
          </cell>
          <cell r="K152" t="str">
            <v>AGENT POSTPAID</v>
          </cell>
          <cell r="L152" t="str">
            <v>POSTPAID</v>
          </cell>
          <cell r="M152" t="str">
            <v>ADITYA AMRULLAH</v>
          </cell>
          <cell r="N152" t="str">
            <v>RIKA RIANY</v>
          </cell>
          <cell r="O152" t="str">
            <v>PKWT</v>
          </cell>
          <cell r="P152">
            <v>44506</v>
          </cell>
          <cell r="Q152">
            <v>44870</v>
          </cell>
          <cell r="R152">
            <v>43318</v>
          </cell>
          <cell r="S152" t="str">
            <v>E</v>
          </cell>
          <cell r="V152">
            <v>1.1440905017921099</v>
          </cell>
          <cell r="W152">
            <v>264.085904416213</v>
          </cell>
          <cell r="X152">
            <v>96.6666666666667</v>
          </cell>
          <cell r="Y152">
            <v>0.95056179775280902</v>
          </cell>
          <cell r="Z152">
            <v>100</v>
          </cell>
          <cell r="AA152">
            <v>0.89743589743589702</v>
          </cell>
          <cell r="AB152">
            <v>0.70786516853932602</v>
          </cell>
          <cell r="AC152">
            <v>0.99637023593466401</v>
          </cell>
          <cell r="AD152">
            <v>2</v>
          </cell>
        </row>
        <row r="153">
          <cell r="C153">
            <v>97926</v>
          </cell>
          <cell r="D153" t="str">
            <v>REZA ANGGRIANI</v>
          </cell>
          <cell r="F153" t="str">
            <v>PEREMPUAN</v>
          </cell>
          <cell r="G153">
            <v>17012485</v>
          </cell>
          <cell r="H153">
            <v>570098</v>
          </cell>
          <cell r="I153" t="str">
            <v>ACTIVE</v>
          </cell>
          <cell r="J153">
            <v>97926</v>
          </cell>
          <cell r="K153" t="str">
            <v>AGENT POSTPAID</v>
          </cell>
          <cell r="L153" t="str">
            <v>POSTPAID</v>
          </cell>
          <cell r="M153" t="str">
            <v>RITA</v>
          </cell>
          <cell r="N153" t="str">
            <v>RIKA RIANY</v>
          </cell>
          <cell r="O153" t="str">
            <v>PKWT</v>
          </cell>
          <cell r="P153">
            <v>44559</v>
          </cell>
          <cell r="Q153">
            <v>44923</v>
          </cell>
          <cell r="R153">
            <v>43572</v>
          </cell>
          <cell r="S153" t="str">
            <v>E</v>
          </cell>
          <cell r="V153">
            <v>1.1793249701314199</v>
          </cell>
          <cell r="W153">
            <v>282.28917197452199</v>
          </cell>
          <cell r="X153">
            <v>100</v>
          </cell>
          <cell r="Y153">
            <v>0.97435897435897401</v>
          </cell>
          <cell r="Z153">
            <v>100</v>
          </cell>
          <cell r="AA153">
            <v>0.94594594594594605</v>
          </cell>
          <cell r="AB153">
            <v>0.76923076923076905</v>
          </cell>
          <cell r="AC153">
            <v>0.99554140127388502</v>
          </cell>
          <cell r="AD153">
            <v>2</v>
          </cell>
        </row>
        <row r="154">
          <cell r="C154">
            <v>156229</v>
          </cell>
          <cell r="D154" t="str">
            <v>IIQ SITI ROFIQOH</v>
          </cell>
          <cell r="F154" t="str">
            <v>PEREMPUAN</v>
          </cell>
          <cell r="G154">
            <v>19232843</v>
          </cell>
          <cell r="H154">
            <v>570203</v>
          </cell>
          <cell r="I154" t="str">
            <v>ACTIVE</v>
          </cell>
          <cell r="J154">
            <v>156229</v>
          </cell>
          <cell r="K154" t="str">
            <v>AGENT POSTPAID</v>
          </cell>
          <cell r="L154" t="str">
            <v>POSTPAID</v>
          </cell>
          <cell r="M154" t="str">
            <v>IRMA RISMAYASARI</v>
          </cell>
          <cell r="N154" t="str">
            <v>AAN YANUAR</v>
          </cell>
          <cell r="O154" t="str">
            <v>PHL</v>
          </cell>
          <cell r="P154">
            <v>44533</v>
          </cell>
          <cell r="Q154">
            <v>44836</v>
          </cell>
          <cell r="R154">
            <v>43684</v>
          </cell>
          <cell r="S154" t="str">
            <v>E</v>
          </cell>
          <cell r="V154">
            <v>1.2519252432155701</v>
          </cell>
          <cell r="W154">
            <v>286.21437578814601</v>
          </cell>
          <cell r="X154">
            <v>97.2222222222222</v>
          </cell>
          <cell r="Y154">
            <v>0.95428571428571396</v>
          </cell>
          <cell r="Z154">
            <v>100</v>
          </cell>
          <cell r="AA154">
            <v>0.96666666666666701</v>
          </cell>
          <cell r="AB154">
            <v>0.77142857142857102</v>
          </cell>
          <cell r="AC154">
            <v>0.99180327868852503</v>
          </cell>
          <cell r="AD154">
            <v>2</v>
          </cell>
        </row>
        <row r="155">
          <cell r="C155">
            <v>86711</v>
          </cell>
          <cell r="D155" t="str">
            <v>MUHAMAD BAIDHAWI</v>
          </cell>
          <cell r="F155" t="str">
            <v>LAKI-LAKI</v>
          </cell>
          <cell r="G155">
            <v>17009101</v>
          </cell>
          <cell r="H155">
            <v>570282</v>
          </cell>
          <cell r="I155" t="str">
            <v>ACTIVE</v>
          </cell>
          <cell r="J155">
            <v>86711</v>
          </cell>
          <cell r="K155" t="str">
            <v>AGENT POSTPAID</v>
          </cell>
          <cell r="L155" t="str">
            <v>POSTPAID</v>
          </cell>
          <cell r="M155" t="str">
            <v>HENDRA</v>
          </cell>
          <cell r="N155" t="str">
            <v>RIKA RIANY</v>
          </cell>
          <cell r="O155" t="str">
            <v>PKWT</v>
          </cell>
          <cell r="P155">
            <v>44588</v>
          </cell>
          <cell r="Q155">
            <v>44891</v>
          </cell>
          <cell r="R155">
            <v>42826</v>
          </cell>
          <cell r="S155" t="str">
            <v>E</v>
          </cell>
          <cell r="V155">
            <v>1.2044638590203101</v>
          </cell>
          <cell r="W155">
            <v>293.45609945609903</v>
          </cell>
          <cell r="X155">
            <v>99.1666666666667</v>
          </cell>
          <cell r="Y155">
            <v>0.94358974358974401</v>
          </cell>
          <cell r="Z155">
            <v>100</v>
          </cell>
          <cell r="AA155">
            <v>0.83333333333333304</v>
          </cell>
          <cell r="AB155">
            <v>0.512820512820513</v>
          </cell>
          <cell r="AC155">
            <v>0.99222999222999197</v>
          </cell>
          <cell r="AD155">
            <v>2</v>
          </cell>
        </row>
        <row r="156">
          <cell r="C156">
            <v>104711</v>
          </cell>
          <cell r="D156" t="str">
            <v>FEBRIYANTI</v>
          </cell>
          <cell r="F156" t="str">
            <v>PEREMPUAN</v>
          </cell>
          <cell r="G156">
            <v>18010289</v>
          </cell>
          <cell r="H156">
            <v>570135</v>
          </cell>
          <cell r="I156" t="str">
            <v>ACTIVE</v>
          </cell>
          <cell r="J156">
            <v>104711</v>
          </cell>
          <cell r="K156" t="str">
            <v>AGENT POSTPAID</v>
          </cell>
          <cell r="L156" t="str">
            <v>POSTPAID</v>
          </cell>
          <cell r="M156" t="str">
            <v>IIN TARINAH</v>
          </cell>
          <cell r="N156" t="str">
            <v>AAN YANUAR</v>
          </cell>
          <cell r="O156" t="str">
            <v>PHL</v>
          </cell>
          <cell r="P156">
            <v>44319</v>
          </cell>
          <cell r="Q156">
            <v>44622</v>
          </cell>
          <cell r="R156">
            <v>43601</v>
          </cell>
          <cell r="S156" t="str">
            <v>E</v>
          </cell>
          <cell r="V156">
            <v>1.27864311315924</v>
          </cell>
          <cell r="W156">
            <v>299.72443890274297</v>
          </cell>
          <cell r="X156">
            <v>90</v>
          </cell>
          <cell r="Y156">
            <v>0.93888888888888899</v>
          </cell>
          <cell r="Z156">
            <v>100</v>
          </cell>
          <cell r="AA156">
            <v>0.93333333333333302</v>
          </cell>
          <cell r="AB156">
            <v>0.66666666666666696</v>
          </cell>
          <cell r="AC156">
            <v>0.99625935162094803</v>
          </cell>
          <cell r="AD156">
            <v>2</v>
          </cell>
        </row>
        <row r="157">
          <cell r="C157">
            <v>106436</v>
          </cell>
          <cell r="D157" t="str">
            <v>TIA SETIAWATI</v>
          </cell>
          <cell r="F157" t="str">
            <v>PEREMPUAN</v>
          </cell>
          <cell r="G157">
            <v>18010782</v>
          </cell>
          <cell r="H157">
            <v>570189</v>
          </cell>
          <cell r="I157" t="str">
            <v>ACTIVE</v>
          </cell>
          <cell r="J157">
            <v>106436</v>
          </cell>
          <cell r="K157" t="str">
            <v>AGENT POSTPAID</v>
          </cell>
          <cell r="L157" t="str">
            <v>POSTPAID</v>
          </cell>
          <cell r="M157" t="str">
            <v>ILYAS AFANDI</v>
          </cell>
          <cell r="N157" t="str">
            <v>AAN YANUAR</v>
          </cell>
          <cell r="O157" t="str">
            <v>PKWT</v>
          </cell>
          <cell r="P157">
            <v>44497</v>
          </cell>
          <cell r="Q157">
            <v>44861</v>
          </cell>
          <cell r="R157">
            <v>43318</v>
          </cell>
          <cell r="S157" t="str">
            <v>E</v>
          </cell>
          <cell r="V157">
            <v>1.18540023894863</v>
          </cell>
          <cell r="W157">
            <v>302.79283154121902</v>
          </cell>
          <cell r="X157">
            <v>100</v>
          </cell>
          <cell r="Y157">
            <v>0.97419354838709704</v>
          </cell>
          <cell r="Z157">
            <v>100</v>
          </cell>
          <cell r="AA157">
            <v>1</v>
          </cell>
          <cell r="AB157">
            <v>0.70967741935483897</v>
          </cell>
          <cell r="AC157">
            <v>0.99498207885304701</v>
          </cell>
          <cell r="AD157">
            <v>2</v>
          </cell>
        </row>
        <row r="158">
          <cell r="C158">
            <v>81001</v>
          </cell>
          <cell r="D158" t="str">
            <v>WINA PUJI ASTARI</v>
          </cell>
          <cell r="F158" t="str">
            <v>PEREMPUAN</v>
          </cell>
          <cell r="G158">
            <v>16013031</v>
          </cell>
          <cell r="H158">
            <v>570005</v>
          </cell>
          <cell r="I158" t="str">
            <v>ACTIVE</v>
          </cell>
          <cell r="J158">
            <v>81001</v>
          </cell>
          <cell r="K158" t="str">
            <v>AGENT POSTPAID</v>
          </cell>
          <cell r="L158" t="str">
            <v>POSTPAID</v>
          </cell>
          <cell r="M158" t="str">
            <v>MOHAMAD RAMDAN HILMI SOFYAN</v>
          </cell>
          <cell r="N158" t="str">
            <v>RIKA RIANY</v>
          </cell>
          <cell r="O158" t="str">
            <v>PKWT</v>
          </cell>
          <cell r="P158">
            <v>44527</v>
          </cell>
          <cell r="Q158">
            <v>44830</v>
          </cell>
          <cell r="R158">
            <v>42679</v>
          </cell>
          <cell r="S158" t="str">
            <v>E</v>
          </cell>
          <cell r="V158">
            <v>1.19112753882915</v>
          </cell>
          <cell r="W158">
            <v>296.45350318471299</v>
          </cell>
          <cell r="X158">
            <v>100</v>
          </cell>
          <cell r="Y158">
            <v>0.95531914893616998</v>
          </cell>
          <cell r="Z158">
            <v>100</v>
          </cell>
          <cell r="AA158">
            <v>0.92307692307692302</v>
          </cell>
          <cell r="AB158">
            <v>0.67021276595744705</v>
          </cell>
          <cell r="AC158">
            <v>0.99299363057324797</v>
          </cell>
          <cell r="AD158">
            <v>2</v>
          </cell>
        </row>
        <row r="159">
          <cell r="C159">
            <v>84656</v>
          </cell>
          <cell r="D159" t="str">
            <v>FANNY FARIANTI</v>
          </cell>
          <cell r="F159" t="str">
            <v>PEREMPUAN</v>
          </cell>
          <cell r="G159">
            <v>18008952</v>
          </cell>
          <cell r="H159">
            <v>570200</v>
          </cell>
          <cell r="I159" t="str">
            <v>ACTIVE</v>
          </cell>
          <cell r="J159">
            <v>84656</v>
          </cell>
          <cell r="K159" t="str">
            <v>AGENT POSTPAID</v>
          </cell>
          <cell r="L159" t="str">
            <v>POSTPAID</v>
          </cell>
          <cell r="M159" t="str">
            <v>ILYAS AFANDI</v>
          </cell>
          <cell r="N159" t="str">
            <v>AAN YANUAR</v>
          </cell>
          <cell r="O159" t="str">
            <v>PHL</v>
          </cell>
          <cell r="P159">
            <v>44504</v>
          </cell>
          <cell r="Q159">
            <v>44807</v>
          </cell>
          <cell r="R159">
            <v>43591</v>
          </cell>
          <cell r="S159" t="str">
            <v>E</v>
          </cell>
          <cell r="V159">
            <v>1.2525413893155799</v>
          </cell>
          <cell r="W159">
            <v>359.762396694215</v>
          </cell>
          <cell r="X159">
            <v>96.25</v>
          </cell>
          <cell r="Y159">
            <v>0.942105263157895</v>
          </cell>
          <cell r="Z159">
            <v>100</v>
          </cell>
          <cell r="AA159">
            <v>0.94285714285714295</v>
          </cell>
          <cell r="AB159">
            <v>0.63157894736842102</v>
          </cell>
          <cell r="AC159">
            <v>0.99517906336088202</v>
          </cell>
          <cell r="AD159">
            <v>2</v>
          </cell>
        </row>
        <row r="160">
          <cell r="C160">
            <v>178114</v>
          </cell>
          <cell r="D160" t="str">
            <v>HARIS PRATAMA PUTRA J</v>
          </cell>
          <cell r="F160" t="str">
            <v>LAKI-LAKI</v>
          </cell>
          <cell r="G160">
            <v>21239354</v>
          </cell>
          <cell r="H160">
            <v>570375</v>
          </cell>
          <cell r="I160" t="str">
            <v>ACTIVE</v>
          </cell>
          <cell r="J160">
            <v>178114</v>
          </cell>
          <cell r="K160" t="str">
            <v>AGENT PREPAID</v>
          </cell>
          <cell r="L160" t="str">
            <v>PREPAID</v>
          </cell>
          <cell r="M160" t="str">
            <v>ADITYA AMRULLAH</v>
          </cell>
          <cell r="N160" t="str">
            <v>RIKA RIANY</v>
          </cell>
          <cell r="O160" t="str">
            <v>PHL</v>
          </cell>
          <cell r="P160">
            <v>44468</v>
          </cell>
          <cell r="Q160">
            <v>44648</v>
          </cell>
          <cell r="R160">
            <v>44287</v>
          </cell>
          <cell r="S160" t="str">
            <v>D</v>
          </cell>
          <cell r="V160">
            <v>1.0441645331967899</v>
          </cell>
          <cell r="W160">
            <v>247.719701678061</v>
          </cell>
          <cell r="X160">
            <v>95.4166666666667</v>
          </cell>
          <cell r="Y160">
            <v>0.90625</v>
          </cell>
          <cell r="Z160">
            <v>95</v>
          </cell>
          <cell r="AA160">
            <v>0.75</v>
          </cell>
          <cell r="AB160">
            <v>0.5625</v>
          </cell>
          <cell r="AC160">
            <v>0.98819142324425102</v>
          </cell>
          <cell r="AD160">
            <v>2</v>
          </cell>
        </row>
        <row r="161">
          <cell r="C161">
            <v>178142</v>
          </cell>
          <cell r="D161" t="str">
            <v>PRIYANTO GUNAWAN</v>
          </cell>
          <cell r="F161" t="str">
            <v>LAKI-LAKI</v>
          </cell>
          <cell r="G161">
            <v>21239577</v>
          </cell>
          <cell r="H161">
            <v>570384</v>
          </cell>
          <cell r="I161" t="str">
            <v>ACTIVE</v>
          </cell>
          <cell r="J161">
            <v>178142</v>
          </cell>
          <cell r="K161" t="str">
            <v>AGENT PREPAID</v>
          </cell>
          <cell r="L161" t="str">
            <v>PREPAID</v>
          </cell>
          <cell r="M161" t="str">
            <v>ANGGITA SITI NUR MARFUAH</v>
          </cell>
          <cell r="N161" t="str">
            <v>AAN YANUAR</v>
          </cell>
          <cell r="O161" t="str">
            <v>PHL</v>
          </cell>
          <cell r="P161">
            <v>44499</v>
          </cell>
          <cell r="Q161">
            <v>44802</v>
          </cell>
          <cell r="R161">
            <v>44317</v>
          </cell>
          <cell r="S161" t="str">
            <v>C</v>
          </cell>
          <cell r="V161">
            <v>1.2298429766171699</v>
          </cell>
          <cell r="W161">
            <v>297.56722689075599</v>
          </cell>
          <cell r="X161">
            <v>97.5</v>
          </cell>
          <cell r="Y161">
            <v>0.92903225806451595</v>
          </cell>
          <cell r="Z161">
            <v>100</v>
          </cell>
          <cell r="AA161">
            <v>0.81818181818181801</v>
          </cell>
          <cell r="AB161">
            <v>0.35483870967741898</v>
          </cell>
          <cell r="AC161">
            <v>0.99459783913565403</v>
          </cell>
          <cell r="AD161">
            <v>2</v>
          </cell>
        </row>
        <row r="162">
          <cell r="C162">
            <v>178145</v>
          </cell>
          <cell r="D162" t="str">
            <v>RIZKI PAMUJI</v>
          </cell>
          <cell r="F162" t="str">
            <v>LAKI-LAKI</v>
          </cell>
          <cell r="G162">
            <v>21239578</v>
          </cell>
          <cell r="H162">
            <v>570385</v>
          </cell>
          <cell r="I162" t="str">
            <v>ACTIVE</v>
          </cell>
          <cell r="J162">
            <v>178145</v>
          </cell>
          <cell r="K162" t="str">
            <v>AGENT PREPAID</v>
          </cell>
          <cell r="L162" t="str">
            <v>PREPAID</v>
          </cell>
          <cell r="M162" t="str">
            <v>IRMA RISMAYASARI</v>
          </cell>
          <cell r="N162" t="str">
            <v>AAN YANUAR</v>
          </cell>
          <cell r="O162" t="str">
            <v>PHL</v>
          </cell>
          <cell r="P162">
            <v>44499</v>
          </cell>
          <cell r="Q162">
            <v>44802</v>
          </cell>
          <cell r="R162">
            <v>44317</v>
          </cell>
          <cell r="S162" t="str">
            <v>C</v>
          </cell>
          <cell r="V162">
            <v>1.21707347670251</v>
          </cell>
          <cell r="W162">
            <v>282.47012673506299</v>
          </cell>
          <cell r="X162">
            <v>98.8888888888889</v>
          </cell>
          <cell r="Y162">
            <v>0.871428571428571</v>
          </cell>
          <cell r="Z162">
            <v>100</v>
          </cell>
          <cell r="AA162">
            <v>0.83333333333333304</v>
          </cell>
          <cell r="AB162">
            <v>0.5</v>
          </cell>
          <cell r="AC162">
            <v>0.99456849728424901</v>
          </cell>
          <cell r="AD162">
            <v>2</v>
          </cell>
        </row>
        <row r="163">
          <cell r="C163">
            <v>178154</v>
          </cell>
          <cell r="D163" t="str">
            <v>YUDA MAULANA</v>
          </cell>
          <cell r="F163" t="str">
            <v>LAKI-LAKI</v>
          </cell>
          <cell r="G163">
            <v>21239582</v>
          </cell>
          <cell r="H163">
            <v>570387</v>
          </cell>
          <cell r="I163" t="str">
            <v>ACTIVE</v>
          </cell>
          <cell r="J163">
            <v>178154</v>
          </cell>
          <cell r="K163" t="str">
            <v>AGENT PREPAID</v>
          </cell>
          <cell r="L163" t="str">
            <v>PREPAID</v>
          </cell>
          <cell r="M163" t="str">
            <v>MOHAMAD RAMDAN HILMI SOFYAN</v>
          </cell>
          <cell r="N163" t="str">
            <v>RIKA RIANY</v>
          </cell>
          <cell r="O163" t="str">
            <v>PHL</v>
          </cell>
          <cell r="P163">
            <v>44499</v>
          </cell>
          <cell r="Q163">
            <v>44802</v>
          </cell>
          <cell r="R163">
            <v>44317</v>
          </cell>
          <cell r="S163" t="str">
            <v>C</v>
          </cell>
          <cell r="V163">
            <v>1.2403379416282601</v>
          </cell>
          <cell r="W163">
            <v>273.875282167043</v>
          </cell>
          <cell r="X163">
            <v>91.6666666666667</v>
          </cell>
          <cell r="Y163">
            <v>0.86399999999999999</v>
          </cell>
          <cell r="Z163">
            <v>100</v>
          </cell>
          <cell r="AA163">
            <v>0.82352941176470595</v>
          </cell>
          <cell r="AB163">
            <v>0.52</v>
          </cell>
          <cell r="AC163">
            <v>0.99266365688487601</v>
          </cell>
          <cell r="AD163">
            <v>2</v>
          </cell>
        </row>
        <row r="164">
          <cell r="C164">
            <v>178109</v>
          </cell>
          <cell r="D164" t="str">
            <v>ANDHIKA EKKY PUTRO</v>
          </cell>
          <cell r="F164" t="str">
            <v>LAKI-LAKI</v>
          </cell>
          <cell r="G164">
            <v>21239580</v>
          </cell>
          <cell r="H164">
            <v>570388</v>
          </cell>
          <cell r="I164" t="str">
            <v>ACTIVE</v>
          </cell>
          <cell r="J164">
            <v>178109</v>
          </cell>
          <cell r="K164" t="str">
            <v>AGENT PREPAID</v>
          </cell>
          <cell r="L164" t="str">
            <v>PREPAID</v>
          </cell>
          <cell r="M164" t="str">
            <v>ANDRYAN ANAKOTTA PARY</v>
          </cell>
          <cell r="N164" t="str">
            <v>AAN YANUAR</v>
          </cell>
          <cell r="O164" t="str">
            <v>PHL</v>
          </cell>
          <cell r="P164">
            <v>44499</v>
          </cell>
          <cell r="Q164">
            <v>44802</v>
          </cell>
          <cell r="R164">
            <v>44317</v>
          </cell>
          <cell r="S164" t="str">
            <v>C</v>
          </cell>
          <cell r="V164">
            <v>1.1523620071684599</v>
          </cell>
          <cell r="W164">
            <v>280.87876664330798</v>
          </cell>
          <cell r="X164">
            <v>100</v>
          </cell>
          <cell r="Y164">
            <v>0.95675675675675698</v>
          </cell>
          <cell r="Z164">
            <v>100</v>
          </cell>
          <cell r="AA164">
            <v>0.93548387096774199</v>
          </cell>
          <cell r="AB164">
            <v>0.59459459459459496</v>
          </cell>
          <cell r="AC164">
            <v>0.99509460406447103</v>
          </cell>
          <cell r="AD164">
            <v>2</v>
          </cell>
        </row>
        <row r="165">
          <cell r="C165">
            <v>178138</v>
          </cell>
          <cell r="D165" t="str">
            <v>INDA DIAN PRATIWI</v>
          </cell>
          <cell r="F165" t="str">
            <v>PEREMPUAN</v>
          </cell>
          <cell r="G165">
            <v>21239945</v>
          </cell>
          <cell r="H165">
            <v>570399</v>
          </cell>
          <cell r="I165" t="str">
            <v>ACTIVE</v>
          </cell>
          <cell r="J165">
            <v>178138</v>
          </cell>
          <cell r="K165" t="str">
            <v>AGENT PREPAID</v>
          </cell>
          <cell r="L165" t="str">
            <v>PREPAID</v>
          </cell>
          <cell r="M165" t="str">
            <v>SLAMET GUMELAR</v>
          </cell>
          <cell r="N165" t="str">
            <v>AAN YANUAR</v>
          </cell>
          <cell r="O165" t="str">
            <v>PHL</v>
          </cell>
          <cell r="P165">
            <v>44544</v>
          </cell>
          <cell r="Q165">
            <v>44725</v>
          </cell>
          <cell r="R165">
            <v>44361</v>
          </cell>
          <cell r="S165" t="str">
            <v>C</v>
          </cell>
          <cell r="V165">
            <v>1.0950232974910401</v>
          </cell>
          <cell r="W165">
            <v>271.83323442136498</v>
          </cell>
          <cell r="X165">
            <v>91.6666666666667</v>
          </cell>
          <cell r="Y165">
            <v>0.875</v>
          </cell>
          <cell r="Z165">
            <v>100</v>
          </cell>
          <cell r="AA165">
            <v>0.83333333333333304</v>
          </cell>
          <cell r="AB165">
            <v>8.3333333333333301E-2</v>
          </cell>
          <cell r="AC165">
            <v>0.99762611275964397</v>
          </cell>
          <cell r="AD165">
            <v>2</v>
          </cell>
        </row>
        <row r="166">
          <cell r="C166">
            <v>178144</v>
          </cell>
          <cell r="D166" t="str">
            <v>RIZKA ADZKIA HANDOYO</v>
          </cell>
          <cell r="F166" t="str">
            <v>PEREMPUAN</v>
          </cell>
          <cell r="G166">
            <v>21239948</v>
          </cell>
          <cell r="H166">
            <v>570396</v>
          </cell>
          <cell r="I166" t="str">
            <v>ACTIVE</v>
          </cell>
          <cell r="J166">
            <v>178144</v>
          </cell>
          <cell r="K166" t="str">
            <v>AGENT PREPAID</v>
          </cell>
          <cell r="L166" t="str">
            <v>PREPAID</v>
          </cell>
          <cell r="M166" t="str">
            <v>TATAN SUDRAJAT</v>
          </cell>
          <cell r="N166" t="str">
            <v>RIKA RIANY</v>
          </cell>
          <cell r="O166" t="str">
            <v>PHL</v>
          </cell>
          <cell r="P166">
            <v>44544</v>
          </cell>
          <cell r="Q166">
            <v>44725</v>
          </cell>
          <cell r="R166">
            <v>44361</v>
          </cell>
          <cell r="S166" t="str">
            <v>C</v>
          </cell>
          <cell r="V166">
            <v>1.2660573476702499</v>
          </cell>
          <cell r="W166">
            <v>296.820572764465</v>
          </cell>
          <cell r="X166">
            <v>96.6666666666667</v>
          </cell>
          <cell r="Y166">
            <v>0.94545454545454599</v>
          </cell>
          <cell r="Z166">
            <v>100</v>
          </cell>
          <cell r="AA166">
            <v>0.87878787878787901</v>
          </cell>
          <cell r="AB166">
            <v>0.54545454545454497</v>
          </cell>
          <cell r="AC166">
            <v>0.99357101110461699</v>
          </cell>
          <cell r="AD166">
            <v>2</v>
          </cell>
        </row>
        <row r="167">
          <cell r="C167">
            <v>178152</v>
          </cell>
          <cell r="D167" t="str">
            <v>TINA NURBIDARI</v>
          </cell>
          <cell r="F167" t="str">
            <v>PEREMPUAN</v>
          </cell>
          <cell r="G167">
            <v>21239952</v>
          </cell>
          <cell r="H167">
            <v>570398</v>
          </cell>
          <cell r="I167" t="str">
            <v>ACTIVE</v>
          </cell>
          <cell r="J167">
            <v>178152</v>
          </cell>
          <cell r="K167" t="str">
            <v>AGENT PREPAID</v>
          </cell>
          <cell r="L167" t="str">
            <v>PREPAID</v>
          </cell>
          <cell r="M167" t="str">
            <v>METI PERMAYANTI</v>
          </cell>
          <cell r="N167" t="str">
            <v>RIKA RIANY</v>
          </cell>
          <cell r="O167" t="str">
            <v>PHL</v>
          </cell>
          <cell r="P167">
            <v>44544</v>
          </cell>
          <cell r="Q167">
            <v>44725</v>
          </cell>
          <cell r="R167">
            <v>44361</v>
          </cell>
          <cell r="S167" t="str">
            <v>C</v>
          </cell>
          <cell r="V167">
            <v>1.29644307902372</v>
          </cell>
          <cell r="W167">
            <v>297.43606557377097</v>
          </cell>
          <cell r="X167">
            <v>100</v>
          </cell>
          <cell r="Y167">
            <v>0.91351351351351395</v>
          </cell>
          <cell r="Z167">
            <v>100</v>
          </cell>
          <cell r="AA167">
            <v>0.92063492063492103</v>
          </cell>
          <cell r="AB167">
            <v>0.54054054054054101</v>
          </cell>
          <cell r="AC167">
            <v>0.99344262295081998</v>
          </cell>
          <cell r="AD167">
            <v>2</v>
          </cell>
        </row>
        <row r="168">
          <cell r="C168">
            <v>175525</v>
          </cell>
          <cell r="D168" t="str">
            <v>ZAIMAH RIFA</v>
          </cell>
          <cell r="F168" t="str">
            <v>PEREMPUAN</v>
          </cell>
          <cell r="G168">
            <v>21238757</v>
          </cell>
          <cell r="H168">
            <v>570344</v>
          </cell>
          <cell r="I168" t="str">
            <v>ACTIVE</v>
          </cell>
          <cell r="J168">
            <v>175525</v>
          </cell>
          <cell r="K168" t="str">
            <v>AGENT PREPAID</v>
          </cell>
          <cell r="L168" t="str">
            <v>PREPAID</v>
          </cell>
          <cell r="M168" t="str">
            <v>SLAMET GUMELAR</v>
          </cell>
          <cell r="N168" t="str">
            <v>AAN YANUAR</v>
          </cell>
          <cell r="O168" t="str">
            <v>PHL</v>
          </cell>
          <cell r="P168">
            <v>44562</v>
          </cell>
          <cell r="Q168">
            <v>44865</v>
          </cell>
          <cell r="R168">
            <v>44212</v>
          </cell>
          <cell r="S168" t="str">
            <v>D</v>
          </cell>
          <cell r="V168">
            <v>1.2678272742788901</v>
          </cell>
          <cell r="W168">
            <v>268.903261470426</v>
          </cell>
          <cell r="X168">
            <v>98.75</v>
          </cell>
          <cell r="Y168">
            <v>0.87692307692307703</v>
          </cell>
          <cell r="Z168">
            <v>100</v>
          </cell>
          <cell r="AA168">
            <v>0.80645161290322598</v>
          </cell>
          <cell r="AB168">
            <v>0.512820512820513</v>
          </cell>
          <cell r="AC168">
            <v>0.99502487562189101</v>
          </cell>
          <cell r="AD168">
            <v>2</v>
          </cell>
        </row>
        <row r="169">
          <cell r="C169">
            <v>156541</v>
          </cell>
          <cell r="D169" t="str">
            <v>DONA AYU DEHAZ</v>
          </cell>
          <cell r="F169" t="str">
            <v>PEREMPUAN</v>
          </cell>
          <cell r="G169">
            <v>19232997</v>
          </cell>
          <cell r="H169">
            <v>570128</v>
          </cell>
          <cell r="I169" t="str">
            <v>ACTIVE</v>
          </cell>
          <cell r="J169">
            <v>156541</v>
          </cell>
          <cell r="K169" t="str">
            <v>AGENT PREPAID</v>
          </cell>
          <cell r="L169" t="str">
            <v>PREPAID</v>
          </cell>
          <cell r="M169" t="str">
            <v>IMAN RINALDI</v>
          </cell>
          <cell r="N169" t="str">
            <v>RIKA RIANY</v>
          </cell>
          <cell r="O169" t="str">
            <v>PHL</v>
          </cell>
          <cell r="P169">
            <v>44466</v>
          </cell>
          <cell r="Q169">
            <v>44646</v>
          </cell>
          <cell r="R169">
            <v>43617</v>
          </cell>
          <cell r="S169" t="str">
            <v>E</v>
          </cell>
          <cell r="V169">
            <v>1.2379551971326199</v>
          </cell>
          <cell r="W169">
            <v>307.39741847826099</v>
          </cell>
          <cell r="X169">
            <v>98.6666666666667</v>
          </cell>
          <cell r="Y169">
            <v>0.91874999999999996</v>
          </cell>
          <cell r="Z169">
            <v>100</v>
          </cell>
          <cell r="AA169">
            <v>0.83333333333333304</v>
          </cell>
          <cell r="AB169">
            <v>0.5</v>
          </cell>
          <cell r="AC169">
            <v>0.99524456521739102</v>
          </cell>
          <cell r="AD169">
            <v>2</v>
          </cell>
        </row>
        <row r="170">
          <cell r="C170">
            <v>168484</v>
          </cell>
          <cell r="D170" t="str">
            <v>ASEP DENI KURNIADI</v>
          </cell>
          <cell r="F170" t="str">
            <v>LAKI-LAKI</v>
          </cell>
          <cell r="G170">
            <v>20236803</v>
          </cell>
          <cell r="H170">
            <v>570261</v>
          </cell>
          <cell r="I170" t="str">
            <v>ACTIVE</v>
          </cell>
          <cell r="J170">
            <v>168484</v>
          </cell>
          <cell r="K170" t="str">
            <v>AGENT PREPAID</v>
          </cell>
          <cell r="L170" t="str">
            <v>PREPAID</v>
          </cell>
          <cell r="M170" t="str">
            <v>FREDY CAHYADI</v>
          </cell>
          <cell r="N170" t="str">
            <v>RIKA RIANY</v>
          </cell>
          <cell r="O170" t="str">
            <v>PHL</v>
          </cell>
          <cell r="P170">
            <v>44538</v>
          </cell>
          <cell r="Q170">
            <v>44902</v>
          </cell>
          <cell r="R170">
            <v>43992</v>
          </cell>
          <cell r="S170" t="str">
            <v>D</v>
          </cell>
          <cell r="V170">
            <v>1.17171701655573</v>
          </cell>
          <cell r="W170">
            <v>285.53137516688901</v>
          </cell>
          <cell r="X170">
            <v>97.6388888888889</v>
          </cell>
          <cell r="Y170">
            <v>0.94814814814814796</v>
          </cell>
          <cell r="Z170">
            <v>100</v>
          </cell>
          <cell r="AA170">
            <v>0.88888888888888895</v>
          </cell>
          <cell r="AB170">
            <v>0.70370370370370405</v>
          </cell>
          <cell r="AC170">
            <v>0.99265687583444595</v>
          </cell>
          <cell r="AD170">
            <v>2</v>
          </cell>
        </row>
        <row r="171">
          <cell r="C171">
            <v>157009</v>
          </cell>
          <cell r="D171" t="str">
            <v>FAUZI NUR MUHAMMAD</v>
          </cell>
          <cell r="F171" t="str">
            <v>LAKI-LAKI</v>
          </cell>
          <cell r="G171">
            <v>19233465</v>
          </cell>
          <cell r="H171">
            <v>570223</v>
          </cell>
          <cell r="I171" t="str">
            <v>ACTIVE</v>
          </cell>
          <cell r="J171">
            <v>157009</v>
          </cell>
          <cell r="K171" t="str">
            <v>AGENT PREPAID</v>
          </cell>
          <cell r="L171" t="str">
            <v>MKIOS</v>
          </cell>
          <cell r="M171" t="str">
            <v>TATAN SUDRAJAT</v>
          </cell>
          <cell r="N171" t="str">
            <v>RIKA RIANY</v>
          </cell>
          <cell r="O171" t="str">
            <v>PHL</v>
          </cell>
          <cell r="P171">
            <v>44497</v>
          </cell>
          <cell r="Q171">
            <v>44861</v>
          </cell>
          <cell r="R171">
            <v>43647</v>
          </cell>
          <cell r="S171" t="str">
            <v>E</v>
          </cell>
          <cell r="V171">
            <v>1.2676053934118401</v>
          </cell>
          <cell r="W171">
            <v>293.473411154345</v>
          </cell>
          <cell r="X171">
            <v>100</v>
          </cell>
          <cell r="Y171">
            <v>0.84</v>
          </cell>
          <cell r="Z171">
            <v>100</v>
          </cell>
          <cell r="AA171">
            <v>1</v>
          </cell>
          <cell r="AB171">
            <v>0.6</v>
          </cell>
          <cell r="AC171">
            <v>0.98702983138780798</v>
          </cell>
          <cell r="AD171">
            <v>2</v>
          </cell>
        </row>
        <row r="172">
          <cell r="C172">
            <v>161144</v>
          </cell>
          <cell r="D172" t="str">
            <v>IVAN NURHAKIM</v>
          </cell>
          <cell r="F172" t="str">
            <v>LAKI-LAKI</v>
          </cell>
          <cell r="G172">
            <v>19235273</v>
          </cell>
          <cell r="H172">
            <v>570111</v>
          </cell>
          <cell r="I172" t="str">
            <v>ACTIVE</v>
          </cell>
          <cell r="J172">
            <v>161144</v>
          </cell>
          <cell r="K172" t="str">
            <v>AGENT PREPAID</v>
          </cell>
          <cell r="L172" t="str">
            <v>PREPAID</v>
          </cell>
          <cell r="M172" t="str">
            <v>ANGGITA SITI NUR MARFUAH</v>
          </cell>
          <cell r="N172" t="str">
            <v>AAN YANUAR</v>
          </cell>
          <cell r="O172" t="str">
            <v>PHL</v>
          </cell>
          <cell r="P172">
            <v>44325</v>
          </cell>
          <cell r="Q172">
            <v>44689</v>
          </cell>
          <cell r="R172">
            <v>43809</v>
          </cell>
          <cell r="S172" t="str">
            <v>E</v>
          </cell>
          <cell r="V172">
            <v>1.2455640894350599</v>
          </cell>
          <cell r="W172">
            <v>275.73040380047502</v>
          </cell>
          <cell r="X172">
            <v>100</v>
          </cell>
          <cell r="Y172">
            <v>0.92941176470588205</v>
          </cell>
          <cell r="Z172">
            <v>100</v>
          </cell>
          <cell r="AA172">
            <v>0.96666666666666701</v>
          </cell>
          <cell r="AB172">
            <v>0.64705882352941202</v>
          </cell>
          <cell r="AC172">
            <v>0.98931116389548701</v>
          </cell>
          <cell r="AD172">
            <v>2</v>
          </cell>
        </row>
        <row r="173">
          <cell r="C173">
            <v>157017</v>
          </cell>
          <cell r="D173" t="str">
            <v>MUHAMAD ANGGA LESMANA</v>
          </cell>
          <cell r="F173" t="str">
            <v>LAKI-LAKI</v>
          </cell>
          <cell r="G173">
            <v>19233407</v>
          </cell>
          <cell r="H173">
            <v>570026</v>
          </cell>
          <cell r="I173" t="str">
            <v>ACTIVE</v>
          </cell>
          <cell r="J173">
            <v>157017</v>
          </cell>
          <cell r="K173" t="str">
            <v>AGENT PREPAID</v>
          </cell>
          <cell r="L173" t="str">
            <v>MKIOS</v>
          </cell>
          <cell r="M173" t="str">
            <v>IMAN RINALDI</v>
          </cell>
          <cell r="N173" t="str">
            <v>RIKA RIANY</v>
          </cell>
          <cell r="O173" t="str">
            <v>PHL</v>
          </cell>
          <cell r="P173">
            <v>44562</v>
          </cell>
          <cell r="Q173">
            <v>44926</v>
          </cell>
          <cell r="R173">
            <v>43647</v>
          </cell>
          <cell r="S173" t="str">
            <v>E</v>
          </cell>
          <cell r="V173">
            <v>1.30520788530466</v>
          </cell>
          <cell r="W173">
            <v>279.22418136020099</v>
          </cell>
          <cell r="X173">
            <v>100</v>
          </cell>
          <cell r="Y173">
            <v>0.96923076923076901</v>
          </cell>
          <cell r="Z173">
            <v>100</v>
          </cell>
          <cell r="AA173">
            <v>0.90909090909090895</v>
          </cell>
          <cell r="AB173">
            <v>0.76923076923076905</v>
          </cell>
          <cell r="AC173">
            <v>0.98992443324936996</v>
          </cell>
          <cell r="AD173">
            <v>2</v>
          </cell>
        </row>
        <row r="174">
          <cell r="C174">
            <v>160063</v>
          </cell>
          <cell r="D174" t="str">
            <v>SRI WAHYUNI</v>
          </cell>
          <cell r="F174" t="str">
            <v>PEREMPUAN</v>
          </cell>
          <cell r="G174">
            <v>19234839</v>
          </cell>
          <cell r="H174">
            <v>570010</v>
          </cell>
          <cell r="I174" t="str">
            <v>ACTIVE</v>
          </cell>
          <cell r="J174">
            <v>160063</v>
          </cell>
          <cell r="K174" t="str">
            <v>AGENT PREPAID</v>
          </cell>
          <cell r="L174" t="str">
            <v>PREPAID</v>
          </cell>
          <cell r="M174" t="str">
            <v>IRMA RISMAYASARI</v>
          </cell>
          <cell r="N174" t="str">
            <v>AAN YANUAR</v>
          </cell>
          <cell r="O174" t="str">
            <v>PHL</v>
          </cell>
          <cell r="P174">
            <v>44489</v>
          </cell>
          <cell r="Q174">
            <v>44792</v>
          </cell>
          <cell r="R174">
            <v>43769</v>
          </cell>
          <cell r="S174" t="str">
            <v>E</v>
          </cell>
          <cell r="V174">
            <v>1.3541099163679799</v>
          </cell>
          <cell r="W174">
            <v>286.10829639012002</v>
          </cell>
          <cell r="X174">
            <v>96.6666666666667</v>
          </cell>
          <cell r="Y174">
            <v>0.954385964912281</v>
          </cell>
          <cell r="Z174">
            <v>95</v>
          </cell>
          <cell r="AA174">
            <v>0.93617021276595702</v>
          </cell>
          <cell r="AB174">
            <v>0.77192982456140302</v>
          </cell>
          <cell r="AC174">
            <v>0.99683343888537002</v>
          </cell>
          <cell r="AD174">
            <v>2</v>
          </cell>
        </row>
        <row r="175">
          <cell r="C175">
            <v>181872</v>
          </cell>
          <cell r="D175" t="str">
            <v>ANA NURDIANA</v>
          </cell>
          <cell r="F175" t="str">
            <v>PEREMPUAN</v>
          </cell>
          <cell r="G175">
            <v>21240350</v>
          </cell>
          <cell r="H175">
            <v>570402</v>
          </cell>
          <cell r="I175" t="str">
            <v>ACTIVE</v>
          </cell>
          <cell r="J175">
            <v>181872</v>
          </cell>
          <cell r="K175" t="str">
            <v>AGENT PREPAID</v>
          </cell>
          <cell r="L175" t="str">
            <v>PREPAID</v>
          </cell>
          <cell r="M175" t="str">
            <v>ADITYA ROY WICAKSONO</v>
          </cell>
          <cell r="N175" t="str">
            <v>AAN YANUAR</v>
          </cell>
          <cell r="O175" t="str">
            <v>PHL</v>
          </cell>
          <cell r="P175">
            <v>44576</v>
          </cell>
          <cell r="Q175">
            <v>44665</v>
          </cell>
          <cell r="R175">
            <v>44392</v>
          </cell>
          <cell r="S175" t="str">
            <v>C</v>
          </cell>
          <cell r="V175">
            <v>1.25777265745008</v>
          </cell>
          <cell r="W175">
            <v>310.84464964693097</v>
          </cell>
          <cell r="X175">
            <v>100</v>
          </cell>
          <cell r="Y175">
            <v>0.90789473684210498</v>
          </cell>
          <cell r="Z175">
            <v>100</v>
          </cell>
          <cell r="AA175">
            <v>0.94827586206896597</v>
          </cell>
          <cell r="AB175">
            <v>0.47368421052631599</v>
          </cell>
          <cell r="AC175">
            <v>0.99293862031504598</v>
          </cell>
          <cell r="AD175">
            <v>2</v>
          </cell>
        </row>
        <row r="176">
          <cell r="C176">
            <v>181874</v>
          </cell>
          <cell r="D176" t="str">
            <v>ELMO MAHESA ADIGRAHA</v>
          </cell>
          <cell r="F176" t="str">
            <v>LAKI-LAKI</v>
          </cell>
          <cell r="G176">
            <v>21240352</v>
          </cell>
          <cell r="H176">
            <v>570404</v>
          </cell>
          <cell r="I176" t="str">
            <v>ACTIVE</v>
          </cell>
          <cell r="J176">
            <v>181874</v>
          </cell>
          <cell r="K176" t="str">
            <v>AGENT PREPAID</v>
          </cell>
          <cell r="L176" t="str">
            <v>PREPAID</v>
          </cell>
          <cell r="M176" t="str">
            <v>JEANNY ANASTASYA</v>
          </cell>
          <cell r="N176" t="str">
            <v>AAN YANUAR</v>
          </cell>
          <cell r="O176" t="str">
            <v>PHL</v>
          </cell>
          <cell r="P176">
            <v>44576</v>
          </cell>
          <cell r="Q176">
            <v>44665</v>
          </cell>
          <cell r="R176">
            <v>44392</v>
          </cell>
          <cell r="S176" t="str">
            <v>C</v>
          </cell>
          <cell r="V176">
            <v>1.2076668373442601</v>
          </cell>
          <cell r="W176">
            <v>275.20793201133102</v>
          </cell>
          <cell r="X176">
            <v>100</v>
          </cell>
          <cell r="Y176">
            <v>0.80800000000000005</v>
          </cell>
          <cell r="Z176">
            <v>100</v>
          </cell>
          <cell r="AA176">
            <v>0.625</v>
          </cell>
          <cell r="AB176">
            <v>0.2</v>
          </cell>
          <cell r="AC176">
            <v>0.990934844192635</v>
          </cell>
          <cell r="AD176">
            <v>2</v>
          </cell>
        </row>
        <row r="177">
          <cell r="C177">
            <v>181875</v>
          </cell>
          <cell r="D177" t="str">
            <v>GILVAN TRESALVANTIO</v>
          </cell>
          <cell r="F177" t="str">
            <v>LAKI-LAKI</v>
          </cell>
          <cell r="G177">
            <v>21240353</v>
          </cell>
          <cell r="H177">
            <v>570405</v>
          </cell>
          <cell r="I177" t="str">
            <v>ACTIVE</v>
          </cell>
          <cell r="J177">
            <v>181875</v>
          </cell>
          <cell r="K177" t="str">
            <v>AGENT PREPAID</v>
          </cell>
          <cell r="L177" t="str">
            <v>PREPAID</v>
          </cell>
          <cell r="M177" t="str">
            <v>HENDRA</v>
          </cell>
          <cell r="N177" t="str">
            <v>RIKA RIANY</v>
          </cell>
          <cell r="O177" t="str">
            <v>PHL</v>
          </cell>
          <cell r="P177">
            <v>44576</v>
          </cell>
          <cell r="Q177">
            <v>44665</v>
          </cell>
          <cell r="R177">
            <v>44392</v>
          </cell>
          <cell r="S177" t="str">
            <v>C</v>
          </cell>
          <cell r="V177">
            <v>1.14113620071685</v>
          </cell>
          <cell r="W177">
            <v>300.33214285714303</v>
          </cell>
          <cell r="X177">
            <v>100</v>
          </cell>
          <cell r="Y177">
            <v>0.87692307692307703</v>
          </cell>
          <cell r="Z177">
            <v>100</v>
          </cell>
          <cell r="AA177">
            <v>0.70588235294117696</v>
          </cell>
          <cell r="AB177">
            <v>0.30769230769230799</v>
          </cell>
          <cell r="AC177">
            <v>0.994285714285714</v>
          </cell>
          <cell r="AD177">
            <v>2</v>
          </cell>
        </row>
        <row r="178">
          <cell r="C178">
            <v>181878</v>
          </cell>
          <cell r="D178" t="str">
            <v>SERELIN ARDIANITA</v>
          </cell>
          <cell r="F178" t="str">
            <v>PEREMPUAN</v>
          </cell>
          <cell r="G178">
            <v>21240356</v>
          </cell>
          <cell r="H178">
            <v>570408</v>
          </cell>
          <cell r="I178" t="str">
            <v>ACTIVE</v>
          </cell>
          <cell r="J178">
            <v>181878</v>
          </cell>
          <cell r="K178" t="str">
            <v>AGENT PREPAID</v>
          </cell>
          <cell r="L178" t="str">
            <v>PREPAID</v>
          </cell>
          <cell r="M178" t="str">
            <v>ADITYA AMRULLAH</v>
          </cell>
          <cell r="N178" t="str">
            <v>RIKA RIANY</v>
          </cell>
          <cell r="O178" t="str">
            <v>PHL</v>
          </cell>
          <cell r="P178">
            <v>44576</v>
          </cell>
          <cell r="Q178">
            <v>44665</v>
          </cell>
          <cell r="R178">
            <v>44392</v>
          </cell>
          <cell r="S178" t="str">
            <v>C</v>
          </cell>
          <cell r="V178">
            <v>1.2273942652329699</v>
          </cell>
          <cell r="W178">
            <v>289.63010632344702</v>
          </cell>
          <cell r="X178">
            <v>100</v>
          </cell>
          <cell r="Y178">
            <v>0.92580645161290298</v>
          </cell>
          <cell r="Z178">
            <v>100</v>
          </cell>
          <cell r="AA178">
            <v>0.91489361702127703</v>
          </cell>
          <cell r="AB178">
            <v>0.61290322580645196</v>
          </cell>
          <cell r="AC178">
            <v>0.993844432008954</v>
          </cell>
          <cell r="AD178">
            <v>2</v>
          </cell>
        </row>
        <row r="179">
          <cell r="C179">
            <v>181879</v>
          </cell>
          <cell r="D179" t="str">
            <v>SHAFIRA LUTHFIANI</v>
          </cell>
          <cell r="F179" t="str">
            <v>PEREMPUAN</v>
          </cell>
          <cell r="G179">
            <v>21240357</v>
          </cell>
          <cell r="H179">
            <v>570409</v>
          </cell>
          <cell r="I179" t="str">
            <v>ACTIVE</v>
          </cell>
          <cell r="J179">
            <v>181879</v>
          </cell>
          <cell r="K179" t="str">
            <v>AGENT PREPAID</v>
          </cell>
          <cell r="L179" t="str">
            <v>PREPAID</v>
          </cell>
          <cell r="M179" t="str">
            <v>ILYAS AFANDI</v>
          </cell>
          <cell r="N179" t="str">
            <v>AAN YANUAR</v>
          </cell>
          <cell r="O179" t="str">
            <v>PHL</v>
          </cell>
          <cell r="P179">
            <v>44576</v>
          </cell>
          <cell r="Q179">
            <v>44756</v>
          </cell>
          <cell r="R179">
            <v>44392</v>
          </cell>
          <cell r="S179" t="str">
            <v>C</v>
          </cell>
          <cell r="V179">
            <v>1.2910599078341001</v>
          </cell>
          <cell r="W179">
            <v>271.50855991943598</v>
          </cell>
          <cell r="X179">
            <v>98.75</v>
          </cell>
          <cell r="Y179">
            <v>0.94090909090909103</v>
          </cell>
          <cell r="Z179">
            <v>95</v>
          </cell>
          <cell r="AA179">
            <v>0.91304347826086996</v>
          </cell>
          <cell r="AB179">
            <v>0.70454545454545503</v>
          </cell>
          <cell r="AC179">
            <v>0.99395770392749205</v>
          </cell>
          <cell r="AD179">
            <v>2</v>
          </cell>
        </row>
        <row r="180">
          <cell r="C180">
            <v>182236</v>
          </cell>
          <cell r="D180" t="str">
            <v>ANGGA SUTEDJA</v>
          </cell>
          <cell r="F180" t="str">
            <v>LAKI-LAKI</v>
          </cell>
          <cell r="G180">
            <v>21240513</v>
          </cell>
          <cell r="H180">
            <v>570412</v>
          </cell>
          <cell r="I180" t="str">
            <v>ACTIVE</v>
          </cell>
          <cell r="J180">
            <v>182236</v>
          </cell>
          <cell r="K180" t="str">
            <v>AGENT PREPAID</v>
          </cell>
          <cell r="L180" t="str">
            <v>PREPAID</v>
          </cell>
          <cell r="M180" t="str">
            <v>RITA</v>
          </cell>
          <cell r="N180" t="str">
            <v>RIKA RIANY</v>
          </cell>
          <cell r="O180" t="str">
            <v>PHL</v>
          </cell>
          <cell r="P180">
            <v>44414</v>
          </cell>
          <cell r="Q180">
            <v>44900</v>
          </cell>
          <cell r="R180">
            <v>44414</v>
          </cell>
          <cell r="S180" t="str">
            <v>C</v>
          </cell>
          <cell r="V180">
            <v>1.2078763440860201</v>
          </cell>
          <cell r="W180">
            <v>269.36697782963802</v>
          </cell>
          <cell r="X180">
            <v>96.3888888888889</v>
          </cell>
          <cell r="Y180">
            <v>0.92413793103448305</v>
          </cell>
          <cell r="Z180">
            <v>100</v>
          </cell>
          <cell r="AA180">
            <v>0.7</v>
          </cell>
          <cell r="AB180">
            <v>0.58620689655172398</v>
          </cell>
          <cell r="AC180">
            <v>0.99474912485414202</v>
          </cell>
          <cell r="AD180">
            <v>2</v>
          </cell>
        </row>
        <row r="181">
          <cell r="C181">
            <v>182232</v>
          </cell>
          <cell r="D181" t="str">
            <v>ANITA NUR FAUZIAH</v>
          </cell>
          <cell r="F181" t="str">
            <v>PEREMPUAN</v>
          </cell>
          <cell r="G181">
            <v>21240604</v>
          </cell>
          <cell r="H181">
            <v>570413</v>
          </cell>
          <cell r="I181" t="str">
            <v>ACTIVE</v>
          </cell>
          <cell r="J181">
            <v>182232</v>
          </cell>
          <cell r="K181" t="str">
            <v>AGENT PREPAID</v>
          </cell>
          <cell r="L181" t="str">
            <v>PREPAID</v>
          </cell>
          <cell r="M181" t="str">
            <v>METI PERMAYANTI</v>
          </cell>
          <cell r="N181" t="str">
            <v>RIKA RIANY</v>
          </cell>
          <cell r="O181" t="str">
            <v>PHL</v>
          </cell>
          <cell r="P181">
            <v>44417</v>
          </cell>
          <cell r="Q181">
            <v>44781</v>
          </cell>
          <cell r="R181">
            <v>44417</v>
          </cell>
          <cell r="S181" t="str">
            <v>C</v>
          </cell>
          <cell r="V181">
            <v>1.2789298515105001</v>
          </cell>
          <cell r="W181">
            <v>297.11937812326499</v>
          </cell>
          <cell r="X181">
            <v>98.3333333333333</v>
          </cell>
          <cell r="Y181">
            <v>0.93</v>
          </cell>
          <cell r="Z181">
            <v>100</v>
          </cell>
          <cell r="AA181">
            <v>0.92</v>
          </cell>
          <cell r="AB181">
            <v>0.52500000000000002</v>
          </cell>
          <cell r="AC181">
            <v>0.99500277623542499</v>
          </cell>
          <cell r="AD181">
            <v>2</v>
          </cell>
        </row>
        <row r="182">
          <cell r="C182">
            <v>182915</v>
          </cell>
          <cell r="D182" t="str">
            <v>ANCEU IMAN FIRMANSYAH</v>
          </cell>
          <cell r="F182" t="str">
            <v>LAKI-LAKI</v>
          </cell>
          <cell r="G182">
            <v>21240694</v>
          </cell>
          <cell r="H182">
            <v>570419</v>
          </cell>
          <cell r="I182" t="str">
            <v>ACTIVE</v>
          </cell>
          <cell r="J182">
            <v>182915</v>
          </cell>
          <cell r="K182" t="str">
            <v>AGENT PREPAID</v>
          </cell>
          <cell r="L182" t="str">
            <v>PREPAID</v>
          </cell>
          <cell r="M182" t="str">
            <v>IMAN RINALDI</v>
          </cell>
          <cell r="N182" t="str">
            <v>RIKA RIANY</v>
          </cell>
          <cell r="O182" t="str">
            <v>PHL</v>
          </cell>
          <cell r="P182">
            <v>44432</v>
          </cell>
          <cell r="Q182">
            <v>44796</v>
          </cell>
          <cell r="R182">
            <v>44432</v>
          </cell>
          <cell r="S182" t="str">
            <v>C</v>
          </cell>
          <cell r="V182">
            <v>1.13558243727599</v>
          </cell>
          <cell r="W182">
            <v>266.46169220519698</v>
          </cell>
          <cell r="X182">
            <v>100</v>
          </cell>
          <cell r="Y182">
            <v>0.72727272727272696</v>
          </cell>
          <cell r="Z182">
            <v>100</v>
          </cell>
          <cell r="AA182">
            <v>0.7</v>
          </cell>
          <cell r="AB182">
            <v>9.0909090909090898E-2</v>
          </cell>
          <cell r="AC182">
            <v>0.987341772151899</v>
          </cell>
          <cell r="AD182">
            <v>2</v>
          </cell>
        </row>
        <row r="183">
          <cell r="C183">
            <v>182918</v>
          </cell>
          <cell r="D183" t="str">
            <v>ANGGI PUJI ASWARI</v>
          </cell>
          <cell r="F183" t="str">
            <v>PEREMPUAN</v>
          </cell>
          <cell r="G183">
            <v>21240695</v>
          </cell>
          <cell r="H183">
            <v>570421</v>
          </cell>
          <cell r="I183" t="str">
            <v>ACTIVE</v>
          </cell>
          <cell r="J183">
            <v>182918</v>
          </cell>
          <cell r="K183" t="str">
            <v>AGENT PREPAID</v>
          </cell>
          <cell r="L183" t="str">
            <v>PREPAID</v>
          </cell>
          <cell r="M183" t="str">
            <v>METI PERMAYANTI</v>
          </cell>
          <cell r="N183" t="str">
            <v>RIKA RIANY</v>
          </cell>
          <cell r="O183" t="str">
            <v>PHL</v>
          </cell>
          <cell r="P183">
            <v>44432</v>
          </cell>
          <cell r="Q183">
            <v>44796</v>
          </cell>
          <cell r="R183">
            <v>44432</v>
          </cell>
          <cell r="S183" t="str">
            <v>C</v>
          </cell>
          <cell r="V183">
            <v>1.24492652329749</v>
          </cell>
          <cell r="W183">
            <v>311.39446589446601</v>
          </cell>
          <cell r="X183">
            <v>96.6666666666667</v>
          </cell>
          <cell r="Y183">
            <v>0.92500000000000004</v>
          </cell>
          <cell r="Z183">
            <v>100</v>
          </cell>
          <cell r="AA183">
            <v>0.86206896551724099</v>
          </cell>
          <cell r="AB183">
            <v>0.65</v>
          </cell>
          <cell r="AC183">
            <v>0.98648648648648696</v>
          </cell>
          <cell r="AD183">
            <v>2</v>
          </cell>
        </row>
        <row r="184">
          <cell r="C184">
            <v>182920</v>
          </cell>
          <cell r="D184" t="str">
            <v>ANNISA NUZRAT</v>
          </cell>
          <cell r="F184" t="str">
            <v>PEREMPUAN</v>
          </cell>
          <cell r="G184">
            <v>21240696</v>
          </cell>
          <cell r="H184">
            <v>570423</v>
          </cell>
          <cell r="I184" t="str">
            <v>ACTIVE</v>
          </cell>
          <cell r="J184">
            <v>182920</v>
          </cell>
          <cell r="K184" t="str">
            <v>AGENT PREPAID</v>
          </cell>
          <cell r="L184" t="str">
            <v>PREPAID</v>
          </cell>
          <cell r="M184" t="str">
            <v>JEANNY ANASTASYA</v>
          </cell>
          <cell r="N184" t="str">
            <v>AAN YANUAR</v>
          </cell>
          <cell r="O184" t="str">
            <v>PHL</v>
          </cell>
          <cell r="P184">
            <v>44432</v>
          </cell>
          <cell r="Q184">
            <v>44796</v>
          </cell>
          <cell r="R184">
            <v>44432</v>
          </cell>
          <cell r="S184" t="str">
            <v>C</v>
          </cell>
          <cell r="V184">
            <v>1.26771121351767</v>
          </cell>
          <cell r="W184">
            <v>308.159437280188</v>
          </cell>
          <cell r="X184">
            <v>97.9166666666667</v>
          </cell>
          <cell r="Y184">
            <v>0.90714285714285703</v>
          </cell>
          <cell r="Z184">
            <v>100</v>
          </cell>
          <cell r="AA184">
            <v>0.72727272727272696</v>
          </cell>
          <cell r="AB184">
            <v>0.57142857142857095</v>
          </cell>
          <cell r="AC184">
            <v>0.99062133645955497</v>
          </cell>
          <cell r="AD184">
            <v>2</v>
          </cell>
        </row>
        <row r="185">
          <cell r="C185">
            <v>182923</v>
          </cell>
          <cell r="D185" t="str">
            <v>BAGOES EKO DANTO</v>
          </cell>
          <cell r="F185" t="str">
            <v>LAKI-LAKI</v>
          </cell>
          <cell r="G185">
            <v>21238645</v>
          </cell>
          <cell r="H185">
            <v>570426</v>
          </cell>
          <cell r="I185" t="str">
            <v>ACTIVE</v>
          </cell>
          <cell r="J185">
            <v>182923</v>
          </cell>
          <cell r="K185" t="str">
            <v>AGENT PREPAID</v>
          </cell>
          <cell r="L185" t="str">
            <v>PREPAID</v>
          </cell>
          <cell r="M185" t="str">
            <v>IRMA RISMAYASARI</v>
          </cell>
          <cell r="N185" t="str">
            <v>AAN YANUAR</v>
          </cell>
          <cell r="O185" t="str">
            <v>PHL</v>
          </cell>
          <cell r="P185">
            <v>44432</v>
          </cell>
          <cell r="Q185">
            <v>44796</v>
          </cell>
          <cell r="R185">
            <v>44432</v>
          </cell>
          <cell r="S185" t="str">
            <v>C</v>
          </cell>
          <cell r="V185">
            <v>1.22519883939239</v>
          </cell>
          <cell r="W185">
            <v>270.77668213457099</v>
          </cell>
          <cell r="X185">
            <v>100</v>
          </cell>
          <cell r="Y185">
            <v>0.84210526315789502</v>
          </cell>
          <cell r="Z185">
            <v>100</v>
          </cell>
          <cell r="AA185">
            <v>0.72727272727272696</v>
          </cell>
          <cell r="AB185">
            <v>0.42105263157894701</v>
          </cell>
          <cell r="AC185">
            <v>0.99129930394431598</v>
          </cell>
          <cell r="AD185">
            <v>2</v>
          </cell>
        </row>
        <row r="186">
          <cell r="C186">
            <v>182924</v>
          </cell>
          <cell r="D186" t="str">
            <v>DWI RETNO ANGRAENI PUTRI</v>
          </cell>
          <cell r="F186" t="str">
            <v>PEREMPUAN</v>
          </cell>
          <cell r="G186">
            <v>21240698</v>
          </cell>
          <cell r="H186">
            <v>570427</v>
          </cell>
          <cell r="I186" t="str">
            <v>ACTIVE</v>
          </cell>
          <cell r="J186">
            <v>182924</v>
          </cell>
          <cell r="K186" t="str">
            <v>AGENT PREPAID</v>
          </cell>
          <cell r="L186" t="str">
            <v>PREPAID</v>
          </cell>
          <cell r="M186" t="str">
            <v>ANDRYAN ANAKOTTA PARY</v>
          </cell>
          <cell r="N186" t="str">
            <v>AAN YANUAR</v>
          </cell>
          <cell r="O186" t="str">
            <v>PHL</v>
          </cell>
          <cell r="P186">
            <v>44432</v>
          </cell>
          <cell r="Q186">
            <v>44796</v>
          </cell>
          <cell r="R186">
            <v>44432</v>
          </cell>
          <cell r="S186" t="str">
            <v>C</v>
          </cell>
          <cell r="V186">
            <v>1.14551117938215</v>
          </cell>
          <cell r="W186">
            <v>297.48712998713</v>
          </cell>
          <cell r="X186">
            <v>100</v>
          </cell>
          <cell r="Y186">
            <v>0.92</v>
          </cell>
          <cell r="Z186">
            <v>100</v>
          </cell>
          <cell r="AA186">
            <v>0.85185185185185197</v>
          </cell>
          <cell r="AB186">
            <v>0.6</v>
          </cell>
          <cell r="AC186">
            <v>0.99549549549549599</v>
          </cell>
          <cell r="AD186">
            <v>2</v>
          </cell>
        </row>
        <row r="187">
          <cell r="C187">
            <v>183339</v>
          </cell>
          <cell r="D187" t="str">
            <v>GITA FITRIANI</v>
          </cell>
          <cell r="F187" t="str">
            <v>PEREMPUAN</v>
          </cell>
          <cell r="G187">
            <v>21240707</v>
          </cell>
          <cell r="H187">
            <v>570532</v>
          </cell>
          <cell r="I187" t="str">
            <v>ACTIVE</v>
          </cell>
          <cell r="J187">
            <v>183339</v>
          </cell>
          <cell r="K187" t="str">
            <v>AGENT PREPAID</v>
          </cell>
          <cell r="L187" t="str">
            <v>PREPAID</v>
          </cell>
          <cell r="M187" t="str">
            <v>SLAMET GUMELAR</v>
          </cell>
          <cell r="N187" t="str">
            <v>AAN YANUAR</v>
          </cell>
          <cell r="O187" t="str">
            <v>PHL</v>
          </cell>
          <cell r="P187">
            <v>44434</v>
          </cell>
          <cell r="Q187">
            <v>44798</v>
          </cell>
          <cell r="R187">
            <v>44434</v>
          </cell>
          <cell r="S187" t="str">
            <v>C</v>
          </cell>
          <cell r="V187">
            <v>1.2073715651135</v>
          </cell>
          <cell r="W187">
            <v>284.65513571048399</v>
          </cell>
          <cell r="X187">
            <v>94.4444444444445</v>
          </cell>
          <cell r="Y187">
            <v>0.91153846153846196</v>
          </cell>
          <cell r="Z187">
            <v>100</v>
          </cell>
          <cell r="AA187">
            <v>0.78947368421052599</v>
          </cell>
          <cell r="AB187">
            <v>0.61538461538461497</v>
          </cell>
          <cell r="AC187">
            <v>0.99574241617881898</v>
          </cell>
          <cell r="AD187">
            <v>2</v>
          </cell>
        </row>
        <row r="188">
          <cell r="C188">
            <v>183342</v>
          </cell>
          <cell r="D188" t="str">
            <v>KINTAN AYU ASYIFA</v>
          </cell>
          <cell r="F188" t="str">
            <v>PEREMPUAN</v>
          </cell>
          <cell r="G188">
            <v>21240701</v>
          </cell>
          <cell r="H188">
            <v>570527</v>
          </cell>
          <cell r="I188" t="str">
            <v>ACTIVE</v>
          </cell>
          <cell r="J188">
            <v>183342</v>
          </cell>
          <cell r="K188" t="str">
            <v>AGENT PREPAID</v>
          </cell>
          <cell r="L188" t="str">
            <v>PREPAID</v>
          </cell>
          <cell r="M188" t="str">
            <v>RITA</v>
          </cell>
          <cell r="N188" t="str">
            <v>RIKA RIANY</v>
          </cell>
          <cell r="O188" t="str">
            <v>PHL</v>
          </cell>
          <cell r="P188">
            <v>44434</v>
          </cell>
          <cell r="Q188">
            <v>44920</v>
          </cell>
          <cell r="R188">
            <v>44434</v>
          </cell>
          <cell r="S188" t="str">
            <v>C</v>
          </cell>
          <cell r="V188">
            <v>1.2831797235022999</v>
          </cell>
          <cell r="W188">
            <v>276.136825645035</v>
          </cell>
          <cell r="X188">
            <v>100</v>
          </cell>
          <cell r="Y188">
            <v>0.93157894736842095</v>
          </cell>
          <cell r="Z188">
            <v>100</v>
          </cell>
          <cell r="AA188">
            <v>0.88</v>
          </cell>
          <cell r="AB188">
            <v>0.63157894736842102</v>
          </cell>
          <cell r="AC188">
            <v>0.99218139171227504</v>
          </cell>
          <cell r="AD188">
            <v>2</v>
          </cell>
        </row>
        <row r="189">
          <cell r="C189">
            <v>183345</v>
          </cell>
          <cell r="D189" t="str">
            <v>RAMDHAN NUGRAHA</v>
          </cell>
          <cell r="F189" t="str">
            <v>LAKI-LAKI</v>
          </cell>
          <cell r="G189">
            <v>21240702</v>
          </cell>
          <cell r="H189">
            <v>570528</v>
          </cell>
          <cell r="I189" t="str">
            <v>ACTIVE</v>
          </cell>
          <cell r="J189">
            <v>183345</v>
          </cell>
          <cell r="K189" t="str">
            <v>AGENT PREPAID</v>
          </cell>
          <cell r="L189" t="str">
            <v>PREPAID</v>
          </cell>
          <cell r="M189" t="str">
            <v>SLAMET GUMELAR</v>
          </cell>
          <cell r="N189" t="str">
            <v>AAN YANUAR</v>
          </cell>
          <cell r="O189" t="str">
            <v>PHL</v>
          </cell>
          <cell r="P189">
            <v>44434</v>
          </cell>
          <cell r="Q189">
            <v>44798</v>
          </cell>
          <cell r="R189">
            <v>44434</v>
          </cell>
          <cell r="S189" t="str">
            <v>C</v>
          </cell>
          <cell r="V189">
            <v>1.2164499061273299</v>
          </cell>
          <cell r="W189">
            <v>293.71472581638898</v>
          </cell>
          <cell r="X189">
            <v>98.3333333333333</v>
          </cell>
          <cell r="Y189">
            <v>0.83157894736842097</v>
          </cell>
          <cell r="Z189">
            <v>100</v>
          </cell>
          <cell r="AA189">
            <v>0.7</v>
          </cell>
          <cell r="AB189">
            <v>0.42105263157894701</v>
          </cell>
          <cell r="AC189">
            <v>0.98952556993222396</v>
          </cell>
          <cell r="AD189">
            <v>2</v>
          </cell>
        </row>
        <row r="190">
          <cell r="C190">
            <v>183238</v>
          </cell>
          <cell r="D190" t="str">
            <v>VISKA NURFITRIA</v>
          </cell>
          <cell r="F190" t="str">
            <v>PEREMPUAN</v>
          </cell>
          <cell r="G190">
            <v>21240789</v>
          </cell>
          <cell r="H190">
            <v>570430</v>
          </cell>
          <cell r="I190" t="str">
            <v>ACTIVE</v>
          </cell>
          <cell r="J190">
            <v>183238</v>
          </cell>
          <cell r="K190" t="str">
            <v>AGENT PREPAID</v>
          </cell>
          <cell r="L190" t="str">
            <v>PREPAID</v>
          </cell>
          <cell r="M190" t="str">
            <v>MOHAMAD RAMDAN HILMI SOFYAN</v>
          </cell>
          <cell r="N190" t="str">
            <v>RIKA RIANY</v>
          </cell>
          <cell r="O190" t="str">
            <v>PHL</v>
          </cell>
          <cell r="P190">
            <v>44440</v>
          </cell>
          <cell r="Q190">
            <v>44804</v>
          </cell>
          <cell r="R190">
            <v>44440</v>
          </cell>
          <cell r="S190" t="str">
            <v>C</v>
          </cell>
          <cell r="V190">
            <v>1.29609831029186</v>
          </cell>
          <cell r="W190">
            <v>350.566619915849</v>
          </cell>
          <cell r="X190">
            <v>97.5</v>
          </cell>
          <cell r="Y190">
            <v>0.942105263157895</v>
          </cell>
          <cell r="Z190">
            <v>100</v>
          </cell>
          <cell r="AA190">
            <v>0.75</v>
          </cell>
          <cell r="AB190">
            <v>0.73684210526315796</v>
          </cell>
          <cell r="AC190">
            <v>0.99649368863955101</v>
          </cell>
          <cell r="AD190">
            <v>2</v>
          </cell>
        </row>
        <row r="191">
          <cell r="C191">
            <v>183243</v>
          </cell>
          <cell r="D191" t="str">
            <v>AGUNG PURWANDI</v>
          </cell>
          <cell r="F191" t="str">
            <v>LAKI-LAKI</v>
          </cell>
          <cell r="G191">
            <v>21240791</v>
          </cell>
          <cell r="H191">
            <v>570432</v>
          </cell>
          <cell r="I191" t="str">
            <v>ACTIVE</v>
          </cell>
          <cell r="J191">
            <v>183243</v>
          </cell>
          <cell r="K191" t="str">
            <v>AGENT PREPAID</v>
          </cell>
          <cell r="L191" t="str">
            <v>PREPAID</v>
          </cell>
          <cell r="M191" t="str">
            <v>ANDRYAN ANAKOTTA PARY</v>
          </cell>
          <cell r="N191" t="str">
            <v>AAN YANUAR</v>
          </cell>
          <cell r="O191" t="str">
            <v>PHL</v>
          </cell>
          <cell r="P191">
            <v>44440</v>
          </cell>
          <cell r="Q191">
            <v>44804</v>
          </cell>
          <cell r="R191">
            <v>44440</v>
          </cell>
          <cell r="S191" t="str">
            <v>C</v>
          </cell>
          <cell r="V191">
            <v>1.36143010752688</v>
          </cell>
          <cell r="W191">
            <v>291.40656284760797</v>
          </cell>
          <cell r="X191">
            <v>100</v>
          </cell>
          <cell r="Y191">
            <v>0.9</v>
          </cell>
          <cell r="Z191">
            <v>100</v>
          </cell>
          <cell r="AA191">
            <v>0.8</v>
          </cell>
          <cell r="AB191">
            <v>0.7</v>
          </cell>
          <cell r="AC191">
            <v>0.99165739710789802</v>
          </cell>
          <cell r="AD191">
            <v>2</v>
          </cell>
        </row>
        <row r="192">
          <cell r="C192">
            <v>183248</v>
          </cell>
          <cell r="D192" t="str">
            <v>DESI NURHASANAH</v>
          </cell>
          <cell r="F192" t="str">
            <v>PEREMPUAN</v>
          </cell>
          <cell r="G192">
            <v>21240792</v>
          </cell>
          <cell r="H192">
            <v>570434</v>
          </cell>
          <cell r="I192" t="str">
            <v>ACTIVE</v>
          </cell>
          <cell r="J192">
            <v>183248</v>
          </cell>
          <cell r="K192" t="str">
            <v>AGENT PREPAID</v>
          </cell>
          <cell r="L192" t="str">
            <v>PREPAID</v>
          </cell>
          <cell r="M192" t="str">
            <v>ANGGITA SITI NUR MARFUAH</v>
          </cell>
          <cell r="N192" t="str">
            <v>AAN YANUAR</v>
          </cell>
          <cell r="O192" t="str">
            <v>PHL</v>
          </cell>
          <cell r="P192">
            <v>44440</v>
          </cell>
          <cell r="Q192">
            <v>44804</v>
          </cell>
          <cell r="R192">
            <v>44440</v>
          </cell>
          <cell r="S192" t="str">
            <v>C</v>
          </cell>
          <cell r="V192">
            <v>1.25185125448029</v>
          </cell>
          <cell r="W192">
            <v>299.86194895591598</v>
          </cell>
          <cell r="X192">
            <v>98.75</v>
          </cell>
          <cell r="Y192">
            <v>0.91176470588235303</v>
          </cell>
          <cell r="Z192">
            <v>100</v>
          </cell>
          <cell r="AA192">
            <v>0.65</v>
          </cell>
          <cell r="AB192">
            <v>0.67647058823529405</v>
          </cell>
          <cell r="AC192">
            <v>0.99187935034802799</v>
          </cell>
          <cell r="AD192">
            <v>2</v>
          </cell>
        </row>
        <row r="193">
          <cell r="C193">
            <v>183250</v>
          </cell>
          <cell r="D193" t="str">
            <v>GHINA NISRINA FIRDAUS KUSMAYADI</v>
          </cell>
          <cell r="F193" t="str">
            <v>PEREMPUAN</v>
          </cell>
          <cell r="G193">
            <v>21240793</v>
          </cell>
          <cell r="H193">
            <v>570436</v>
          </cell>
          <cell r="I193" t="str">
            <v>ACTIVE</v>
          </cell>
          <cell r="J193">
            <v>183250</v>
          </cell>
          <cell r="K193" t="str">
            <v>AGENT PREPAID</v>
          </cell>
          <cell r="L193" t="str">
            <v>PREPAID</v>
          </cell>
          <cell r="M193" t="str">
            <v>FREDY CAHYADI</v>
          </cell>
          <cell r="N193" t="str">
            <v>RIKA RIANY</v>
          </cell>
          <cell r="O193" t="str">
            <v>PHL</v>
          </cell>
          <cell r="P193">
            <v>44440</v>
          </cell>
          <cell r="Q193">
            <v>44804</v>
          </cell>
          <cell r="R193">
            <v>44440</v>
          </cell>
          <cell r="S193" t="str">
            <v>C</v>
          </cell>
          <cell r="V193">
            <v>1.1330107526881701</v>
          </cell>
          <cell r="W193">
            <v>342.43837535014001</v>
          </cell>
          <cell r="X193">
            <v>98.3333333333333</v>
          </cell>
          <cell r="Y193">
            <v>0.97142857142857097</v>
          </cell>
          <cell r="Z193">
            <v>100</v>
          </cell>
          <cell r="AA193">
            <v>0.64285714285714302</v>
          </cell>
          <cell r="AB193">
            <v>0.57142857142857095</v>
          </cell>
          <cell r="AC193">
            <v>0.99299719887955196</v>
          </cell>
          <cell r="AD193">
            <v>2</v>
          </cell>
        </row>
        <row r="194">
          <cell r="C194">
            <v>183254</v>
          </cell>
          <cell r="D194" t="str">
            <v>GISNI PUTRI DWI LESTARI</v>
          </cell>
          <cell r="F194" t="str">
            <v>PEREMPUAN</v>
          </cell>
          <cell r="G194">
            <v>21240794</v>
          </cell>
          <cell r="H194">
            <v>570437</v>
          </cell>
          <cell r="I194" t="str">
            <v>ACTIVE</v>
          </cell>
          <cell r="J194">
            <v>183254</v>
          </cell>
          <cell r="K194" t="str">
            <v>AGENT PREPAID</v>
          </cell>
          <cell r="L194" t="str">
            <v>PREPAID</v>
          </cell>
          <cell r="M194" t="str">
            <v>ADITYA AMRULLAH</v>
          </cell>
          <cell r="N194" t="str">
            <v>RIKA RIANY</v>
          </cell>
          <cell r="O194" t="str">
            <v>PHL</v>
          </cell>
          <cell r="P194">
            <v>44440</v>
          </cell>
          <cell r="Q194">
            <v>44804</v>
          </cell>
          <cell r="R194">
            <v>44440</v>
          </cell>
          <cell r="S194" t="str">
            <v>C</v>
          </cell>
          <cell r="V194">
            <v>0.94537805086192195</v>
          </cell>
          <cell r="W194">
            <v>265.11781206171099</v>
          </cell>
          <cell r="X194">
            <v>100</v>
          </cell>
          <cell r="Y194">
            <v>0.917241379310345</v>
          </cell>
          <cell r="Z194">
            <v>100</v>
          </cell>
          <cell r="AA194">
            <v>1</v>
          </cell>
          <cell r="AB194">
            <v>0.51724137931034497</v>
          </cell>
          <cell r="AC194">
            <v>0.99509116409537202</v>
          </cell>
          <cell r="AD194">
            <v>2</v>
          </cell>
        </row>
        <row r="195">
          <cell r="C195">
            <v>183256</v>
          </cell>
          <cell r="D195" t="str">
            <v>JODY EDWARD</v>
          </cell>
          <cell r="F195" t="str">
            <v>LAKI-LAKI</v>
          </cell>
          <cell r="G195">
            <v>21240795</v>
          </cell>
          <cell r="H195">
            <v>570438</v>
          </cell>
          <cell r="I195" t="str">
            <v>ACTIVE</v>
          </cell>
          <cell r="J195">
            <v>183256</v>
          </cell>
          <cell r="K195" t="str">
            <v>AGENT PREPAID</v>
          </cell>
          <cell r="L195" t="str">
            <v>PREPAID</v>
          </cell>
          <cell r="M195" t="str">
            <v>ILYAS AFANDI</v>
          </cell>
          <cell r="N195" t="str">
            <v>AAN YANUAR</v>
          </cell>
          <cell r="O195" t="str">
            <v>PHL</v>
          </cell>
          <cell r="P195">
            <v>44440</v>
          </cell>
          <cell r="Q195">
            <v>44926</v>
          </cell>
          <cell r="R195">
            <v>44440</v>
          </cell>
          <cell r="S195" t="str">
            <v>C</v>
          </cell>
          <cell r="V195">
            <v>1.1968629458952</v>
          </cell>
          <cell r="W195">
            <v>268.24202733485203</v>
          </cell>
          <cell r="X195">
            <v>97.0833333333333</v>
          </cell>
          <cell r="Y195">
            <v>0.86666666666666703</v>
          </cell>
          <cell r="Z195">
            <v>95</v>
          </cell>
          <cell r="AA195">
            <v>0.58823529411764697</v>
          </cell>
          <cell r="AB195">
            <v>0.33333333333333298</v>
          </cell>
          <cell r="AC195">
            <v>0.98462414578587698</v>
          </cell>
          <cell r="AD195">
            <v>2</v>
          </cell>
        </row>
        <row r="196">
          <cell r="C196">
            <v>183258</v>
          </cell>
          <cell r="D196" t="str">
            <v>LANSIUS BERTO ARITONANG</v>
          </cell>
          <cell r="F196" t="str">
            <v>LAKI-LAKI</v>
          </cell>
          <cell r="G196">
            <v>21240796</v>
          </cell>
          <cell r="H196">
            <v>570439</v>
          </cell>
          <cell r="I196" t="str">
            <v>ACTIVE</v>
          </cell>
          <cell r="J196">
            <v>183258</v>
          </cell>
          <cell r="K196" t="str">
            <v>AGENT PREPAID</v>
          </cell>
          <cell r="L196" t="str">
            <v>PREPAID</v>
          </cell>
          <cell r="M196" t="str">
            <v>MOHAMAD RAMDAN HILMI SOFYAN</v>
          </cell>
          <cell r="N196" t="str">
            <v>RIKA RIANY</v>
          </cell>
          <cell r="O196" t="str">
            <v>PHL</v>
          </cell>
          <cell r="P196">
            <v>44440</v>
          </cell>
          <cell r="Q196">
            <v>44804</v>
          </cell>
          <cell r="R196">
            <v>44440</v>
          </cell>
          <cell r="S196" t="str">
            <v>C</v>
          </cell>
          <cell r="V196">
            <v>1.1185304659498201</v>
          </cell>
          <cell r="W196">
            <v>299.19515389652901</v>
          </cell>
          <cell r="X196">
            <v>92.3611111111111</v>
          </cell>
          <cell r="Y196">
            <v>0.82</v>
          </cell>
          <cell r="Z196">
            <v>100</v>
          </cell>
          <cell r="AA196">
            <v>0.66666666666666696</v>
          </cell>
          <cell r="AB196">
            <v>0.3</v>
          </cell>
          <cell r="AC196">
            <v>0.99476096922069401</v>
          </cell>
          <cell r="AD196">
            <v>2</v>
          </cell>
        </row>
        <row r="197">
          <cell r="C197">
            <v>183262</v>
          </cell>
          <cell r="D197" t="str">
            <v>YUDHA SENA WIJAYA</v>
          </cell>
          <cell r="F197" t="str">
            <v>LAKI-LAKI</v>
          </cell>
          <cell r="G197">
            <v>21240798</v>
          </cell>
          <cell r="H197">
            <v>570441</v>
          </cell>
          <cell r="I197" t="str">
            <v>ACTIVE</v>
          </cell>
          <cell r="J197">
            <v>183262</v>
          </cell>
          <cell r="K197" t="str">
            <v>AGENT PREPAID</v>
          </cell>
          <cell r="L197" t="str">
            <v>PREPAID</v>
          </cell>
          <cell r="M197" t="str">
            <v>ANGGITA SITI NUR MARFUAH</v>
          </cell>
          <cell r="N197" t="str">
            <v>AAN YANUAR</v>
          </cell>
          <cell r="O197" t="str">
            <v>PHL</v>
          </cell>
          <cell r="P197">
            <v>44440</v>
          </cell>
          <cell r="Q197">
            <v>44926</v>
          </cell>
          <cell r="R197">
            <v>44440</v>
          </cell>
          <cell r="S197" t="str">
            <v>C</v>
          </cell>
          <cell r="V197">
            <v>1.18027479091995</v>
          </cell>
          <cell r="W197">
            <v>269.26799999999997</v>
          </cell>
          <cell r="X197">
            <v>97.2222222222222</v>
          </cell>
          <cell r="Y197">
            <v>0.89166666666666705</v>
          </cell>
          <cell r="Z197">
            <v>100</v>
          </cell>
          <cell r="AA197">
            <v>0.53846153846153799</v>
          </cell>
          <cell r="AB197">
            <v>0.33333333333333298</v>
          </cell>
          <cell r="AC197">
            <v>0.98457142857142899</v>
          </cell>
          <cell r="AD197">
            <v>2</v>
          </cell>
        </row>
      </sheetData>
      <sheetData sheetId="5">
        <row r="1">
          <cell r="N1" t="str">
            <v>HK Rooster</v>
          </cell>
          <cell r="R1" t="str">
            <v>OP</v>
          </cell>
          <cell r="S1" t="str">
            <v>S</v>
          </cell>
          <cell r="U1" t="str">
            <v>A</v>
          </cell>
          <cell r="Y1" t="str">
            <v>CUTI</v>
          </cell>
          <cell r="AA1" t="str">
            <v>CDK</v>
          </cell>
        </row>
        <row r="2">
          <cell r="C2">
            <v>1</v>
          </cell>
          <cell r="D2">
            <v>2</v>
          </cell>
          <cell r="E2">
            <v>3</v>
          </cell>
          <cell r="F2">
            <v>4</v>
          </cell>
          <cell r="G2">
            <v>5</v>
          </cell>
          <cell r="H2">
            <v>6</v>
          </cell>
          <cell r="I2">
            <v>7</v>
          </cell>
          <cell r="J2">
            <v>8</v>
          </cell>
          <cell r="K2">
            <v>9</v>
          </cell>
          <cell r="L2">
            <v>10</v>
          </cell>
          <cell r="M2">
            <v>11</v>
          </cell>
          <cell r="N2">
            <v>12</v>
          </cell>
          <cell r="O2">
            <v>13</v>
          </cell>
          <cell r="P2">
            <v>14</v>
          </cell>
          <cell r="Q2">
            <v>15</v>
          </cell>
          <cell r="R2">
            <v>16</v>
          </cell>
          <cell r="S2">
            <v>17</v>
          </cell>
          <cell r="T2">
            <v>18</v>
          </cell>
          <cell r="U2">
            <v>19</v>
          </cell>
          <cell r="V2">
            <v>20</v>
          </cell>
          <cell r="W2">
            <v>21</v>
          </cell>
          <cell r="X2">
            <v>22</v>
          </cell>
          <cell r="Y2">
            <v>23</v>
          </cell>
          <cell r="Z2">
            <v>24</v>
          </cell>
          <cell r="AA2">
            <v>25</v>
          </cell>
          <cell r="AB2">
            <v>26</v>
          </cell>
          <cell r="AC2">
            <v>27</v>
          </cell>
          <cell r="AD2">
            <v>28</v>
          </cell>
          <cell r="AE2">
            <v>29</v>
          </cell>
          <cell r="AF2">
            <v>30</v>
          </cell>
          <cell r="AG2">
            <v>31</v>
          </cell>
          <cell r="AH2">
            <v>32</v>
          </cell>
          <cell r="AI2">
            <v>33</v>
          </cell>
        </row>
        <row r="3">
          <cell r="C3" t="str">
            <v>PERNER</v>
          </cell>
          <cell r="D3" t="str">
            <v>BATCH</v>
          </cell>
          <cell r="E3" t="str">
            <v>AGAMA</v>
          </cell>
          <cell r="F3" t="str">
            <v>SKEMA AGENT</v>
          </cell>
          <cell r="G3" t="str">
            <v>SEGMENT</v>
          </cell>
          <cell r="H3" t="str">
            <v>LOS</v>
          </cell>
          <cell r="I3" t="str">
            <v>TENUR</v>
          </cell>
          <cell r="J3" t="str">
            <v>CSDM</v>
          </cell>
          <cell r="K3" t="str">
            <v>ID AVAYA</v>
          </cell>
          <cell r="L3" t="str">
            <v>JUMLAH HARI</v>
          </cell>
          <cell r="M3" t="str">
            <v>HK Rooster</v>
          </cell>
          <cell r="N3" t="str">
            <v>UNTUK HR</v>
          </cell>
          <cell r="AI3" t="str">
            <v>NIGHT SHIFT</v>
          </cell>
        </row>
        <row r="8">
          <cell r="N8" t="str">
            <v>H+C+CD+CK</v>
          </cell>
          <cell r="O8" t="str">
            <v>HARI KERJA</v>
          </cell>
          <cell r="P8" t="str">
            <v>LIBUR</v>
          </cell>
          <cell r="Q8" t="str">
            <v>SRT DOKTER</v>
          </cell>
          <cell r="R8" t="str">
            <v>SAKIT OPNAME</v>
          </cell>
          <cell r="S8" t="str">
            <v>TOTAL SAKIT</v>
          </cell>
          <cell r="T8" t="str">
            <v>SAKIT TANPA SURAT DOKTER</v>
          </cell>
          <cell r="U8" t="str">
            <v xml:space="preserve">TK </v>
          </cell>
          <cell r="V8" t="str">
            <v>IMP &lt; 5 JAM</v>
          </cell>
          <cell r="W8" t="str">
            <v>TOTAL TK</v>
          </cell>
          <cell r="X8" t="str">
            <v>TOTAL TIDAK HADIR</v>
          </cell>
          <cell r="Y8" t="str">
            <v>CUTI</v>
          </cell>
          <cell r="Z8" t="str">
            <v>CUTI KHUSUS</v>
          </cell>
          <cell r="AA8" t="str">
            <v>CUDAK</v>
          </cell>
          <cell r="AB8" t="str">
            <v>CUMIL</v>
          </cell>
          <cell r="AC8" t="str">
            <v>CUTI NIKAH</v>
          </cell>
          <cell r="AD8" t="str">
            <v>TOTAL CUTI</v>
          </cell>
          <cell r="AE8" t="str">
            <v>TRAINING</v>
          </cell>
          <cell r="AF8" t="str">
            <v>RESIGN</v>
          </cell>
          <cell r="AG8" t="str">
            <v>PROMOSI</v>
          </cell>
          <cell r="AH8" t="str">
            <v>TOTAL RESIGN &amp; PROMOSI</v>
          </cell>
        </row>
        <row r="9">
          <cell r="C9">
            <v>105787</v>
          </cell>
          <cell r="D9">
            <v>8</v>
          </cell>
          <cell r="E9" t="str">
            <v>ISLAM</v>
          </cell>
          <cell r="F9" t="str">
            <v>PKWT</v>
          </cell>
          <cell r="G9" t="str">
            <v>POSTPAID</v>
          </cell>
          <cell r="H9">
            <v>44.133333333333297</v>
          </cell>
          <cell r="I9" t="str">
            <v>E</v>
          </cell>
          <cell r="J9">
            <v>18010579</v>
          </cell>
          <cell r="K9">
            <v>570158</v>
          </cell>
          <cell r="L9">
            <v>31</v>
          </cell>
          <cell r="M9">
            <v>24</v>
          </cell>
          <cell r="N9">
            <v>22</v>
          </cell>
          <cell r="O9">
            <v>21</v>
          </cell>
          <cell r="P9">
            <v>7</v>
          </cell>
          <cell r="Q9">
            <v>1</v>
          </cell>
          <cell r="R9">
            <v>0</v>
          </cell>
          <cell r="S9">
            <v>1</v>
          </cell>
          <cell r="T9">
            <v>0</v>
          </cell>
          <cell r="U9">
            <v>1</v>
          </cell>
          <cell r="V9">
            <v>0</v>
          </cell>
          <cell r="W9">
            <v>1</v>
          </cell>
          <cell r="X9">
            <v>2</v>
          </cell>
          <cell r="Y9">
            <v>1</v>
          </cell>
          <cell r="Z9">
            <v>0</v>
          </cell>
          <cell r="AA9">
            <v>0</v>
          </cell>
          <cell r="AB9">
            <v>0</v>
          </cell>
          <cell r="AC9">
            <v>0</v>
          </cell>
          <cell r="AD9">
            <v>1</v>
          </cell>
          <cell r="AE9">
            <v>0</v>
          </cell>
          <cell r="AF9">
            <v>0</v>
          </cell>
          <cell r="AG9">
            <v>0</v>
          </cell>
          <cell r="AH9">
            <v>0</v>
          </cell>
          <cell r="AI9">
            <v>19</v>
          </cell>
        </row>
        <row r="10">
          <cell r="C10">
            <v>95694</v>
          </cell>
          <cell r="D10">
            <v>6</v>
          </cell>
          <cell r="E10" t="str">
            <v>ISLAM</v>
          </cell>
          <cell r="F10" t="str">
            <v>PKWT</v>
          </cell>
          <cell r="G10" t="str">
            <v>POSTPAID</v>
          </cell>
          <cell r="H10">
            <v>52.233333333333299</v>
          </cell>
          <cell r="I10" t="str">
            <v>E</v>
          </cell>
          <cell r="J10">
            <v>17011833</v>
          </cell>
          <cell r="K10">
            <v>570043</v>
          </cell>
          <cell r="L10">
            <v>31</v>
          </cell>
          <cell r="M10">
            <v>24</v>
          </cell>
          <cell r="N10">
            <v>24</v>
          </cell>
          <cell r="O10">
            <v>18</v>
          </cell>
          <cell r="P10">
            <v>7</v>
          </cell>
          <cell r="Q10">
            <v>0</v>
          </cell>
          <cell r="R10">
            <v>0</v>
          </cell>
          <cell r="S10">
            <v>0</v>
          </cell>
          <cell r="T10">
            <v>0</v>
          </cell>
          <cell r="U10">
            <v>0</v>
          </cell>
          <cell r="V10">
            <v>0</v>
          </cell>
          <cell r="W10">
            <v>0</v>
          </cell>
          <cell r="X10">
            <v>0</v>
          </cell>
          <cell r="Y10">
            <v>2</v>
          </cell>
          <cell r="Z10">
            <v>0</v>
          </cell>
          <cell r="AA10">
            <v>1</v>
          </cell>
          <cell r="AB10">
            <v>0</v>
          </cell>
          <cell r="AC10">
            <v>3</v>
          </cell>
          <cell r="AD10">
            <v>6</v>
          </cell>
          <cell r="AE10">
            <v>0</v>
          </cell>
          <cell r="AF10">
            <v>0</v>
          </cell>
          <cell r="AG10">
            <v>0</v>
          </cell>
          <cell r="AH10">
            <v>0</v>
          </cell>
          <cell r="AI10">
            <v>15</v>
          </cell>
        </row>
        <row r="11">
          <cell r="C11">
            <v>157011</v>
          </cell>
          <cell r="D11">
            <v>5</v>
          </cell>
          <cell r="E11" t="str">
            <v>ISLAM</v>
          </cell>
          <cell r="F11" t="str">
            <v>PHL</v>
          </cell>
          <cell r="G11" t="str">
            <v>MKIOS</v>
          </cell>
          <cell r="H11">
            <v>32.700000000000003</v>
          </cell>
          <cell r="I11" t="str">
            <v>E</v>
          </cell>
          <cell r="J11">
            <v>19233388</v>
          </cell>
          <cell r="K11">
            <v>570051</v>
          </cell>
          <cell r="L11">
            <v>31</v>
          </cell>
          <cell r="M11">
            <v>22</v>
          </cell>
          <cell r="N11">
            <v>22</v>
          </cell>
          <cell r="O11">
            <v>22</v>
          </cell>
          <cell r="P11">
            <v>9</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row>
        <row r="12">
          <cell r="C12">
            <v>72307</v>
          </cell>
          <cell r="D12">
            <v>13</v>
          </cell>
          <cell r="E12" t="str">
            <v>ISLAM</v>
          </cell>
          <cell r="F12" t="str">
            <v>PKWT</v>
          </cell>
          <cell r="G12" t="str">
            <v>POSTPAID</v>
          </cell>
          <cell r="H12">
            <v>68.1666666666667</v>
          </cell>
          <cell r="I12" t="str">
            <v>E</v>
          </cell>
          <cell r="J12">
            <v>16009686</v>
          </cell>
          <cell r="K12">
            <v>570268</v>
          </cell>
          <cell r="L12">
            <v>31</v>
          </cell>
          <cell r="M12">
            <v>24</v>
          </cell>
          <cell r="N12">
            <v>24</v>
          </cell>
          <cell r="O12">
            <v>23</v>
          </cell>
          <cell r="P12">
            <v>7</v>
          </cell>
          <cell r="Q12">
            <v>0</v>
          </cell>
          <cell r="R12">
            <v>0</v>
          </cell>
          <cell r="S12">
            <v>0</v>
          </cell>
          <cell r="T12">
            <v>0</v>
          </cell>
          <cell r="U12">
            <v>0</v>
          </cell>
          <cell r="V12">
            <v>0</v>
          </cell>
          <cell r="W12">
            <v>0</v>
          </cell>
          <cell r="X12">
            <v>0</v>
          </cell>
          <cell r="Y12">
            <v>1</v>
          </cell>
          <cell r="Z12">
            <v>0</v>
          </cell>
          <cell r="AA12">
            <v>0</v>
          </cell>
          <cell r="AB12">
            <v>0</v>
          </cell>
          <cell r="AC12">
            <v>0</v>
          </cell>
          <cell r="AD12">
            <v>1</v>
          </cell>
          <cell r="AE12">
            <v>0</v>
          </cell>
          <cell r="AF12">
            <v>0</v>
          </cell>
          <cell r="AG12">
            <v>0</v>
          </cell>
          <cell r="AH12">
            <v>0</v>
          </cell>
          <cell r="AI12">
            <v>8</v>
          </cell>
        </row>
        <row r="13">
          <cell r="C13">
            <v>156546</v>
          </cell>
          <cell r="D13">
            <v>4</v>
          </cell>
          <cell r="E13" t="str">
            <v>ISLAM</v>
          </cell>
          <cell r="F13" t="str">
            <v>PHL</v>
          </cell>
          <cell r="G13" t="str">
            <v>MKIOS</v>
          </cell>
          <cell r="H13">
            <v>33.700000000000003</v>
          </cell>
          <cell r="I13" t="str">
            <v>E</v>
          </cell>
          <cell r="J13">
            <v>19232998</v>
          </cell>
          <cell r="K13">
            <v>570091</v>
          </cell>
          <cell r="L13">
            <v>31</v>
          </cell>
          <cell r="M13">
            <v>21</v>
          </cell>
          <cell r="N13">
            <v>21</v>
          </cell>
          <cell r="O13">
            <v>21</v>
          </cell>
          <cell r="P13">
            <v>10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row>
        <row r="14">
          <cell r="C14">
            <v>160066</v>
          </cell>
          <cell r="D14">
            <v>8</v>
          </cell>
          <cell r="E14" t="str">
            <v>ISLAM</v>
          </cell>
          <cell r="F14" t="str">
            <v>PHL</v>
          </cell>
          <cell r="G14" t="str">
            <v>POSTPAID</v>
          </cell>
          <cell r="H14">
            <v>28.633333333333301</v>
          </cell>
          <cell r="I14" t="str">
            <v>E</v>
          </cell>
          <cell r="J14">
            <v>19234852</v>
          </cell>
          <cell r="K14">
            <v>570234</v>
          </cell>
          <cell r="L14">
            <v>31</v>
          </cell>
          <cell r="M14">
            <v>21</v>
          </cell>
          <cell r="N14">
            <v>21</v>
          </cell>
          <cell r="O14">
            <v>21</v>
          </cell>
          <cell r="P14">
            <v>10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5</v>
          </cell>
        </row>
        <row r="15">
          <cell r="C15">
            <v>153878</v>
          </cell>
          <cell r="D15" t="str">
            <v>MIGRASI DARI OBC</v>
          </cell>
          <cell r="E15" t="str">
            <v>ISLAM</v>
          </cell>
          <cell r="F15" t="str">
            <v>PKWT</v>
          </cell>
          <cell r="G15" t="str">
            <v>PREPAID</v>
          </cell>
          <cell r="H15">
            <v>34.233333333333299</v>
          </cell>
          <cell r="I15" t="str">
            <v>E</v>
          </cell>
          <cell r="J15">
            <v>19231234</v>
          </cell>
          <cell r="K15">
            <v>570244</v>
          </cell>
          <cell r="L15">
            <v>31</v>
          </cell>
          <cell r="M15">
            <v>21</v>
          </cell>
          <cell r="N15">
            <v>21</v>
          </cell>
          <cell r="O15">
            <v>20</v>
          </cell>
          <cell r="P15">
            <v>10</v>
          </cell>
          <cell r="Q15">
            <v>0</v>
          </cell>
          <cell r="R15">
            <v>0</v>
          </cell>
          <cell r="S15">
            <v>0</v>
          </cell>
          <cell r="T15">
            <v>0</v>
          </cell>
          <cell r="U15">
            <v>0</v>
          </cell>
          <cell r="V15">
            <v>0</v>
          </cell>
          <cell r="W15">
            <v>0</v>
          </cell>
          <cell r="X15">
            <v>0</v>
          </cell>
          <cell r="Y15">
            <v>1</v>
          </cell>
          <cell r="Z15">
            <v>0</v>
          </cell>
          <cell r="AA15">
            <v>0</v>
          </cell>
          <cell r="AB15">
            <v>0</v>
          </cell>
          <cell r="AC15">
            <v>0</v>
          </cell>
          <cell r="AD15">
            <v>1</v>
          </cell>
          <cell r="AE15">
            <v>0</v>
          </cell>
          <cell r="AF15">
            <v>0</v>
          </cell>
          <cell r="AG15">
            <v>0</v>
          </cell>
          <cell r="AH15">
            <v>0</v>
          </cell>
          <cell r="AI15">
            <v>6</v>
          </cell>
        </row>
        <row r="16">
          <cell r="C16">
            <v>71958</v>
          </cell>
          <cell r="D16">
            <v>5</v>
          </cell>
          <cell r="E16" t="str">
            <v>ISLAM</v>
          </cell>
          <cell r="F16" t="str">
            <v>PKWT</v>
          </cell>
          <cell r="G16" t="str">
            <v>PREPAID</v>
          </cell>
          <cell r="H16">
            <v>72.1666666666667</v>
          </cell>
          <cell r="I16" t="str">
            <v>E</v>
          </cell>
          <cell r="J16">
            <v>16009331</v>
          </cell>
          <cell r="K16">
            <v>570242</v>
          </cell>
          <cell r="L16">
            <v>31</v>
          </cell>
          <cell r="M16">
            <v>21</v>
          </cell>
          <cell r="N16">
            <v>21</v>
          </cell>
          <cell r="O16">
            <v>20</v>
          </cell>
          <cell r="P16">
            <v>10</v>
          </cell>
          <cell r="Q16">
            <v>0</v>
          </cell>
          <cell r="R16">
            <v>0</v>
          </cell>
          <cell r="S16">
            <v>0</v>
          </cell>
          <cell r="T16">
            <v>0</v>
          </cell>
          <cell r="U16">
            <v>0</v>
          </cell>
          <cell r="V16">
            <v>0</v>
          </cell>
          <cell r="W16">
            <v>0</v>
          </cell>
          <cell r="X16">
            <v>0</v>
          </cell>
          <cell r="Y16">
            <v>1</v>
          </cell>
          <cell r="Z16">
            <v>0</v>
          </cell>
          <cell r="AA16">
            <v>0</v>
          </cell>
          <cell r="AB16">
            <v>0</v>
          </cell>
          <cell r="AC16">
            <v>0</v>
          </cell>
          <cell r="AD16">
            <v>1</v>
          </cell>
          <cell r="AE16">
            <v>0</v>
          </cell>
          <cell r="AF16">
            <v>0</v>
          </cell>
          <cell r="AG16">
            <v>0</v>
          </cell>
          <cell r="AH16">
            <v>0</v>
          </cell>
          <cell r="AI16">
            <v>6</v>
          </cell>
        </row>
        <row r="17">
          <cell r="C17">
            <v>71814</v>
          </cell>
          <cell r="D17">
            <v>11</v>
          </cell>
          <cell r="E17" t="str">
            <v>ISLAM</v>
          </cell>
          <cell r="F17" t="str">
            <v>PKWT</v>
          </cell>
          <cell r="G17" t="str">
            <v>PREPAID</v>
          </cell>
          <cell r="H17">
            <v>28</v>
          </cell>
          <cell r="I17" t="str">
            <v>E</v>
          </cell>
          <cell r="J17">
            <v>19235086</v>
          </cell>
          <cell r="K17">
            <v>570259</v>
          </cell>
          <cell r="L17">
            <v>31</v>
          </cell>
          <cell r="M17">
            <v>21</v>
          </cell>
          <cell r="N17">
            <v>21</v>
          </cell>
          <cell r="O17">
            <v>20</v>
          </cell>
          <cell r="P17">
            <v>10</v>
          </cell>
          <cell r="Q17">
            <v>0</v>
          </cell>
          <cell r="R17">
            <v>0</v>
          </cell>
          <cell r="S17">
            <v>0</v>
          </cell>
          <cell r="T17">
            <v>0</v>
          </cell>
          <cell r="U17">
            <v>0</v>
          </cell>
          <cell r="V17">
            <v>0</v>
          </cell>
          <cell r="W17">
            <v>0</v>
          </cell>
          <cell r="X17">
            <v>0</v>
          </cell>
          <cell r="Y17">
            <v>1</v>
          </cell>
          <cell r="Z17">
            <v>0</v>
          </cell>
          <cell r="AA17">
            <v>0</v>
          </cell>
          <cell r="AB17">
            <v>0</v>
          </cell>
          <cell r="AC17">
            <v>0</v>
          </cell>
          <cell r="AD17">
            <v>1</v>
          </cell>
          <cell r="AE17">
            <v>0</v>
          </cell>
          <cell r="AF17">
            <v>0</v>
          </cell>
          <cell r="AG17">
            <v>0</v>
          </cell>
          <cell r="AH17">
            <v>0</v>
          </cell>
          <cell r="AI17">
            <v>6</v>
          </cell>
        </row>
        <row r="18">
          <cell r="C18">
            <v>30540</v>
          </cell>
          <cell r="D18">
            <v>115</v>
          </cell>
          <cell r="E18" t="str">
            <v>ISLAM</v>
          </cell>
          <cell r="F18" t="str">
            <v>PKWT</v>
          </cell>
          <cell r="G18" t="str">
            <v>PREPAID</v>
          </cell>
          <cell r="H18">
            <v>104.533333333333</v>
          </cell>
          <cell r="I18" t="str">
            <v>E</v>
          </cell>
          <cell r="J18">
            <v>16008157</v>
          </cell>
          <cell r="K18">
            <v>570276</v>
          </cell>
          <cell r="L18">
            <v>31</v>
          </cell>
          <cell r="M18">
            <v>21</v>
          </cell>
          <cell r="N18">
            <v>20</v>
          </cell>
          <cell r="O18">
            <v>19</v>
          </cell>
          <cell r="P18">
            <v>10</v>
          </cell>
          <cell r="Q18">
            <v>1</v>
          </cell>
          <cell r="R18">
            <v>0</v>
          </cell>
          <cell r="S18">
            <v>1</v>
          </cell>
          <cell r="T18">
            <v>0</v>
          </cell>
          <cell r="U18">
            <v>0</v>
          </cell>
          <cell r="V18">
            <v>0</v>
          </cell>
          <cell r="W18">
            <v>0</v>
          </cell>
          <cell r="X18">
            <v>1</v>
          </cell>
          <cell r="Y18">
            <v>1</v>
          </cell>
          <cell r="Z18">
            <v>0</v>
          </cell>
          <cell r="AA18">
            <v>0</v>
          </cell>
          <cell r="AB18">
            <v>0</v>
          </cell>
          <cell r="AC18">
            <v>0</v>
          </cell>
          <cell r="AD18">
            <v>1</v>
          </cell>
          <cell r="AE18">
            <v>0</v>
          </cell>
          <cell r="AF18">
            <v>0</v>
          </cell>
          <cell r="AG18">
            <v>0</v>
          </cell>
          <cell r="AH18">
            <v>0</v>
          </cell>
          <cell r="AI18">
            <v>19</v>
          </cell>
        </row>
        <row r="19">
          <cell r="C19">
            <v>104895</v>
          </cell>
          <cell r="D19">
            <v>7</v>
          </cell>
          <cell r="E19" t="str">
            <v>ISLAM</v>
          </cell>
          <cell r="F19" t="str">
            <v>PKWT</v>
          </cell>
          <cell r="G19" t="str">
            <v>PREPAID</v>
          </cell>
          <cell r="H19">
            <v>44.933333333333302</v>
          </cell>
          <cell r="I19" t="str">
            <v>E</v>
          </cell>
          <cell r="J19">
            <v>18010386</v>
          </cell>
          <cell r="K19">
            <v>570080</v>
          </cell>
          <cell r="L19">
            <v>31</v>
          </cell>
          <cell r="M19">
            <v>21</v>
          </cell>
          <cell r="N19">
            <v>19</v>
          </cell>
          <cell r="O19">
            <v>18</v>
          </cell>
          <cell r="P19">
            <v>10</v>
          </cell>
          <cell r="Q19">
            <v>2</v>
          </cell>
          <cell r="R19">
            <v>0</v>
          </cell>
          <cell r="S19">
            <v>2</v>
          </cell>
          <cell r="T19">
            <v>0</v>
          </cell>
          <cell r="U19">
            <v>0</v>
          </cell>
          <cell r="V19">
            <v>0</v>
          </cell>
          <cell r="W19">
            <v>0</v>
          </cell>
          <cell r="X19">
            <v>2</v>
          </cell>
          <cell r="Y19">
            <v>1</v>
          </cell>
          <cell r="Z19">
            <v>0</v>
          </cell>
          <cell r="AA19">
            <v>0</v>
          </cell>
          <cell r="AB19">
            <v>0</v>
          </cell>
          <cell r="AC19">
            <v>0</v>
          </cell>
          <cell r="AD19">
            <v>1</v>
          </cell>
          <cell r="AE19">
            <v>0</v>
          </cell>
          <cell r="AF19">
            <v>0</v>
          </cell>
          <cell r="AG19">
            <v>0</v>
          </cell>
          <cell r="AH19">
            <v>0</v>
          </cell>
          <cell r="AI19">
            <v>18</v>
          </cell>
        </row>
        <row r="20">
          <cell r="C20">
            <v>76490</v>
          </cell>
          <cell r="D20">
            <v>20</v>
          </cell>
          <cell r="E20" t="str">
            <v>KRISTEN PROTESTAN</v>
          </cell>
          <cell r="F20" t="str">
            <v>PKWT</v>
          </cell>
          <cell r="G20" t="str">
            <v>PREPAID</v>
          </cell>
          <cell r="H20">
            <v>66.133333333333297</v>
          </cell>
          <cell r="I20" t="str">
            <v>E</v>
          </cell>
          <cell r="J20">
            <v>16011366</v>
          </cell>
          <cell r="K20">
            <v>570028</v>
          </cell>
          <cell r="L20">
            <v>31</v>
          </cell>
          <cell r="M20">
            <v>21</v>
          </cell>
          <cell r="N20">
            <v>18</v>
          </cell>
          <cell r="O20">
            <v>17</v>
          </cell>
          <cell r="P20">
            <v>10</v>
          </cell>
          <cell r="Q20">
            <v>0</v>
          </cell>
          <cell r="R20">
            <v>0</v>
          </cell>
          <cell r="S20">
            <v>0</v>
          </cell>
          <cell r="T20">
            <v>0</v>
          </cell>
          <cell r="U20">
            <v>3</v>
          </cell>
          <cell r="V20">
            <v>0</v>
          </cell>
          <cell r="W20">
            <v>3</v>
          </cell>
          <cell r="X20">
            <v>3</v>
          </cell>
          <cell r="Y20">
            <v>1</v>
          </cell>
          <cell r="Z20">
            <v>0</v>
          </cell>
          <cell r="AA20">
            <v>0</v>
          </cell>
          <cell r="AB20">
            <v>0</v>
          </cell>
          <cell r="AC20">
            <v>0</v>
          </cell>
          <cell r="AD20">
            <v>1</v>
          </cell>
          <cell r="AE20">
            <v>0</v>
          </cell>
          <cell r="AF20">
            <v>0</v>
          </cell>
          <cell r="AG20">
            <v>0</v>
          </cell>
          <cell r="AH20">
            <v>0</v>
          </cell>
          <cell r="AI20">
            <v>17</v>
          </cell>
        </row>
        <row r="21">
          <cell r="C21">
            <v>95691</v>
          </cell>
          <cell r="D21">
            <v>6</v>
          </cell>
          <cell r="E21" t="str">
            <v>ISLAM</v>
          </cell>
          <cell r="F21" t="str">
            <v>PKWT</v>
          </cell>
          <cell r="G21" t="str">
            <v>PREPAID</v>
          </cell>
          <cell r="H21">
            <v>52.233333333333299</v>
          </cell>
          <cell r="I21" t="str">
            <v>E</v>
          </cell>
          <cell r="J21">
            <v>17011829</v>
          </cell>
          <cell r="K21">
            <v>570175</v>
          </cell>
          <cell r="L21">
            <v>31</v>
          </cell>
          <cell r="M21">
            <v>21</v>
          </cell>
          <cell r="N21">
            <v>21</v>
          </cell>
          <cell r="O21">
            <v>20</v>
          </cell>
          <cell r="P21">
            <v>10</v>
          </cell>
          <cell r="Q21">
            <v>0</v>
          </cell>
          <cell r="R21">
            <v>0</v>
          </cell>
          <cell r="S21">
            <v>0</v>
          </cell>
          <cell r="T21">
            <v>0</v>
          </cell>
          <cell r="U21">
            <v>0</v>
          </cell>
          <cell r="V21">
            <v>0</v>
          </cell>
          <cell r="W21">
            <v>0</v>
          </cell>
          <cell r="X21">
            <v>0</v>
          </cell>
          <cell r="Y21">
            <v>1</v>
          </cell>
          <cell r="Z21">
            <v>0</v>
          </cell>
          <cell r="AA21">
            <v>0</v>
          </cell>
          <cell r="AB21">
            <v>0</v>
          </cell>
          <cell r="AC21">
            <v>0</v>
          </cell>
          <cell r="AD21">
            <v>1</v>
          </cell>
          <cell r="AE21">
            <v>0</v>
          </cell>
          <cell r="AF21">
            <v>0</v>
          </cell>
          <cell r="AG21">
            <v>0</v>
          </cell>
          <cell r="AH21">
            <v>0</v>
          </cell>
          <cell r="AI21">
            <v>20</v>
          </cell>
        </row>
        <row r="22">
          <cell r="C22">
            <v>102119</v>
          </cell>
          <cell r="D22" t="str">
            <v>BATCH 3 2018</v>
          </cell>
          <cell r="E22" t="str">
            <v>ISLAM</v>
          </cell>
          <cell r="F22" t="str">
            <v>PKWT</v>
          </cell>
          <cell r="G22" t="str">
            <v>CORP</v>
          </cell>
          <cell r="H22">
            <v>41.1666666666667</v>
          </cell>
          <cell r="I22" t="str">
            <v>E</v>
          </cell>
          <cell r="J22">
            <v>18009509</v>
          </cell>
          <cell r="K22">
            <v>570225</v>
          </cell>
          <cell r="L22">
            <v>31</v>
          </cell>
          <cell r="M22">
            <v>21</v>
          </cell>
          <cell r="N22">
            <v>21</v>
          </cell>
          <cell r="O22">
            <v>20</v>
          </cell>
          <cell r="P22">
            <v>10</v>
          </cell>
          <cell r="Q22">
            <v>0</v>
          </cell>
          <cell r="R22">
            <v>0</v>
          </cell>
          <cell r="S22">
            <v>0</v>
          </cell>
          <cell r="T22">
            <v>0</v>
          </cell>
          <cell r="U22">
            <v>0</v>
          </cell>
          <cell r="V22">
            <v>0</v>
          </cell>
          <cell r="W22">
            <v>0</v>
          </cell>
          <cell r="X22">
            <v>0</v>
          </cell>
          <cell r="Y22">
            <v>1</v>
          </cell>
          <cell r="Z22">
            <v>0</v>
          </cell>
          <cell r="AA22">
            <v>0</v>
          </cell>
          <cell r="AB22">
            <v>0</v>
          </cell>
          <cell r="AC22">
            <v>0</v>
          </cell>
          <cell r="AD22">
            <v>1</v>
          </cell>
          <cell r="AE22">
            <v>0</v>
          </cell>
          <cell r="AF22">
            <v>0</v>
          </cell>
          <cell r="AG22">
            <v>0</v>
          </cell>
          <cell r="AH22">
            <v>0</v>
          </cell>
          <cell r="AI22">
            <v>20</v>
          </cell>
        </row>
        <row r="23">
          <cell r="C23">
            <v>105768</v>
          </cell>
          <cell r="D23">
            <v>8</v>
          </cell>
          <cell r="E23" t="str">
            <v>ISLAM</v>
          </cell>
          <cell r="F23" t="str">
            <v>PKWT</v>
          </cell>
          <cell r="G23" t="str">
            <v>CORP</v>
          </cell>
          <cell r="H23">
            <v>44.133333333333297</v>
          </cell>
          <cell r="I23" t="str">
            <v>E</v>
          </cell>
          <cell r="J23">
            <v>18010577</v>
          </cell>
          <cell r="K23">
            <v>570033</v>
          </cell>
          <cell r="L23">
            <v>31</v>
          </cell>
          <cell r="M23">
            <v>21</v>
          </cell>
          <cell r="N23">
            <v>21</v>
          </cell>
          <cell r="O23">
            <v>20</v>
          </cell>
          <cell r="P23">
            <v>10</v>
          </cell>
          <cell r="Q23">
            <v>0</v>
          </cell>
          <cell r="R23">
            <v>0</v>
          </cell>
          <cell r="S23">
            <v>0</v>
          </cell>
          <cell r="T23">
            <v>0</v>
          </cell>
          <cell r="U23">
            <v>0</v>
          </cell>
          <cell r="V23">
            <v>0</v>
          </cell>
          <cell r="W23">
            <v>0</v>
          </cell>
          <cell r="X23">
            <v>0</v>
          </cell>
          <cell r="Y23">
            <v>1</v>
          </cell>
          <cell r="Z23">
            <v>0</v>
          </cell>
          <cell r="AA23">
            <v>0</v>
          </cell>
          <cell r="AB23">
            <v>0</v>
          </cell>
          <cell r="AC23">
            <v>0</v>
          </cell>
          <cell r="AD23">
            <v>1</v>
          </cell>
          <cell r="AE23">
            <v>0</v>
          </cell>
          <cell r="AF23">
            <v>0</v>
          </cell>
          <cell r="AG23">
            <v>0</v>
          </cell>
          <cell r="AH23">
            <v>0</v>
          </cell>
          <cell r="AI23">
            <v>20</v>
          </cell>
        </row>
        <row r="24">
          <cell r="C24">
            <v>159676</v>
          </cell>
          <cell r="D24">
            <v>6</v>
          </cell>
          <cell r="E24" t="str">
            <v>ISLAM</v>
          </cell>
          <cell r="F24" t="str">
            <v>PKWT</v>
          </cell>
          <cell r="G24" t="str">
            <v>PRIO</v>
          </cell>
          <cell r="H24">
            <v>29.1666666666667</v>
          </cell>
          <cell r="I24" t="str">
            <v>E</v>
          </cell>
          <cell r="J24">
            <v>19234654</v>
          </cell>
          <cell r="K24">
            <v>570171</v>
          </cell>
          <cell r="L24">
            <v>31</v>
          </cell>
          <cell r="M24">
            <v>21</v>
          </cell>
          <cell r="N24">
            <v>21</v>
          </cell>
          <cell r="O24">
            <v>17</v>
          </cell>
          <cell r="P24">
            <v>10</v>
          </cell>
          <cell r="Q24">
            <v>0</v>
          </cell>
          <cell r="R24">
            <v>0</v>
          </cell>
          <cell r="S24">
            <v>0</v>
          </cell>
          <cell r="T24">
            <v>0</v>
          </cell>
          <cell r="U24">
            <v>0</v>
          </cell>
          <cell r="V24">
            <v>0</v>
          </cell>
          <cell r="W24">
            <v>0</v>
          </cell>
          <cell r="X24">
            <v>0</v>
          </cell>
          <cell r="Y24">
            <v>1</v>
          </cell>
          <cell r="Z24">
            <v>0</v>
          </cell>
          <cell r="AA24">
            <v>0</v>
          </cell>
          <cell r="AB24">
            <v>0</v>
          </cell>
          <cell r="AC24">
            <v>3</v>
          </cell>
          <cell r="AD24">
            <v>4</v>
          </cell>
          <cell r="AE24">
            <v>0</v>
          </cell>
          <cell r="AF24">
            <v>0</v>
          </cell>
          <cell r="AG24">
            <v>0</v>
          </cell>
          <cell r="AH24">
            <v>0</v>
          </cell>
          <cell r="AI24">
            <v>15</v>
          </cell>
        </row>
        <row r="25">
          <cell r="C25">
            <v>51958</v>
          </cell>
          <cell r="D25">
            <v>196</v>
          </cell>
          <cell r="E25" t="str">
            <v>ISLAM</v>
          </cell>
          <cell r="F25" t="str">
            <v>PKWT</v>
          </cell>
          <cell r="G25" t="str">
            <v>PRIO</v>
          </cell>
          <cell r="H25">
            <v>90.8333333333333</v>
          </cell>
          <cell r="I25" t="str">
            <v>E</v>
          </cell>
          <cell r="J25">
            <v>14011582</v>
          </cell>
          <cell r="K25">
            <v>570144</v>
          </cell>
          <cell r="L25">
            <v>31</v>
          </cell>
          <cell r="M25">
            <v>21</v>
          </cell>
          <cell r="N25">
            <v>21</v>
          </cell>
          <cell r="O25">
            <v>20</v>
          </cell>
          <cell r="P25">
            <v>10</v>
          </cell>
          <cell r="Q25">
            <v>0</v>
          </cell>
          <cell r="R25">
            <v>0</v>
          </cell>
          <cell r="S25">
            <v>0</v>
          </cell>
          <cell r="T25">
            <v>0</v>
          </cell>
          <cell r="U25">
            <v>0</v>
          </cell>
          <cell r="V25">
            <v>0</v>
          </cell>
          <cell r="W25">
            <v>0</v>
          </cell>
          <cell r="X25">
            <v>0</v>
          </cell>
          <cell r="Y25">
            <v>1</v>
          </cell>
          <cell r="Z25">
            <v>0</v>
          </cell>
          <cell r="AA25">
            <v>0</v>
          </cell>
          <cell r="AB25">
            <v>0</v>
          </cell>
          <cell r="AC25">
            <v>0</v>
          </cell>
          <cell r="AD25">
            <v>1</v>
          </cell>
          <cell r="AE25">
            <v>0</v>
          </cell>
          <cell r="AF25">
            <v>0</v>
          </cell>
          <cell r="AG25">
            <v>0</v>
          </cell>
          <cell r="AH25">
            <v>0</v>
          </cell>
          <cell r="AI25">
            <v>19</v>
          </cell>
        </row>
        <row r="26">
          <cell r="C26">
            <v>87812</v>
          </cell>
          <cell r="D26">
            <v>3</v>
          </cell>
          <cell r="E26" t="str">
            <v>ISLAM</v>
          </cell>
          <cell r="F26" t="str">
            <v>PKWT</v>
          </cell>
          <cell r="G26" t="str">
            <v>CORP</v>
          </cell>
          <cell r="H26">
            <v>58.4</v>
          </cell>
          <cell r="I26" t="str">
            <v>E</v>
          </cell>
          <cell r="J26">
            <v>17009753</v>
          </cell>
          <cell r="K26">
            <v>570201</v>
          </cell>
          <cell r="L26">
            <v>31</v>
          </cell>
          <cell r="M26">
            <v>21</v>
          </cell>
          <cell r="N26">
            <v>21</v>
          </cell>
          <cell r="O26">
            <v>20</v>
          </cell>
          <cell r="P26">
            <v>10</v>
          </cell>
          <cell r="Q26">
            <v>0</v>
          </cell>
          <cell r="R26">
            <v>0</v>
          </cell>
          <cell r="S26">
            <v>0</v>
          </cell>
          <cell r="T26">
            <v>0</v>
          </cell>
          <cell r="U26">
            <v>0</v>
          </cell>
          <cell r="V26">
            <v>0</v>
          </cell>
          <cell r="W26">
            <v>0</v>
          </cell>
          <cell r="X26">
            <v>0</v>
          </cell>
          <cell r="Y26">
            <v>1</v>
          </cell>
          <cell r="Z26">
            <v>0</v>
          </cell>
          <cell r="AA26">
            <v>0</v>
          </cell>
          <cell r="AB26">
            <v>0</v>
          </cell>
          <cell r="AC26">
            <v>0</v>
          </cell>
          <cell r="AD26">
            <v>1</v>
          </cell>
          <cell r="AE26">
            <v>0</v>
          </cell>
          <cell r="AF26">
            <v>0</v>
          </cell>
          <cell r="AG26">
            <v>0</v>
          </cell>
          <cell r="AH26">
            <v>0</v>
          </cell>
          <cell r="AI26">
            <v>20</v>
          </cell>
        </row>
        <row r="27">
          <cell r="C27">
            <v>150493</v>
          </cell>
          <cell r="D27">
            <v>13</v>
          </cell>
          <cell r="E27" t="str">
            <v>ISLAM</v>
          </cell>
          <cell r="F27" t="str">
            <v>PHL</v>
          </cell>
          <cell r="G27" t="str">
            <v>PRIO</v>
          </cell>
          <cell r="H27">
            <v>40.766666666666701</v>
          </cell>
          <cell r="I27" t="str">
            <v>E</v>
          </cell>
          <cell r="J27">
            <v>18230309</v>
          </cell>
          <cell r="K27">
            <v>570072</v>
          </cell>
          <cell r="L27">
            <v>31</v>
          </cell>
          <cell r="M27">
            <v>21</v>
          </cell>
          <cell r="N27">
            <v>21</v>
          </cell>
          <cell r="O27">
            <v>21</v>
          </cell>
          <cell r="P27">
            <v>10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row>
        <row r="28">
          <cell r="C28">
            <v>74499</v>
          </cell>
          <cell r="D28">
            <v>11</v>
          </cell>
          <cell r="E28" t="str">
            <v>ISLAM</v>
          </cell>
          <cell r="F28" t="str">
            <v>PKWT</v>
          </cell>
          <cell r="G28" t="str">
            <v>CORP</v>
          </cell>
          <cell r="H28">
            <v>66.133333333333297</v>
          </cell>
          <cell r="I28" t="str">
            <v>E</v>
          </cell>
          <cell r="J28">
            <v>16010304</v>
          </cell>
          <cell r="K28">
            <v>570237</v>
          </cell>
          <cell r="L28">
            <v>31</v>
          </cell>
          <cell r="M28">
            <v>21</v>
          </cell>
          <cell r="N28">
            <v>21</v>
          </cell>
          <cell r="O28">
            <v>20</v>
          </cell>
          <cell r="P28">
            <v>10</v>
          </cell>
          <cell r="Q28">
            <v>0</v>
          </cell>
          <cell r="R28">
            <v>0</v>
          </cell>
          <cell r="S28">
            <v>0</v>
          </cell>
          <cell r="T28">
            <v>0</v>
          </cell>
          <cell r="U28">
            <v>0</v>
          </cell>
          <cell r="V28">
            <v>0</v>
          </cell>
          <cell r="W28">
            <v>0</v>
          </cell>
          <cell r="X28">
            <v>0</v>
          </cell>
          <cell r="Y28">
            <v>1</v>
          </cell>
          <cell r="Z28">
            <v>0</v>
          </cell>
          <cell r="AA28">
            <v>0</v>
          </cell>
          <cell r="AB28">
            <v>0</v>
          </cell>
          <cell r="AC28">
            <v>0</v>
          </cell>
          <cell r="AD28">
            <v>1</v>
          </cell>
          <cell r="AE28">
            <v>0</v>
          </cell>
          <cell r="AF28">
            <v>0</v>
          </cell>
          <cell r="AG28">
            <v>0</v>
          </cell>
          <cell r="AH28">
            <v>0</v>
          </cell>
          <cell r="AI28">
            <v>1</v>
          </cell>
        </row>
        <row r="29">
          <cell r="C29">
            <v>88169</v>
          </cell>
          <cell r="D29">
            <v>10</v>
          </cell>
          <cell r="E29" t="str">
            <v>ISLAM</v>
          </cell>
          <cell r="F29" t="str">
            <v>PHL</v>
          </cell>
          <cell r="G29" t="str">
            <v>CORP</v>
          </cell>
          <cell r="H29">
            <v>34.233333333333299</v>
          </cell>
          <cell r="I29" t="str">
            <v>E</v>
          </cell>
          <cell r="J29">
            <v>17009910</v>
          </cell>
          <cell r="K29">
            <v>570131</v>
          </cell>
          <cell r="L29">
            <v>31</v>
          </cell>
          <cell r="M29">
            <v>21</v>
          </cell>
          <cell r="N29">
            <v>18</v>
          </cell>
          <cell r="O29">
            <v>18</v>
          </cell>
          <cell r="P29">
            <v>10</v>
          </cell>
          <cell r="Q29">
            <v>3</v>
          </cell>
          <cell r="R29">
            <v>0</v>
          </cell>
          <cell r="S29">
            <v>3</v>
          </cell>
          <cell r="T29">
            <v>0</v>
          </cell>
          <cell r="U29">
            <v>0</v>
          </cell>
          <cell r="V29">
            <v>0</v>
          </cell>
          <cell r="W29">
            <v>0</v>
          </cell>
          <cell r="X29">
            <v>3</v>
          </cell>
          <cell r="Y29">
            <v>0</v>
          </cell>
          <cell r="Z29">
            <v>0</v>
          </cell>
          <cell r="AA29">
            <v>0</v>
          </cell>
          <cell r="AB29">
            <v>0</v>
          </cell>
          <cell r="AC29">
            <v>0</v>
          </cell>
          <cell r="AD29">
            <v>0</v>
          </cell>
          <cell r="AE29">
            <v>0</v>
          </cell>
          <cell r="AF29">
            <v>0</v>
          </cell>
          <cell r="AG29">
            <v>0</v>
          </cell>
          <cell r="AH29">
            <v>0</v>
          </cell>
          <cell r="AI29">
            <v>0</v>
          </cell>
        </row>
        <row r="30">
          <cell r="C30">
            <v>54351</v>
          </cell>
          <cell r="D30">
            <v>4</v>
          </cell>
          <cell r="E30" t="str">
            <v>ISLAM</v>
          </cell>
          <cell r="F30" t="str">
            <v>PKWT</v>
          </cell>
          <cell r="G30" t="str">
            <v>PRIO</v>
          </cell>
          <cell r="H30">
            <v>93.2</v>
          </cell>
          <cell r="I30" t="str">
            <v>E</v>
          </cell>
          <cell r="J30">
            <v>14011003</v>
          </cell>
          <cell r="K30">
            <v>570218</v>
          </cell>
          <cell r="L30">
            <v>31</v>
          </cell>
          <cell r="M30">
            <v>21</v>
          </cell>
          <cell r="N30">
            <v>21</v>
          </cell>
          <cell r="O30">
            <v>20</v>
          </cell>
          <cell r="P30">
            <v>10</v>
          </cell>
          <cell r="Q30">
            <v>0</v>
          </cell>
          <cell r="R30">
            <v>0</v>
          </cell>
          <cell r="S30">
            <v>0</v>
          </cell>
          <cell r="T30">
            <v>0</v>
          </cell>
          <cell r="U30">
            <v>0</v>
          </cell>
          <cell r="V30">
            <v>0</v>
          </cell>
          <cell r="W30">
            <v>0</v>
          </cell>
          <cell r="X30">
            <v>0</v>
          </cell>
          <cell r="Y30">
            <v>1</v>
          </cell>
          <cell r="Z30">
            <v>0</v>
          </cell>
          <cell r="AA30">
            <v>0</v>
          </cell>
          <cell r="AB30">
            <v>0</v>
          </cell>
          <cell r="AC30">
            <v>0</v>
          </cell>
          <cell r="AD30">
            <v>1</v>
          </cell>
          <cell r="AE30">
            <v>0</v>
          </cell>
          <cell r="AF30">
            <v>0</v>
          </cell>
          <cell r="AG30">
            <v>0</v>
          </cell>
          <cell r="AH30">
            <v>0</v>
          </cell>
          <cell r="AI30">
            <v>0</v>
          </cell>
        </row>
        <row r="31">
          <cell r="C31">
            <v>154667</v>
          </cell>
          <cell r="D31">
            <v>2</v>
          </cell>
          <cell r="E31" t="str">
            <v>ISLAM</v>
          </cell>
          <cell r="F31" t="str">
            <v>PHL</v>
          </cell>
          <cell r="G31" t="str">
            <v>PRIO</v>
          </cell>
          <cell r="H31">
            <v>36.566666666666698</v>
          </cell>
          <cell r="I31" t="str">
            <v>E</v>
          </cell>
          <cell r="J31">
            <v>19231902</v>
          </cell>
          <cell r="K31">
            <v>570044</v>
          </cell>
          <cell r="L31">
            <v>31</v>
          </cell>
          <cell r="M31">
            <v>21</v>
          </cell>
          <cell r="N31">
            <v>21</v>
          </cell>
          <cell r="O31">
            <v>21</v>
          </cell>
          <cell r="P31">
            <v>10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row>
        <row r="32">
          <cell r="C32">
            <v>103453</v>
          </cell>
          <cell r="D32">
            <v>5</v>
          </cell>
          <cell r="E32" t="str">
            <v>ISLAM</v>
          </cell>
          <cell r="F32" t="str">
            <v>PKWT</v>
          </cell>
          <cell r="G32" t="str">
            <v>POSTPAID</v>
          </cell>
          <cell r="H32">
            <v>46.433333333333302</v>
          </cell>
          <cell r="I32" t="str">
            <v>E</v>
          </cell>
          <cell r="J32">
            <v>18009899</v>
          </cell>
          <cell r="K32">
            <v>570265</v>
          </cell>
          <cell r="L32">
            <v>31</v>
          </cell>
          <cell r="M32">
            <v>24</v>
          </cell>
          <cell r="N32">
            <v>24</v>
          </cell>
          <cell r="O32">
            <v>23</v>
          </cell>
          <cell r="P32">
            <v>7</v>
          </cell>
          <cell r="Q32">
            <v>0</v>
          </cell>
          <cell r="R32">
            <v>0</v>
          </cell>
          <cell r="S32">
            <v>0</v>
          </cell>
          <cell r="T32">
            <v>0</v>
          </cell>
          <cell r="U32">
            <v>0</v>
          </cell>
          <cell r="V32">
            <v>0</v>
          </cell>
          <cell r="W32">
            <v>0</v>
          </cell>
          <cell r="X32">
            <v>0</v>
          </cell>
          <cell r="Y32">
            <v>1</v>
          </cell>
          <cell r="Z32">
            <v>0</v>
          </cell>
          <cell r="AA32">
            <v>0</v>
          </cell>
          <cell r="AB32">
            <v>0</v>
          </cell>
          <cell r="AC32">
            <v>0</v>
          </cell>
          <cell r="AD32">
            <v>1</v>
          </cell>
          <cell r="AE32">
            <v>0</v>
          </cell>
          <cell r="AF32">
            <v>0</v>
          </cell>
          <cell r="AG32">
            <v>0</v>
          </cell>
          <cell r="AH32">
            <v>0</v>
          </cell>
          <cell r="AI32">
            <v>23</v>
          </cell>
        </row>
        <row r="33">
          <cell r="C33">
            <v>87809</v>
          </cell>
          <cell r="D33">
            <v>3</v>
          </cell>
          <cell r="E33" t="str">
            <v>ISLAM</v>
          </cell>
          <cell r="F33" t="str">
            <v>PKWT</v>
          </cell>
          <cell r="G33" t="str">
            <v>PRIO</v>
          </cell>
          <cell r="H33">
            <v>58.4</v>
          </cell>
          <cell r="I33" t="str">
            <v>E</v>
          </cell>
          <cell r="J33">
            <v>17009750</v>
          </cell>
          <cell r="K33">
            <v>570145</v>
          </cell>
          <cell r="L33">
            <v>31</v>
          </cell>
          <cell r="M33">
            <v>21</v>
          </cell>
          <cell r="N33">
            <v>21</v>
          </cell>
          <cell r="O33">
            <v>20</v>
          </cell>
          <cell r="P33">
            <v>10</v>
          </cell>
          <cell r="Q33">
            <v>0</v>
          </cell>
          <cell r="R33">
            <v>0</v>
          </cell>
          <cell r="S33">
            <v>0</v>
          </cell>
          <cell r="T33">
            <v>0</v>
          </cell>
          <cell r="U33">
            <v>0</v>
          </cell>
          <cell r="V33">
            <v>0</v>
          </cell>
          <cell r="W33">
            <v>0</v>
          </cell>
          <cell r="X33">
            <v>0</v>
          </cell>
          <cell r="Y33">
            <v>1</v>
          </cell>
          <cell r="Z33">
            <v>0</v>
          </cell>
          <cell r="AA33">
            <v>0</v>
          </cell>
          <cell r="AB33">
            <v>0</v>
          </cell>
          <cell r="AC33">
            <v>0</v>
          </cell>
          <cell r="AD33">
            <v>1</v>
          </cell>
          <cell r="AE33">
            <v>0</v>
          </cell>
          <cell r="AF33">
            <v>0</v>
          </cell>
          <cell r="AG33">
            <v>0</v>
          </cell>
          <cell r="AH33">
            <v>0</v>
          </cell>
          <cell r="AI33">
            <v>20</v>
          </cell>
        </row>
        <row r="34">
          <cell r="C34">
            <v>105769</v>
          </cell>
          <cell r="D34">
            <v>8</v>
          </cell>
          <cell r="E34" t="str">
            <v>ISLAM</v>
          </cell>
          <cell r="F34" t="str">
            <v>PKWT</v>
          </cell>
          <cell r="G34" t="str">
            <v>POSTPAID</v>
          </cell>
          <cell r="H34">
            <v>44.133333333333297</v>
          </cell>
          <cell r="I34" t="str">
            <v>E</v>
          </cell>
          <cell r="J34">
            <v>18010561</v>
          </cell>
          <cell r="K34">
            <v>570059</v>
          </cell>
          <cell r="L34">
            <v>31</v>
          </cell>
          <cell r="M34">
            <v>24</v>
          </cell>
          <cell r="N34">
            <v>24</v>
          </cell>
          <cell r="O34">
            <v>23</v>
          </cell>
          <cell r="P34">
            <v>7</v>
          </cell>
          <cell r="Q34">
            <v>0</v>
          </cell>
          <cell r="R34">
            <v>0</v>
          </cell>
          <cell r="S34">
            <v>0</v>
          </cell>
          <cell r="T34">
            <v>0</v>
          </cell>
          <cell r="U34">
            <v>0</v>
          </cell>
          <cell r="V34">
            <v>0</v>
          </cell>
          <cell r="W34">
            <v>0</v>
          </cell>
          <cell r="X34">
            <v>0</v>
          </cell>
          <cell r="Y34">
            <v>1</v>
          </cell>
          <cell r="Z34">
            <v>0</v>
          </cell>
          <cell r="AA34">
            <v>0</v>
          </cell>
          <cell r="AB34">
            <v>0</v>
          </cell>
          <cell r="AC34">
            <v>0</v>
          </cell>
          <cell r="AD34">
            <v>1</v>
          </cell>
          <cell r="AE34">
            <v>0</v>
          </cell>
          <cell r="AF34">
            <v>0</v>
          </cell>
          <cell r="AG34">
            <v>0</v>
          </cell>
          <cell r="AH34">
            <v>0</v>
          </cell>
          <cell r="AI34">
            <v>23</v>
          </cell>
        </row>
        <row r="35">
          <cell r="C35">
            <v>160709</v>
          </cell>
          <cell r="D35">
            <v>12</v>
          </cell>
          <cell r="E35" t="str">
            <v>ISLAM</v>
          </cell>
          <cell r="F35" t="str">
            <v>PKWT</v>
          </cell>
          <cell r="G35" t="str">
            <v>POSTPAID</v>
          </cell>
          <cell r="H35">
            <v>27.766666666666701</v>
          </cell>
          <cell r="I35" t="str">
            <v>E</v>
          </cell>
          <cell r="J35">
            <v>19235313</v>
          </cell>
          <cell r="K35">
            <v>570156</v>
          </cell>
          <cell r="L35">
            <v>31</v>
          </cell>
          <cell r="M35">
            <v>24</v>
          </cell>
          <cell r="N35">
            <v>23</v>
          </cell>
          <cell r="O35">
            <v>22</v>
          </cell>
          <cell r="P35">
            <v>7</v>
          </cell>
          <cell r="Q35">
            <v>1</v>
          </cell>
          <cell r="R35">
            <v>0</v>
          </cell>
          <cell r="S35">
            <v>1</v>
          </cell>
          <cell r="T35">
            <v>0</v>
          </cell>
          <cell r="U35">
            <v>0</v>
          </cell>
          <cell r="V35">
            <v>0</v>
          </cell>
          <cell r="W35">
            <v>0</v>
          </cell>
          <cell r="X35">
            <v>1</v>
          </cell>
          <cell r="Y35">
            <v>1</v>
          </cell>
          <cell r="Z35">
            <v>0</v>
          </cell>
          <cell r="AA35">
            <v>0</v>
          </cell>
          <cell r="AB35">
            <v>0</v>
          </cell>
          <cell r="AC35">
            <v>0</v>
          </cell>
          <cell r="AD35">
            <v>1</v>
          </cell>
          <cell r="AE35">
            <v>0</v>
          </cell>
          <cell r="AF35">
            <v>0</v>
          </cell>
          <cell r="AG35">
            <v>0</v>
          </cell>
          <cell r="AH35">
            <v>0</v>
          </cell>
          <cell r="AI35">
            <v>2</v>
          </cell>
        </row>
        <row r="36">
          <cell r="C36">
            <v>161143</v>
          </cell>
          <cell r="D36">
            <v>13</v>
          </cell>
          <cell r="E36" t="str">
            <v>ISLAM</v>
          </cell>
          <cell r="F36" t="str">
            <v>PKWT</v>
          </cell>
          <cell r="G36" t="str">
            <v>POSTPAID</v>
          </cell>
          <cell r="H36">
            <v>27.3</v>
          </cell>
          <cell r="I36" t="str">
            <v>E</v>
          </cell>
          <cell r="J36">
            <v>19235282</v>
          </cell>
          <cell r="K36">
            <v>570063</v>
          </cell>
          <cell r="L36">
            <v>31</v>
          </cell>
          <cell r="M36">
            <v>24</v>
          </cell>
          <cell r="N36">
            <v>24</v>
          </cell>
          <cell r="O36">
            <v>23</v>
          </cell>
          <cell r="P36">
            <v>7</v>
          </cell>
          <cell r="Q36">
            <v>0</v>
          </cell>
          <cell r="R36">
            <v>0</v>
          </cell>
          <cell r="S36">
            <v>0</v>
          </cell>
          <cell r="T36">
            <v>0</v>
          </cell>
          <cell r="U36">
            <v>0</v>
          </cell>
          <cell r="V36">
            <v>0</v>
          </cell>
          <cell r="W36">
            <v>0</v>
          </cell>
          <cell r="X36">
            <v>0</v>
          </cell>
          <cell r="Y36">
            <v>1</v>
          </cell>
          <cell r="Z36">
            <v>0</v>
          </cell>
          <cell r="AA36">
            <v>0</v>
          </cell>
          <cell r="AB36">
            <v>0</v>
          </cell>
          <cell r="AC36">
            <v>0</v>
          </cell>
          <cell r="AD36">
            <v>1</v>
          </cell>
          <cell r="AE36">
            <v>0</v>
          </cell>
          <cell r="AF36">
            <v>0</v>
          </cell>
          <cell r="AG36">
            <v>0</v>
          </cell>
          <cell r="AH36">
            <v>0</v>
          </cell>
          <cell r="AI36">
            <v>8</v>
          </cell>
        </row>
        <row r="37">
          <cell r="C37">
            <v>160079</v>
          </cell>
          <cell r="D37">
            <v>9</v>
          </cell>
          <cell r="E37" t="str">
            <v>ISLAM</v>
          </cell>
          <cell r="F37" t="str">
            <v>PKWT</v>
          </cell>
          <cell r="G37" t="str">
            <v>POSTPAID</v>
          </cell>
          <cell r="H37">
            <v>28.6</v>
          </cell>
          <cell r="I37" t="str">
            <v>E</v>
          </cell>
          <cell r="J37">
            <v>19234870</v>
          </cell>
          <cell r="K37">
            <v>570260</v>
          </cell>
          <cell r="L37">
            <v>31</v>
          </cell>
          <cell r="M37">
            <v>24</v>
          </cell>
          <cell r="N37">
            <v>24</v>
          </cell>
          <cell r="O37">
            <v>23</v>
          </cell>
          <cell r="P37">
            <v>7</v>
          </cell>
          <cell r="Q37">
            <v>0</v>
          </cell>
          <cell r="R37">
            <v>0</v>
          </cell>
          <cell r="S37">
            <v>0</v>
          </cell>
          <cell r="T37">
            <v>0</v>
          </cell>
          <cell r="U37">
            <v>0</v>
          </cell>
          <cell r="V37">
            <v>0</v>
          </cell>
          <cell r="W37">
            <v>0</v>
          </cell>
          <cell r="X37">
            <v>0</v>
          </cell>
          <cell r="Y37">
            <v>1</v>
          </cell>
          <cell r="Z37">
            <v>0</v>
          </cell>
          <cell r="AA37">
            <v>0</v>
          </cell>
          <cell r="AB37">
            <v>0</v>
          </cell>
          <cell r="AC37">
            <v>0</v>
          </cell>
          <cell r="AD37">
            <v>1</v>
          </cell>
          <cell r="AE37">
            <v>0</v>
          </cell>
          <cell r="AF37">
            <v>0</v>
          </cell>
          <cell r="AG37">
            <v>0</v>
          </cell>
          <cell r="AH37">
            <v>0</v>
          </cell>
          <cell r="AI37">
            <v>9</v>
          </cell>
        </row>
        <row r="38">
          <cell r="C38">
            <v>160028</v>
          </cell>
          <cell r="D38">
            <v>7</v>
          </cell>
          <cell r="E38" t="str">
            <v>ISLAM</v>
          </cell>
          <cell r="F38" t="str">
            <v>PKWT</v>
          </cell>
          <cell r="G38" t="str">
            <v>POSTPAID</v>
          </cell>
          <cell r="H38">
            <v>28.933333333333302</v>
          </cell>
          <cell r="I38" t="str">
            <v>E</v>
          </cell>
          <cell r="J38">
            <v>19234712</v>
          </cell>
          <cell r="K38">
            <v>570077</v>
          </cell>
          <cell r="L38">
            <v>31</v>
          </cell>
          <cell r="M38">
            <v>24</v>
          </cell>
          <cell r="N38">
            <v>23</v>
          </cell>
          <cell r="O38">
            <v>22</v>
          </cell>
          <cell r="P38">
            <v>7</v>
          </cell>
          <cell r="Q38">
            <v>1</v>
          </cell>
          <cell r="R38">
            <v>0</v>
          </cell>
          <cell r="S38">
            <v>1</v>
          </cell>
          <cell r="T38">
            <v>0</v>
          </cell>
          <cell r="U38">
            <v>0</v>
          </cell>
          <cell r="V38">
            <v>0</v>
          </cell>
          <cell r="W38">
            <v>0</v>
          </cell>
          <cell r="X38">
            <v>1</v>
          </cell>
          <cell r="Y38">
            <v>1</v>
          </cell>
          <cell r="Z38">
            <v>0</v>
          </cell>
          <cell r="AA38">
            <v>0</v>
          </cell>
          <cell r="AB38">
            <v>0</v>
          </cell>
          <cell r="AC38">
            <v>0</v>
          </cell>
          <cell r="AD38">
            <v>1</v>
          </cell>
          <cell r="AE38">
            <v>0</v>
          </cell>
          <cell r="AF38">
            <v>0</v>
          </cell>
          <cell r="AG38">
            <v>0</v>
          </cell>
          <cell r="AH38">
            <v>0</v>
          </cell>
          <cell r="AI38">
            <v>3</v>
          </cell>
        </row>
        <row r="39">
          <cell r="C39">
            <v>153783</v>
          </cell>
          <cell r="D39" t="str">
            <v>OBC TO IBC</v>
          </cell>
          <cell r="E39" t="str">
            <v>ISLAM</v>
          </cell>
          <cell r="F39" t="str">
            <v>PKWT</v>
          </cell>
          <cell r="G39" t="str">
            <v>POSTPAID</v>
          </cell>
          <cell r="H39">
            <v>34.566666666666698</v>
          </cell>
          <cell r="I39" t="str">
            <v>E</v>
          </cell>
          <cell r="J39">
            <v>19231530</v>
          </cell>
          <cell r="K39">
            <v>570120</v>
          </cell>
          <cell r="L39">
            <v>31</v>
          </cell>
          <cell r="M39">
            <v>24</v>
          </cell>
          <cell r="N39">
            <v>24</v>
          </cell>
          <cell r="O39">
            <v>23</v>
          </cell>
          <cell r="P39">
            <v>7</v>
          </cell>
          <cell r="Q39">
            <v>0</v>
          </cell>
          <cell r="R39">
            <v>0</v>
          </cell>
          <cell r="S39">
            <v>0</v>
          </cell>
          <cell r="T39">
            <v>0</v>
          </cell>
          <cell r="U39">
            <v>0</v>
          </cell>
          <cell r="V39">
            <v>0</v>
          </cell>
          <cell r="W39">
            <v>0</v>
          </cell>
          <cell r="X39">
            <v>0</v>
          </cell>
          <cell r="Y39">
            <v>1</v>
          </cell>
          <cell r="Z39">
            <v>0</v>
          </cell>
          <cell r="AA39">
            <v>0</v>
          </cell>
          <cell r="AB39">
            <v>0</v>
          </cell>
          <cell r="AC39">
            <v>0</v>
          </cell>
          <cell r="AD39">
            <v>1</v>
          </cell>
          <cell r="AE39">
            <v>0</v>
          </cell>
          <cell r="AF39">
            <v>0</v>
          </cell>
          <cell r="AG39">
            <v>0</v>
          </cell>
          <cell r="AH39">
            <v>0</v>
          </cell>
          <cell r="AI39">
            <v>23</v>
          </cell>
        </row>
        <row r="40">
          <cell r="C40">
            <v>159687</v>
          </cell>
          <cell r="D40">
            <v>6</v>
          </cell>
          <cell r="E40" t="str">
            <v>ISLAM</v>
          </cell>
          <cell r="F40" t="str">
            <v>PKWT</v>
          </cell>
          <cell r="G40" t="str">
            <v>POSTPAID</v>
          </cell>
          <cell r="H40">
            <v>29.1666666666667</v>
          </cell>
          <cell r="I40" t="str">
            <v>E</v>
          </cell>
          <cell r="J40">
            <v>19234590</v>
          </cell>
          <cell r="K40">
            <v>570004</v>
          </cell>
          <cell r="L40">
            <v>31</v>
          </cell>
          <cell r="M40">
            <v>16</v>
          </cell>
          <cell r="N40">
            <v>16</v>
          </cell>
          <cell r="O40">
            <v>15</v>
          </cell>
          <cell r="P40">
            <v>15</v>
          </cell>
          <cell r="Q40">
            <v>0</v>
          </cell>
          <cell r="R40">
            <v>0</v>
          </cell>
          <cell r="S40">
            <v>0</v>
          </cell>
          <cell r="T40">
            <v>0</v>
          </cell>
          <cell r="U40">
            <v>0</v>
          </cell>
          <cell r="V40">
            <v>0</v>
          </cell>
          <cell r="W40">
            <v>0</v>
          </cell>
          <cell r="X40">
            <v>0</v>
          </cell>
          <cell r="Y40">
            <v>1</v>
          </cell>
          <cell r="Z40">
            <v>0</v>
          </cell>
          <cell r="AA40">
            <v>0</v>
          </cell>
          <cell r="AB40">
            <v>0</v>
          </cell>
          <cell r="AC40">
            <v>0</v>
          </cell>
          <cell r="AD40">
            <v>1</v>
          </cell>
          <cell r="AE40">
            <v>0</v>
          </cell>
          <cell r="AF40">
            <v>0</v>
          </cell>
          <cell r="AG40">
            <v>0</v>
          </cell>
          <cell r="AH40">
            <v>0</v>
          </cell>
          <cell r="AI40">
            <v>15</v>
          </cell>
        </row>
        <row r="41">
          <cell r="C41">
            <v>101574</v>
          </cell>
          <cell r="D41" t="str">
            <v>MIGRASI OBC</v>
          </cell>
          <cell r="E41" t="str">
            <v>ISLAM</v>
          </cell>
          <cell r="F41" t="str">
            <v>PKWT</v>
          </cell>
          <cell r="G41" t="str">
            <v>POSTPAID</v>
          </cell>
          <cell r="H41">
            <v>31.466666666666701</v>
          </cell>
          <cell r="I41" t="str">
            <v>E</v>
          </cell>
          <cell r="J41">
            <v>18009275</v>
          </cell>
          <cell r="K41">
            <v>570031</v>
          </cell>
          <cell r="L41">
            <v>31</v>
          </cell>
          <cell r="M41">
            <v>24</v>
          </cell>
          <cell r="N41">
            <v>24</v>
          </cell>
          <cell r="O41">
            <v>23</v>
          </cell>
          <cell r="P41">
            <v>7</v>
          </cell>
          <cell r="Q41">
            <v>0</v>
          </cell>
          <cell r="R41">
            <v>0</v>
          </cell>
          <cell r="S41">
            <v>0</v>
          </cell>
          <cell r="T41">
            <v>0</v>
          </cell>
          <cell r="U41">
            <v>0</v>
          </cell>
          <cell r="V41">
            <v>0</v>
          </cell>
          <cell r="W41">
            <v>0</v>
          </cell>
          <cell r="X41">
            <v>0</v>
          </cell>
          <cell r="Y41">
            <v>1</v>
          </cell>
          <cell r="Z41">
            <v>0</v>
          </cell>
          <cell r="AA41">
            <v>0</v>
          </cell>
          <cell r="AB41">
            <v>0</v>
          </cell>
          <cell r="AC41">
            <v>0</v>
          </cell>
          <cell r="AD41">
            <v>1</v>
          </cell>
          <cell r="AE41">
            <v>0</v>
          </cell>
          <cell r="AF41">
            <v>0</v>
          </cell>
          <cell r="AG41">
            <v>0</v>
          </cell>
          <cell r="AH41">
            <v>0</v>
          </cell>
          <cell r="AI41">
            <v>23</v>
          </cell>
        </row>
        <row r="42">
          <cell r="C42">
            <v>101063</v>
          </cell>
          <cell r="D42" t="str">
            <v>OBC TO IBC</v>
          </cell>
          <cell r="E42" t="str">
            <v>ISLAM</v>
          </cell>
          <cell r="F42" t="str">
            <v>PKWT</v>
          </cell>
          <cell r="G42" t="str">
            <v>POSTPAID</v>
          </cell>
          <cell r="H42">
            <v>31.466666666666701</v>
          </cell>
          <cell r="I42" t="str">
            <v>E</v>
          </cell>
          <cell r="J42">
            <v>18009071</v>
          </cell>
          <cell r="K42">
            <v>570095</v>
          </cell>
          <cell r="L42">
            <v>31</v>
          </cell>
          <cell r="M42">
            <v>24</v>
          </cell>
          <cell r="N42">
            <v>24</v>
          </cell>
          <cell r="O42">
            <v>23</v>
          </cell>
          <cell r="P42">
            <v>7</v>
          </cell>
          <cell r="Q42">
            <v>0</v>
          </cell>
          <cell r="R42">
            <v>0</v>
          </cell>
          <cell r="S42">
            <v>0</v>
          </cell>
          <cell r="T42">
            <v>0</v>
          </cell>
          <cell r="U42">
            <v>0</v>
          </cell>
          <cell r="V42">
            <v>0</v>
          </cell>
          <cell r="W42">
            <v>0</v>
          </cell>
          <cell r="X42">
            <v>0</v>
          </cell>
          <cell r="Y42">
            <v>1</v>
          </cell>
          <cell r="Z42">
            <v>0</v>
          </cell>
          <cell r="AA42">
            <v>0</v>
          </cell>
          <cell r="AB42">
            <v>0</v>
          </cell>
          <cell r="AC42">
            <v>0</v>
          </cell>
          <cell r="AD42">
            <v>1</v>
          </cell>
          <cell r="AE42">
            <v>0</v>
          </cell>
          <cell r="AF42">
            <v>0</v>
          </cell>
          <cell r="AG42">
            <v>0</v>
          </cell>
          <cell r="AH42">
            <v>0</v>
          </cell>
          <cell r="AI42">
            <v>2</v>
          </cell>
        </row>
        <row r="43">
          <cell r="C43">
            <v>154502</v>
          </cell>
          <cell r="D43" t="str">
            <v>MIGRASI OBC TO IBC</v>
          </cell>
          <cell r="E43" t="str">
            <v>ISLAM</v>
          </cell>
          <cell r="F43" t="str">
            <v>PKWT</v>
          </cell>
          <cell r="G43" t="str">
            <v>POSTPAID</v>
          </cell>
          <cell r="H43">
            <v>34.233333333333299</v>
          </cell>
          <cell r="I43" t="str">
            <v>E</v>
          </cell>
          <cell r="J43">
            <v>19231653</v>
          </cell>
          <cell r="K43">
            <v>570014</v>
          </cell>
          <cell r="L43">
            <v>31</v>
          </cell>
          <cell r="M43">
            <v>24</v>
          </cell>
          <cell r="N43">
            <v>24</v>
          </cell>
          <cell r="O43">
            <v>23</v>
          </cell>
          <cell r="P43">
            <v>7</v>
          </cell>
          <cell r="Q43">
            <v>0</v>
          </cell>
          <cell r="R43">
            <v>0</v>
          </cell>
          <cell r="S43">
            <v>0</v>
          </cell>
          <cell r="T43">
            <v>0</v>
          </cell>
          <cell r="U43">
            <v>0</v>
          </cell>
          <cell r="V43">
            <v>0</v>
          </cell>
          <cell r="W43">
            <v>0</v>
          </cell>
          <cell r="X43">
            <v>0</v>
          </cell>
          <cell r="Y43">
            <v>1</v>
          </cell>
          <cell r="Z43">
            <v>0</v>
          </cell>
          <cell r="AA43">
            <v>0</v>
          </cell>
          <cell r="AB43">
            <v>0</v>
          </cell>
          <cell r="AC43">
            <v>0</v>
          </cell>
          <cell r="AD43">
            <v>1</v>
          </cell>
          <cell r="AE43">
            <v>0</v>
          </cell>
          <cell r="AF43">
            <v>0</v>
          </cell>
          <cell r="AG43">
            <v>0</v>
          </cell>
          <cell r="AH43">
            <v>0</v>
          </cell>
          <cell r="AI43">
            <v>5</v>
          </cell>
        </row>
        <row r="44">
          <cell r="C44">
            <v>156228</v>
          </cell>
          <cell r="D44">
            <v>12</v>
          </cell>
          <cell r="E44" t="str">
            <v>ISLAM</v>
          </cell>
          <cell r="F44" t="str">
            <v>PKWT</v>
          </cell>
          <cell r="G44" t="str">
            <v>POSTPAID</v>
          </cell>
          <cell r="H44">
            <v>31.466666666666701</v>
          </cell>
          <cell r="I44" t="str">
            <v>E</v>
          </cell>
          <cell r="J44">
            <v>19232842</v>
          </cell>
          <cell r="K44">
            <v>570027</v>
          </cell>
          <cell r="L44">
            <v>31</v>
          </cell>
          <cell r="M44">
            <v>24</v>
          </cell>
          <cell r="N44">
            <v>24</v>
          </cell>
          <cell r="O44">
            <v>23</v>
          </cell>
          <cell r="P44">
            <v>7</v>
          </cell>
          <cell r="Q44">
            <v>0</v>
          </cell>
          <cell r="R44">
            <v>0</v>
          </cell>
          <cell r="S44">
            <v>0</v>
          </cell>
          <cell r="T44">
            <v>0</v>
          </cell>
          <cell r="U44">
            <v>0</v>
          </cell>
          <cell r="V44">
            <v>0</v>
          </cell>
          <cell r="W44">
            <v>0</v>
          </cell>
          <cell r="X44">
            <v>0</v>
          </cell>
          <cell r="Y44">
            <v>1</v>
          </cell>
          <cell r="Z44">
            <v>0</v>
          </cell>
          <cell r="AA44">
            <v>0</v>
          </cell>
          <cell r="AB44">
            <v>0</v>
          </cell>
          <cell r="AC44">
            <v>0</v>
          </cell>
          <cell r="AD44">
            <v>1</v>
          </cell>
          <cell r="AE44">
            <v>0</v>
          </cell>
          <cell r="AF44">
            <v>0</v>
          </cell>
          <cell r="AG44">
            <v>0</v>
          </cell>
          <cell r="AH44">
            <v>0</v>
          </cell>
          <cell r="AI44">
            <v>5</v>
          </cell>
        </row>
        <row r="45">
          <cell r="C45">
            <v>154682</v>
          </cell>
          <cell r="D45">
            <v>1</v>
          </cell>
          <cell r="E45" t="str">
            <v>ISLAM</v>
          </cell>
          <cell r="F45" t="str">
            <v>PKWT</v>
          </cell>
          <cell r="G45" t="str">
            <v>POSTPAID</v>
          </cell>
          <cell r="H45">
            <v>33.266666666666701</v>
          </cell>
          <cell r="I45" t="str">
            <v>E</v>
          </cell>
          <cell r="J45">
            <v>19231967</v>
          </cell>
          <cell r="K45">
            <v>570278</v>
          </cell>
          <cell r="L45">
            <v>31</v>
          </cell>
          <cell r="M45">
            <v>24</v>
          </cell>
          <cell r="N45">
            <v>24</v>
          </cell>
          <cell r="O45">
            <v>23</v>
          </cell>
          <cell r="P45">
            <v>7</v>
          </cell>
          <cell r="Q45">
            <v>0</v>
          </cell>
          <cell r="R45">
            <v>0</v>
          </cell>
          <cell r="S45">
            <v>0</v>
          </cell>
          <cell r="T45">
            <v>0</v>
          </cell>
          <cell r="U45">
            <v>0</v>
          </cell>
          <cell r="V45">
            <v>0</v>
          </cell>
          <cell r="W45">
            <v>0</v>
          </cell>
          <cell r="X45">
            <v>0</v>
          </cell>
          <cell r="Y45">
            <v>1</v>
          </cell>
          <cell r="Z45">
            <v>0</v>
          </cell>
          <cell r="AA45">
            <v>0</v>
          </cell>
          <cell r="AB45">
            <v>0</v>
          </cell>
          <cell r="AC45">
            <v>0</v>
          </cell>
          <cell r="AD45">
            <v>1</v>
          </cell>
          <cell r="AE45">
            <v>0</v>
          </cell>
          <cell r="AF45">
            <v>0</v>
          </cell>
          <cell r="AG45">
            <v>0</v>
          </cell>
          <cell r="AH45">
            <v>0</v>
          </cell>
          <cell r="AI45">
            <v>8</v>
          </cell>
        </row>
        <row r="46">
          <cell r="C46">
            <v>106036</v>
          </cell>
          <cell r="D46" t="str">
            <v>OBC TO IBC</v>
          </cell>
          <cell r="E46" t="str">
            <v>ISLAM</v>
          </cell>
          <cell r="F46" t="str">
            <v>PKWT</v>
          </cell>
          <cell r="G46" t="str">
            <v>POSTPAID</v>
          </cell>
          <cell r="H46">
            <v>34.566666666666698</v>
          </cell>
          <cell r="I46" t="str">
            <v>E</v>
          </cell>
          <cell r="J46">
            <v>18010652</v>
          </cell>
          <cell r="K46">
            <v>570094</v>
          </cell>
          <cell r="L46">
            <v>31</v>
          </cell>
          <cell r="M46">
            <v>24</v>
          </cell>
          <cell r="N46">
            <v>24</v>
          </cell>
          <cell r="O46">
            <v>23</v>
          </cell>
          <cell r="P46">
            <v>7</v>
          </cell>
          <cell r="Q46">
            <v>0</v>
          </cell>
          <cell r="R46">
            <v>0</v>
          </cell>
          <cell r="S46">
            <v>0</v>
          </cell>
          <cell r="T46">
            <v>0</v>
          </cell>
          <cell r="U46">
            <v>0</v>
          </cell>
          <cell r="V46">
            <v>0</v>
          </cell>
          <cell r="W46">
            <v>0</v>
          </cell>
          <cell r="X46">
            <v>0</v>
          </cell>
          <cell r="Y46">
            <v>1</v>
          </cell>
          <cell r="Z46">
            <v>0</v>
          </cell>
          <cell r="AA46">
            <v>0</v>
          </cell>
          <cell r="AB46">
            <v>0</v>
          </cell>
          <cell r="AC46">
            <v>0</v>
          </cell>
          <cell r="AD46">
            <v>1</v>
          </cell>
          <cell r="AE46">
            <v>0</v>
          </cell>
          <cell r="AF46">
            <v>0</v>
          </cell>
          <cell r="AG46">
            <v>0</v>
          </cell>
          <cell r="AH46">
            <v>0</v>
          </cell>
          <cell r="AI46">
            <v>4</v>
          </cell>
        </row>
        <row r="47">
          <cell r="C47">
            <v>154477</v>
          </cell>
          <cell r="D47">
            <v>20</v>
          </cell>
          <cell r="E47" t="str">
            <v>ISLAM</v>
          </cell>
          <cell r="F47" t="str">
            <v>PKWT</v>
          </cell>
          <cell r="G47" t="str">
            <v>POSTPAID</v>
          </cell>
          <cell r="H47">
            <v>34.566666666666698</v>
          </cell>
          <cell r="I47" t="str">
            <v>E</v>
          </cell>
          <cell r="J47">
            <v>17009817</v>
          </cell>
          <cell r="K47">
            <v>570041</v>
          </cell>
          <cell r="L47">
            <v>31</v>
          </cell>
          <cell r="M47">
            <v>24</v>
          </cell>
          <cell r="N47">
            <v>24</v>
          </cell>
          <cell r="O47">
            <v>23</v>
          </cell>
          <cell r="P47">
            <v>7</v>
          </cell>
          <cell r="Q47">
            <v>0</v>
          </cell>
          <cell r="R47">
            <v>0</v>
          </cell>
          <cell r="S47">
            <v>0</v>
          </cell>
          <cell r="T47">
            <v>0</v>
          </cell>
          <cell r="U47">
            <v>0</v>
          </cell>
          <cell r="V47">
            <v>0</v>
          </cell>
          <cell r="W47">
            <v>0</v>
          </cell>
          <cell r="X47">
            <v>0</v>
          </cell>
          <cell r="Y47">
            <v>1</v>
          </cell>
          <cell r="Z47">
            <v>0</v>
          </cell>
          <cell r="AA47">
            <v>0</v>
          </cell>
          <cell r="AB47">
            <v>0</v>
          </cell>
          <cell r="AC47">
            <v>0</v>
          </cell>
          <cell r="AD47">
            <v>1</v>
          </cell>
          <cell r="AE47">
            <v>0</v>
          </cell>
          <cell r="AF47">
            <v>0</v>
          </cell>
          <cell r="AG47">
            <v>0</v>
          </cell>
          <cell r="AH47">
            <v>0</v>
          </cell>
          <cell r="AI47">
            <v>6</v>
          </cell>
        </row>
        <row r="48">
          <cell r="C48">
            <v>154489</v>
          </cell>
          <cell r="D48">
            <v>4</v>
          </cell>
          <cell r="E48" t="str">
            <v>ISLAM</v>
          </cell>
          <cell r="F48" t="str">
            <v>PKWT</v>
          </cell>
          <cell r="G48" t="str">
            <v>POSTPAID</v>
          </cell>
          <cell r="H48">
            <v>34.566666666666698</v>
          </cell>
          <cell r="I48" t="str">
            <v>E</v>
          </cell>
          <cell r="J48">
            <v>19231568</v>
          </cell>
          <cell r="K48">
            <v>570202</v>
          </cell>
          <cell r="L48">
            <v>31</v>
          </cell>
          <cell r="M48">
            <v>24</v>
          </cell>
          <cell r="N48">
            <v>24</v>
          </cell>
          <cell r="O48">
            <v>23</v>
          </cell>
          <cell r="P48">
            <v>7</v>
          </cell>
          <cell r="Q48">
            <v>0</v>
          </cell>
          <cell r="R48">
            <v>0</v>
          </cell>
          <cell r="S48">
            <v>0</v>
          </cell>
          <cell r="T48">
            <v>0</v>
          </cell>
          <cell r="U48">
            <v>0</v>
          </cell>
          <cell r="V48">
            <v>0</v>
          </cell>
          <cell r="W48">
            <v>0</v>
          </cell>
          <cell r="X48">
            <v>0</v>
          </cell>
          <cell r="Y48">
            <v>1</v>
          </cell>
          <cell r="Z48">
            <v>0</v>
          </cell>
          <cell r="AA48">
            <v>0</v>
          </cell>
          <cell r="AB48">
            <v>0</v>
          </cell>
          <cell r="AC48">
            <v>0</v>
          </cell>
          <cell r="AD48">
            <v>1</v>
          </cell>
          <cell r="AE48">
            <v>0</v>
          </cell>
          <cell r="AF48">
            <v>0</v>
          </cell>
          <cell r="AG48">
            <v>0</v>
          </cell>
          <cell r="AH48">
            <v>0</v>
          </cell>
          <cell r="AI48">
            <v>5</v>
          </cell>
        </row>
        <row r="49">
          <cell r="C49">
            <v>160065</v>
          </cell>
          <cell r="D49">
            <v>8</v>
          </cell>
          <cell r="E49" t="str">
            <v>ISLAM</v>
          </cell>
          <cell r="F49" t="str">
            <v>PKWT</v>
          </cell>
          <cell r="G49" t="str">
            <v>POSTPAID</v>
          </cell>
          <cell r="H49">
            <v>28.633333333333301</v>
          </cell>
          <cell r="I49" t="str">
            <v>E</v>
          </cell>
          <cell r="J49">
            <v>19234861</v>
          </cell>
          <cell r="K49">
            <v>570174</v>
          </cell>
          <cell r="L49">
            <v>31</v>
          </cell>
          <cell r="M49">
            <v>24</v>
          </cell>
          <cell r="N49">
            <v>24</v>
          </cell>
          <cell r="O49">
            <v>23</v>
          </cell>
          <cell r="P49">
            <v>7</v>
          </cell>
          <cell r="Q49">
            <v>0</v>
          </cell>
          <cell r="R49">
            <v>0</v>
          </cell>
          <cell r="S49">
            <v>0</v>
          </cell>
          <cell r="T49">
            <v>0</v>
          </cell>
          <cell r="U49">
            <v>0</v>
          </cell>
          <cell r="V49">
            <v>0</v>
          </cell>
          <cell r="W49">
            <v>0</v>
          </cell>
          <cell r="X49">
            <v>0</v>
          </cell>
          <cell r="Y49">
            <v>1</v>
          </cell>
          <cell r="Z49">
            <v>0</v>
          </cell>
          <cell r="AA49">
            <v>0</v>
          </cell>
          <cell r="AB49">
            <v>0</v>
          </cell>
          <cell r="AC49">
            <v>0</v>
          </cell>
          <cell r="AD49">
            <v>1</v>
          </cell>
          <cell r="AE49">
            <v>0</v>
          </cell>
          <cell r="AF49">
            <v>0</v>
          </cell>
          <cell r="AG49">
            <v>0</v>
          </cell>
          <cell r="AH49">
            <v>0</v>
          </cell>
          <cell r="AI49">
            <v>23</v>
          </cell>
        </row>
        <row r="50">
          <cell r="C50">
            <v>161151</v>
          </cell>
          <cell r="D50">
            <v>13</v>
          </cell>
          <cell r="E50" t="str">
            <v>ISLAM</v>
          </cell>
          <cell r="F50" t="str">
            <v>PKWT</v>
          </cell>
          <cell r="G50" t="str">
            <v>MKIOS</v>
          </cell>
          <cell r="H50">
            <v>27.3</v>
          </cell>
          <cell r="I50" t="str">
            <v>E</v>
          </cell>
          <cell r="J50">
            <v>19235274</v>
          </cell>
          <cell r="K50">
            <v>570036</v>
          </cell>
          <cell r="L50">
            <v>31</v>
          </cell>
          <cell r="M50">
            <v>21</v>
          </cell>
          <cell r="N50">
            <v>21</v>
          </cell>
          <cell r="O50">
            <v>20</v>
          </cell>
          <cell r="P50">
            <v>10</v>
          </cell>
          <cell r="Q50">
            <v>0</v>
          </cell>
          <cell r="R50">
            <v>0</v>
          </cell>
          <cell r="S50">
            <v>0</v>
          </cell>
          <cell r="T50">
            <v>0</v>
          </cell>
          <cell r="U50">
            <v>0</v>
          </cell>
          <cell r="V50">
            <v>0</v>
          </cell>
          <cell r="W50">
            <v>0</v>
          </cell>
          <cell r="X50">
            <v>0</v>
          </cell>
          <cell r="Y50">
            <v>1</v>
          </cell>
          <cell r="Z50">
            <v>0</v>
          </cell>
          <cell r="AA50">
            <v>0</v>
          </cell>
          <cell r="AB50">
            <v>0</v>
          </cell>
          <cell r="AC50">
            <v>0</v>
          </cell>
          <cell r="AD50">
            <v>1</v>
          </cell>
          <cell r="AE50">
            <v>0</v>
          </cell>
          <cell r="AF50">
            <v>0</v>
          </cell>
          <cell r="AG50">
            <v>0</v>
          </cell>
          <cell r="AH50">
            <v>0</v>
          </cell>
          <cell r="AI50">
            <v>0</v>
          </cell>
        </row>
        <row r="51">
          <cell r="C51">
            <v>160821</v>
          </cell>
          <cell r="D51">
            <v>10</v>
          </cell>
          <cell r="E51" t="str">
            <v>ISLAM</v>
          </cell>
          <cell r="F51" t="str">
            <v>PKWT</v>
          </cell>
          <cell r="G51" t="str">
            <v>MKIOS</v>
          </cell>
          <cell r="H51">
            <v>28.2</v>
          </cell>
          <cell r="I51" t="str">
            <v>E</v>
          </cell>
          <cell r="J51">
            <v>19234994</v>
          </cell>
          <cell r="K51">
            <v>570061</v>
          </cell>
          <cell r="L51">
            <v>31</v>
          </cell>
          <cell r="M51">
            <v>21</v>
          </cell>
          <cell r="N51">
            <v>19</v>
          </cell>
          <cell r="O51">
            <v>18</v>
          </cell>
          <cell r="P51">
            <v>10</v>
          </cell>
          <cell r="Q51">
            <v>2</v>
          </cell>
          <cell r="R51">
            <v>0</v>
          </cell>
          <cell r="S51">
            <v>2</v>
          </cell>
          <cell r="T51">
            <v>0</v>
          </cell>
          <cell r="U51">
            <v>0</v>
          </cell>
          <cell r="V51">
            <v>0</v>
          </cell>
          <cell r="W51">
            <v>0</v>
          </cell>
          <cell r="X51">
            <v>2</v>
          </cell>
          <cell r="Y51">
            <v>1</v>
          </cell>
          <cell r="Z51">
            <v>0</v>
          </cell>
          <cell r="AA51">
            <v>0</v>
          </cell>
          <cell r="AB51">
            <v>0</v>
          </cell>
          <cell r="AC51">
            <v>0</v>
          </cell>
          <cell r="AD51">
            <v>1</v>
          </cell>
          <cell r="AE51">
            <v>0</v>
          </cell>
          <cell r="AF51">
            <v>0</v>
          </cell>
          <cell r="AG51">
            <v>0</v>
          </cell>
          <cell r="AH51">
            <v>0</v>
          </cell>
          <cell r="AI51">
            <v>0</v>
          </cell>
        </row>
        <row r="52">
          <cell r="C52">
            <v>166733</v>
          </cell>
          <cell r="D52">
            <v>1</v>
          </cell>
          <cell r="E52" t="str">
            <v>ISLAM</v>
          </cell>
          <cell r="F52" t="str">
            <v>PKWT</v>
          </cell>
          <cell r="G52" t="str">
            <v>PREPAID</v>
          </cell>
          <cell r="H52">
            <v>21.866666666666699</v>
          </cell>
          <cell r="I52" t="str">
            <v>D</v>
          </cell>
          <cell r="J52">
            <v>20236707</v>
          </cell>
          <cell r="K52">
            <v>570208</v>
          </cell>
          <cell r="L52">
            <v>31</v>
          </cell>
          <cell r="M52">
            <v>21</v>
          </cell>
          <cell r="N52">
            <v>21</v>
          </cell>
          <cell r="O52">
            <v>17</v>
          </cell>
          <cell r="P52">
            <v>10</v>
          </cell>
          <cell r="Q52">
            <v>0</v>
          </cell>
          <cell r="R52">
            <v>0</v>
          </cell>
          <cell r="S52">
            <v>0</v>
          </cell>
          <cell r="T52">
            <v>0</v>
          </cell>
          <cell r="U52">
            <v>0</v>
          </cell>
          <cell r="V52">
            <v>0</v>
          </cell>
          <cell r="W52">
            <v>0</v>
          </cell>
          <cell r="X52">
            <v>0</v>
          </cell>
          <cell r="Y52">
            <v>1</v>
          </cell>
          <cell r="Z52">
            <v>0</v>
          </cell>
          <cell r="AA52">
            <v>0</v>
          </cell>
          <cell r="AB52">
            <v>0</v>
          </cell>
          <cell r="AC52">
            <v>3</v>
          </cell>
          <cell r="AD52">
            <v>4</v>
          </cell>
          <cell r="AE52">
            <v>0</v>
          </cell>
          <cell r="AF52">
            <v>0</v>
          </cell>
          <cell r="AG52">
            <v>0</v>
          </cell>
          <cell r="AH52">
            <v>0</v>
          </cell>
          <cell r="AI52">
            <v>6</v>
          </cell>
        </row>
        <row r="53">
          <cell r="C53">
            <v>160829</v>
          </cell>
          <cell r="D53">
            <v>10</v>
          </cell>
          <cell r="E53" t="str">
            <v>ISLAM</v>
          </cell>
          <cell r="F53" t="str">
            <v>PKWT</v>
          </cell>
          <cell r="G53" t="str">
            <v>MKIOS</v>
          </cell>
          <cell r="H53">
            <v>28.2</v>
          </cell>
          <cell r="I53" t="str">
            <v>E</v>
          </cell>
          <cell r="J53">
            <v>19234991</v>
          </cell>
          <cell r="K53">
            <v>570222</v>
          </cell>
          <cell r="L53">
            <v>31</v>
          </cell>
          <cell r="M53">
            <v>21</v>
          </cell>
          <cell r="N53">
            <v>21</v>
          </cell>
          <cell r="O53">
            <v>20</v>
          </cell>
          <cell r="P53">
            <v>10</v>
          </cell>
          <cell r="Q53">
            <v>0</v>
          </cell>
          <cell r="R53">
            <v>0</v>
          </cell>
          <cell r="S53">
            <v>0</v>
          </cell>
          <cell r="T53">
            <v>0</v>
          </cell>
          <cell r="U53">
            <v>0</v>
          </cell>
          <cell r="V53">
            <v>0</v>
          </cell>
          <cell r="W53">
            <v>0</v>
          </cell>
          <cell r="X53">
            <v>0</v>
          </cell>
          <cell r="Y53">
            <v>1</v>
          </cell>
          <cell r="Z53">
            <v>0</v>
          </cell>
          <cell r="AA53">
            <v>0</v>
          </cell>
          <cell r="AB53">
            <v>0</v>
          </cell>
          <cell r="AC53">
            <v>0</v>
          </cell>
          <cell r="AD53">
            <v>1</v>
          </cell>
          <cell r="AE53">
            <v>0</v>
          </cell>
          <cell r="AF53">
            <v>0</v>
          </cell>
          <cell r="AG53">
            <v>0</v>
          </cell>
          <cell r="AH53">
            <v>0</v>
          </cell>
          <cell r="AI53">
            <v>0</v>
          </cell>
        </row>
        <row r="54">
          <cell r="C54">
            <v>170012</v>
          </cell>
          <cell r="D54">
            <v>4</v>
          </cell>
          <cell r="E54" t="str">
            <v>ISLAM</v>
          </cell>
          <cell r="F54" t="str">
            <v>PKWT</v>
          </cell>
          <cell r="G54" t="str">
            <v>PREPAID</v>
          </cell>
          <cell r="H54">
            <v>18.433333333333302</v>
          </cell>
          <cell r="I54" t="str">
            <v>D</v>
          </cell>
          <cell r="J54">
            <v>20237488</v>
          </cell>
          <cell r="K54">
            <v>570291</v>
          </cell>
          <cell r="L54">
            <v>31</v>
          </cell>
          <cell r="M54">
            <v>21</v>
          </cell>
          <cell r="N54">
            <v>21</v>
          </cell>
          <cell r="O54">
            <v>20</v>
          </cell>
          <cell r="P54">
            <v>10</v>
          </cell>
          <cell r="Q54">
            <v>0</v>
          </cell>
          <cell r="R54">
            <v>0</v>
          </cell>
          <cell r="S54">
            <v>0</v>
          </cell>
          <cell r="T54">
            <v>0</v>
          </cell>
          <cell r="U54">
            <v>0</v>
          </cell>
          <cell r="V54">
            <v>0</v>
          </cell>
          <cell r="W54">
            <v>0</v>
          </cell>
          <cell r="X54">
            <v>0</v>
          </cell>
          <cell r="Y54">
            <v>1</v>
          </cell>
          <cell r="Z54">
            <v>0</v>
          </cell>
          <cell r="AA54">
            <v>0</v>
          </cell>
          <cell r="AB54">
            <v>0</v>
          </cell>
          <cell r="AC54">
            <v>0</v>
          </cell>
          <cell r="AD54">
            <v>1</v>
          </cell>
          <cell r="AE54">
            <v>0</v>
          </cell>
          <cell r="AF54">
            <v>0</v>
          </cell>
          <cell r="AG54">
            <v>0</v>
          </cell>
          <cell r="AH54">
            <v>0</v>
          </cell>
          <cell r="AI54">
            <v>20</v>
          </cell>
        </row>
        <row r="55">
          <cell r="C55">
            <v>157006</v>
          </cell>
          <cell r="D55">
            <v>4</v>
          </cell>
          <cell r="E55" t="str">
            <v>ISLAM</v>
          </cell>
          <cell r="F55" t="str">
            <v>PKWT</v>
          </cell>
          <cell r="G55" t="str">
            <v>POSTPAID</v>
          </cell>
          <cell r="H55">
            <v>32.700000000000003</v>
          </cell>
          <cell r="I55" t="str">
            <v>E</v>
          </cell>
          <cell r="J55">
            <v>19233373</v>
          </cell>
          <cell r="K55">
            <v>570184</v>
          </cell>
          <cell r="L55">
            <v>31</v>
          </cell>
          <cell r="M55">
            <v>24</v>
          </cell>
          <cell r="N55">
            <v>24</v>
          </cell>
          <cell r="O55">
            <v>23</v>
          </cell>
          <cell r="P55">
            <v>7</v>
          </cell>
          <cell r="Q55">
            <v>0</v>
          </cell>
          <cell r="R55">
            <v>0</v>
          </cell>
          <cell r="S55">
            <v>0</v>
          </cell>
          <cell r="T55">
            <v>0</v>
          </cell>
          <cell r="U55">
            <v>0</v>
          </cell>
          <cell r="V55">
            <v>0</v>
          </cell>
          <cell r="W55">
            <v>0</v>
          </cell>
          <cell r="X55">
            <v>0</v>
          </cell>
          <cell r="Y55">
            <v>1</v>
          </cell>
          <cell r="Z55">
            <v>0</v>
          </cell>
          <cell r="AA55">
            <v>0</v>
          </cell>
          <cell r="AB55">
            <v>0</v>
          </cell>
          <cell r="AC55">
            <v>0</v>
          </cell>
          <cell r="AD55">
            <v>1</v>
          </cell>
          <cell r="AE55">
            <v>0</v>
          </cell>
          <cell r="AF55">
            <v>0</v>
          </cell>
          <cell r="AG55">
            <v>0</v>
          </cell>
          <cell r="AH55">
            <v>0</v>
          </cell>
          <cell r="AI55">
            <v>3</v>
          </cell>
        </row>
        <row r="56">
          <cell r="C56">
            <v>160020</v>
          </cell>
          <cell r="D56">
            <v>7</v>
          </cell>
          <cell r="E56" t="str">
            <v>ISLAM</v>
          </cell>
          <cell r="F56" t="str">
            <v>PKWT</v>
          </cell>
          <cell r="G56" t="str">
            <v>POSTPAID</v>
          </cell>
          <cell r="H56">
            <v>28.933333333333302</v>
          </cell>
          <cell r="I56" t="str">
            <v>E</v>
          </cell>
          <cell r="J56">
            <v>19234713</v>
          </cell>
          <cell r="K56">
            <v>570047</v>
          </cell>
          <cell r="L56">
            <v>31</v>
          </cell>
          <cell r="M56">
            <v>24</v>
          </cell>
          <cell r="N56">
            <v>24</v>
          </cell>
          <cell r="O56">
            <v>23</v>
          </cell>
          <cell r="P56">
            <v>7</v>
          </cell>
          <cell r="Q56">
            <v>0</v>
          </cell>
          <cell r="R56">
            <v>0</v>
          </cell>
          <cell r="S56">
            <v>0</v>
          </cell>
          <cell r="T56">
            <v>0</v>
          </cell>
          <cell r="U56">
            <v>0</v>
          </cell>
          <cell r="V56">
            <v>0</v>
          </cell>
          <cell r="W56">
            <v>0</v>
          </cell>
          <cell r="X56">
            <v>0</v>
          </cell>
          <cell r="Y56">
            <v>1</v>
          </cell>
          <cell r="Z56">
            <v>0</v>
          </cell>
          <cell r="AA56">
            <v>0</v>
          </cell>
          <cell r="AB56">
            <v>0</v>
          </cell>
          <cell r="AC56">
            <v>0</v>
          </cell>
          <cell r="AD56">
            <v>1</v>
          </cell>
          <cell r="AE56">
            <v>0</v>
          </cell>
          <cell r="AF56">
            <v>0</v>
          </cell>
          <cell r="AG56">
            <v>0</v>
          </cell>
          <cell r="AH56">
            <v>0</v>
          </cell>
          <cell r="AI56">
            <v>23</v>
          </cell>
        </row>
        <row r="57">
          <cell r="C57">
            <v>159678</v>
          </cell>
          <cell r="D57">
            <v>6</v>
          </cell>
          <cell r="E57" t="str">
            <v>ISLAM</v>
          </cell>
          <cell r="F57" t="str">
            <v>PKWT</v>
          </cell>
          <cell r="G57" t="str">
            <v>POSTPAID</v>
          </cell>
          <cell r="H57">
            <v>29.1666666666667</v>
          </cell>
          <cell r="I57" t="str">
            <v>E</v>
          </cell>
          <cell r="J57">
            <v>19234648</v>
          </cell>
          <cell r="K57">
            <v>570130</v>
          </cell>
          <cell r="L57">
            <v>31</v>
          </cell>
          <cell r="M57">
            <v>24</v>
          </cell>
          <cell r="N57">
            <v>24</v>
          </cell>
          <cell r="O57">
            <v>23</v>
          </cell>
          <cell r="P57">
            <v>7</v>
          </cell>
          <cell r="Q57">
            <v>0</v>
          </cell>
          <cell r="R57">
            <v>0</v>
          </cell>
          <cell r="S57">
            <v>0</v>
          </cell>
          <cell r="T57">
            <v>0</v>
          </cell>
          <cell r="U57">
            <v>0</v>
          </cell>
          <cell r="V57">
            <v>0</v>
          </cell>
          <cell r="W57">
            <v>0</v>
          </cell>
          <cell r="X57">
            <v>0</v>
          </cell>
          <cell r="Y57">
            <v>1</v>
          </cell>
          <cell r="Z57">
            <v>0</v>
          </cell>
          <cell r="AA57">
            <v>0</v>
          </cell>
          <cell r="AB57">
            <v>0</v>
          </cell>
          <cell r="AC57">
            <v>0</v>
          </cell>
          <cell r="AD57">
            <v>1</v>
          </cell>
          <cell r="AE57">
            <v>0</v>
          </cell>
          <cell r="AF57">
            <v>0</v>
          </cell>
          <cell r="AG57">
            <v>0</v>
          </cell>
          <cell r="AH57">
            <v>0</v>
          </cell>
          <cell r="AI57">
            <v>23</v>
          </cell>
        </row>
        <row r="58">
          <cell r="C58">
            <v>154672</v>
          </cell>
          <cell r="D58">
            <v>1</v>
          </cell>
          <cell r="E58" t="str">
            <v>ISLAM</v>
          </cell>
          <cell r="F58" t="str">
            <v>PKWT</v>
          </cell>
          <cell r="G58" t="str">
            <v>POSTPAID</v>
          </cell>
          <cell r="H58">
            <v>33.533333333333303</v>
          </cell>
          <cell r="I58" t="str">
            <v>E</v>
          </cell>
          <cell r="J58">
            <v>19231908</v>
          </cell>
          <cell r="K58">
            <v>570134</v>
          </cell>
          <cell r="L58">
            <v>31</v>
          </cell>
          <cell r="M58">
            <v>24</v>
          </cell>
          <cell r="N58">
            <v>23</v>
          </cell>
          <cell r="O58">
            <v>22</v>
          </cell>
          <cell r="P58">
            <v>7</v>
          </cell>
          <cell r="Q58">
            <v>1</v>
          </cell>
          <cell r="R58">
            <v>0</v>
          </cell>
          <cell r="S58">
            <v>1</v>
          </cell>
          <cell r="T58">
            <v>0</v>
          </cell>
          <cell r="U58">
            <v>0</v>
          </cell>
          <cell r="V58">
            <v>0</v>
          </cell>
          <cell r="W58">
            <v>0</v>
          </cell>
          <cell r="X58">
            <v>1</v>
          </cell>
          <cell r="Y58">
            <v>1</v>
          </cell>
          <cell r="Z58">
            <v>0</v>
          </cell>
          <cell r="AA58">
            <v>0</v>
          </cell>
          <cell r="AB58">
            <v>0</v>
          </cell>
          <cell r="AC58">
            <v>0</v>
          </cell>
          <cell r="AD58">
            <v>1</v>
          </cell>
          <cell r="AE58">
            <v>0</v>
          </cell>
          <cell r="AF58">
            <v>0</v>
          </cell>
          <cell r="AG58">
            <v>0</v>
          </cell>
          <cell r="AH58">
            <v>0</v>
          </cell>
          <cell r="AI58">
            <v>3</v>
          </cell>
        </row>
        <row r="59">
          <cell r="C59">
            <v>159677</v>
          </cell>
          <cell r="D59">
            <v>6</v>
          </cell>
          <cell r="E59" t="str">
            <v>ISLAM</v>
          </cell>
          <cell r="F59" t="str">
            <v>PKWT</v>
          </cell>
          <cell r="G59" t="str">
            <v>POSTPAID</v>
          </cell>
          <cell r="H59">
            <v>29.1666666666667</v>
          </cell>
          <cell r="I59" t="str">
            <v>E</v>
          </cell>
          <cell r="J59">
            <v>19234636</v>
          </cell>
          <cell r="K59">
            <v>570054</v>
          </cell>
          <cell r="L59">
            <v>31</v>
          </cell>
          <cell r="M59">
            <v>24</v>
          </cell>
          <cell r="N59">
            <v>23</v>
          </cell>
          <cell r="O59">
            <v>22</v>
          </cell>
          <cell r="P59">
            <v>7</v>
          </cell>
          <cell r="Q59">
            <v>1</v>
          </cell>
          <cell r="R59">
            <v>0</v>
          </cell>
          <cell r="S59">
            <v>1</v>
          </cell>
          <cell r="T59">
            <v>0</v>
          </cell>
          <cell r="U59">
            <v>0</v>
          </cell>
          <cell r="V59">
            <v>0</v>
          </cell>
          <cell r="W59">
            <v>0</v>
          </cell>
          <cell r="X59">
            <v>1</v>
          </cell>
          <cell r="Y59">
            <v>1</v>
          </cell>
          <cell r="Z59">
            <v>0</v>
          </cell>
          <cell r="AA59">
            <v>0</v>
          </cell>
          <cell r="AB59">
            <v>0</v>
          </cell>
          <cell r="AC59">
            <v>0</v>
          </cell>
          <cell r="AD59">
            <v>1</v>
          </cell>
          <cell r="AE59">
            <v>0</v>
          </cell>
          <cell r="AF59">
            <v>0</v>
          </cell>
          <cell r="AG59">
            <v>0</v>
          </cell>
          <cell r="AH59">
            <v>0</v>
          </cell>
          <cell r="AI59">
            <v>20</v>
          </cell>
        </row>
        <row r="60">
          <cell r="C60">
            <v>160712</v>
          </cell>
          <cell r="D60">
            <v>12</v>
          </cell>
          <cell r="E60" t="str">
            <v>ISLAM</v>
          </cell>
          <cell r="F60" t="str">
            <v>PKWT</v>
          </cell>
          <cell r="G60" t="str">
            <v>PREPAID</v>
          </cell>
          <cell r="H60">
            <v>27.766666666666701</v>
          </cell>
          <cell r="I60" t="str">
            <v>E</v>
          </cell>
          <cell r="J60">
            <v>19235326</v>
          </cell>
          <cell r="K60">
            <v>570088</v>
          </cell>
          <cell r="L60">
            <v>31</v>
          </cell>
          <cell r="M60">
            <v>31</v>
          </cell>
          <cell r="N60">
            <v>31</v>
          </cell>
          <cell r="O60">
            <v>0</v>
          </cell>
          <cell r="P60">
            <v>0</v>
          </cell>
          <cell r="Q60">
            <v>0</v>
          </cell>
          <cell r="R60">
            <v>0</v>
          </cell>
          <cell r="S60">
            <v>0</v>
          </cell>
          <cell r="T60">
            <v>0</v>
          </cell>
          <cell r="U60">
            <v>0</v>
          </cell>
          <cell r="V60">
            <v>0</v>
          </cell>
          <cell r="W60">
            <v>0</v>
          </cell>
          <cell r="X60">
            <v>0</v>
          </cell>
          <cell r="Y60">
            <v>0</v>
          </cell>
          <cell r="Z60">
            <v>0</v>
          </cell>
          <cell r="AA60">
            <v>0</v>
          </cell>
          <cell r="AB60">
            <v>31</v>
          </cell>
          <cell r="AC60">
            <v>0</v>
          </cell>
          <cell r="AD60">
            <v>31</v>
          </cell>
          <cell r="AE60">
            <v>0</v>
          </cell>
          <cell r="AF60">
            <v>0</v>
          </cell>
          <cell r="AG60">
            <v>0</v>
          </cell>
          <cell r="AH60">
            <v>0</v>
          </cell>
          <cell r="AI60">
            <v>0</v>
          </cell>
        </row>
        <row r="61">
          <cell r="C61">
            <v>160682</v>
          </cell>
          <cell r="D61">
            <v>11</v>
          </cell>
          <cell r="E61" t="str">
            <v>ISLAM</v>
          </cell>
          <cell r="F61" t="str">
            <v>PKWT</v>
          </cell>
          <cell r="G61" t="str">
            <v>POSTPAID</v>
          </cell>
          <cell r="H61">
            <v>28</v>
          </cell>
          <cell r="I61" t="str">
            <v>E</v>
          </cell>
          <cell r="J61">
            <v>19235083</v>
          </cell>
          <cell r="K61">
            <v>570136</v>
          </cell>
          <cell r="L61">
            <v>31</v>
          </cell>
          <cell r="M61">
            <v>24</v>
          </cell>
          <cell r="N61">
            <v>24</v>
          </cell>
          <cell r="O61">
            <v>23</v>
          </cell>
          <cell r="P61">
            <v>7</v>
          </cell>
          <cell r="Q61">
            <v>0</v>
          </cell>
          <cell r="R61">
            <v>0</v>
          </cell>
          <cell r="S61">
            <v>0</v>
          </cell>
          <cell r="T61">
            <v>0</v>
          </cell>
          <cell r="U61">
            <v>0</v>
          </cell>
          <cell r="V61">
            <v>0</v>
          </cell>
          <cell r="W61">
            <v>0</v>
          </cell>
          <cell r="X61">
            <v>0</v>
          </cell>
          <cell r="Y61">
            <v>1</v>
          </cell>
          <cell r="Z61">
            <v>0</v>
          </cell>
          <cell r="AA61">
            <v>0</v>
          </cell>
          <cell r="AB61">
            <v>0</v>
          </cell>
          <cell r="AC61">
            <v>0</v>
          </cell>
          <cell r="AD61">
            <v>1</v>
          </cell>
          <cell r="AE61">
            <v>0</v>
          </cell>
          <cell r="AF61">
            <v>0</v>
          </cell>
          <cell r="AG61">
            <v>0</v>
          </cell>
          <cell r="AH61">
            <v>0</v>
          </cell>
          <cell r="AI61">
            <v>23</v>
          </cell>
        </row>
        <row r="62">
          <cell r="C62">
            <v>160690</v>
          </cell>
          <cell r="D62">
            <v>11</v>
          </cell>
          <cell r="E62" t="str">
            <v>ISLAM</v>
          </cell>
          <cell r="F62" t="str">
            <v>PKWT</v>
          </cell>
          <cell r="G62" t="str">
            <v>POSTPAID</v>
          </cell>
          <cell r="H62">
            <v>28</v>
          </cell>
          <cell r="I62" t="str">
            <v>E</v>
          </cell>
          <cell r="J62">
            <v>19235099</v>
          </cell>
          <cell r="K62">
            <v>570179</v>
          </cell>
          <cell r="L62">
            <v>31</v>
          </cell>
          <cell r="M62">
            <v>24</v>
          </cell>
          <cell r="N62">
            <v>24</v>
          </cell>
          <cell r="O62">
            <v>23</v>
          </cell>
          <cell r="P62">
            <v>7</v>
          </cell>
          <cell r="Q62">
            <v>0</v>
          </cell>
          <cell r="R62">
            <v>0</v>
          </cell>
          <cell r="S62">
            <v>0</v>
          </cell>
          <cell r="T62">
            <v>0</v>
          </cell>
          <cell r="U62">
            <v>0</v>
          </cell>
          <cell r="V62">
            <v>0</v>
          </cell>
          <cell r="W62">
            <v>0</v>
          </cell>
          <cell r="X62">
            <v>0</v>
          </cell>
          <cell r="Y62">
            <v>1</v>
          </cell>
          <cell r="Z62">
            <v>0</v>
          </cell>
          <cell r="AA62">
            <v>0</v>
          </cell>
          <cell r="AB62">
            <v>0</v>
          </cell>
          <cell r="AC62">
            <v>0</v>
          </cell>
          <cell r="AD62">
            <v>1</v>
          </cell>
          <cell r="AE62">
            <v>0</v>
          </cell>
          <cell r="AF62">
            <v>0</v>
          </cell>
          <cell r="AG62">
            <v>0</v>
          </cell>
          <cell r="AH62">
            <v>0</v>
          </cell>
          <cell r="AI62">
            <v>3</v>
          </cell>
        </row>
        <row r="63">
          <cell r="C63">
            <v>160685</v>
          </cell>
          <cell r="D63">
            <v>11</v>
          </cell>
          <cell r="E63" t="str">
            <v>ISLAM</v>
          </cell>
          <cell r="F63" t="str">
            <v>PKWT</v>
          </cell>
          <cell r="G63" t="str">
            <v>POSTPAID</v>
          </cell>
          <cell r="H63">
            <v>28</v>
          </cell>
          <cell r="I63" t="str">
            <v>E</v>
          </cell>
          <cell r="J63">
            <v>19235093</v>
          </cell>
          <cell r="K63">
            <v>570112</v>
          </cell>
          <cell r="L63">
            <v>31</v>
          </cell>
          <cell r="M63">
            <v>24</v>
          </cell>
          <cell r="N63">
            <v>23</v>
          </cell>
          <cell r="O63">
            <v>22</v>
          </cell>
          <cell r="P63">
            <v>7</v>
          </cell>
          <cell r="Q63">
            <v>1</v>
          </cell>
          <cell r="R63">
            <v>0</v>
          </cell>
          <cell r="S63">
            <v>1</v>
          </cell>
          <cell r="T63">
            <v>0</v>
          </cell>
          <cell r="U63">
            <v>0</v>
          </cell>
          <cell r="V63">
            <v>0</v>
          </cell>
          <cell r="W63">
            <v>0</v>
          </cell>
          <cell r="X63">
            <v>1</v>
          </cell>
          <cell r="Y63">
            <v>1</v>
          </cell>
          <cell r="Z63">
            <v>0</v>
          </cell>
          <cell r="AA63">
            <v>0</v>
          </cell>
          <cell r="AB63">
            <v>0</v>
          </cell>
          <cell r="AC63">
            <v>0</v>
          </cell>
          <cell r="AD63">
            <v>1</v>
          </cell>
          <cell r="AE63">
            <v>0</v>
          </cell>
          <cell r="AF63">
            <v>0</v>
          </cell>
          <cell r="AG63">
            <v>0</v>
          </cell>
          <cell r="AH63">
            <v>0</v>
          </cell>
          <cell r="AI63">
            <v>4</v>
          </cell>
        </row>
        <row r="64">
          <cell r="C64">
            <v>160033</v>
          </cell>
          <cell r="D64">
            <v>7</v>
          </cell>
          <cell r="E64" t="str">
            <v>ISLAM</v>
          </cell>
          <cell r="F64" t="str">
            <v>PKWT</v>
          </cell>
          <cell r="G64" t="str">
            <v>POSTPAID</v>
          </cell>
          <cell r="H64">
            <v>28.733333333333299</v>
          </cell>
          <cell r="I64" t="str">
            <v>E</v>
          </cell>
          <cell r="J64">
            <v>19234816</v>
          </cell>
          <cell r="K64">
            <v>570239</v>
          </cell>
          <cell r="L64">
            <v>31</v>
          </cell>
          <cell r="M64">
            <v>24</v>
          </cell>
          <cell r="N64">
            <v>24</v>
          </cell>
          <cell r="O64">
            <v>23</v>
          </cell>
          <cell r="P64">
            <v>7</v>
          </cell>
          <cell r="Q64">
            <v>0</v>
          </cell>
          <cell r="R64">
            <v>0</v>
          </cell>
          <cell r="S64">
            <v>0</v>
          </cell>
          <cell r="T64">
            <v>0</v>
          </cell>
          <cell r="U64">
            <v>0</v>
          </cell>
          <cell r="V64">
            <v>0</v>
          </cell>
          <cell r="W64">
            <v>0</v>
          </cell>
          <cell r="X64">
            <v>0</v>
          </cell>
          <cell r="Y64">
            <v>1</v>
          </cell>
          <cell r="Z64">
            <v>0</v>
          </cell>
          <cell r="AA64">
            <v>0</v>
          </cell>
          <cell r="AB64">
            <v>0</v>
          </cell>
          <cell r="AC64">
            <v>0</v>
          </cell>
          <cell r="AD64">
            <v>1</v>
          </cell>
          <cell r="AE64">
            <v>0</v>
          </cell>
          <cell r="AF64">
            <v>0</v>
          </cell>
          <cell r="AG64">
            <v>0</v>
          </cell>
          <cell r="AH64">
            <v>0</v>
          </cell>
          <cell r="AI64">
            <v>22</v>
          </cell>
        </row>
        <row r="65">
          <cell r="C65">
            <v>87990</v>
          </cell>
          <cell r="D65">
            <v>10</v>
          </cell>
          <cell r="E65" t="str">
            <v>ISLAM</v>
          </cell>
          <cell r="F65" t="str">
            <v>PKWT</v>
          </cell>
          <cell r="G65" t="str">
            <v>POSTPAID</v>
          </cell>
          <cell r="H65">
            <v>34.233333333333299</v>
          </cell>
          <cell r="I65" t="str">
            <v>E</v>
          </cell>
          <cell r="J65">
            <v>17009688</v>
          </cell>
          <cell r="K65">
            <v>570254</v>
          </cell>
          <cell r="L65">
            <v>31</v>
          </cell>
          <cell r="M65">
            <v>24</v>
          </cell>
          <cell r="N65">
            <v>19</v>
          </cell>
          <cell r="O65">
            <v>18</v>
          </cell>
          <cell r="P65">
            <v>7</v>
          </cell>
          <cell r="Q65">
            <v>5</v>
          </cell>
          <cell r="R65">
            <v>0</v>
          </cell>
          <cell r="S65">
            <v>5</v>
          </cell>
          <cell r="T65">
            <v>0</v>
          </cell>
          <cell r="U65">
            <v>0</v>
          </cell>
          <cell r="V65">
            <v>0</v>
          </cell>
          <cell r="W65">
            <v>0</v>
          </cell>
          <cell r="X65">
            <v>5</v>
          </cell>
          <cell r="Y65">
            <v>1</v>
          </cell>
          <cell r="Z65">
            <v>0</v>
          </cell>
          <cell r="AA65">
            <v>0</v>
          </cell>
          <cell r="AB65">
            <v>0</v>
          </cell>
          <cell r="AC65">
            <v>0</v>
          </cell>
          <cell r="AD65">
            <v>1</v>
          </cell>
          <cell r="AE65">
            <v>0</v>
          </cell>
          <cell r="AF65">
            <v>0</v>
          </cell>
          <cell r="AG65">
            <v>0</v>
          </cell>
          <cell r="AH65">
            <v>0</v>
          </cell>
          <cell r="AI65">
            <v>2</v>
          </cell>
        </row>
        <row r="66">
          <cell r="C66">
            <v>160027</v>
          </cell>
          <cell r="D66">
            <v>7</v>
          </cell>
          <cell r="E66" t="str">
            <v>ISLAM</v>
          </cell>
          <cell r="F66" t="str">
            <v>PKWT</v>
          </cell>
          <cell r="G66" t="str">
            <v>POSTPAID</v>
          </cell>
          <cell r="H66">
            <v>28.933333333333302</v>
          </cell>
          <cell r="I66" t="str">
            <v>E</v>
          </cell>
          <cell r="J66">
            <v>19234734</v>
          </cell>
          <cell r="K66">
            <v>570122</v>
          </cell>
          <cell r="L66">
            <v>31</v>
          </cell>
          <cell r="M66">
            <v>24</v>
          </cell>
          <cell r="N66">
            <v>24</v>
          </cell>
          <cell r="O66">
            <v>22</v>
          </cell>
          <cell r="P66">
            <v>7</v>
          </cell>
          <cell r="Q66">
            <v>0</v>
          </cell>
          <cell r="R66">
            <v>0</v>
          </cell>
          <cell r="S66">
            <v>0</v>
          </cell>
          <cell r="T66">
            <v>0</v>
          </cell>
          <cell r="U66">
            <v>0</v>
          </cell>
          <cell r="V66">
            <v>0</v>
          </cell>
          <cell r="W66">
            <v>0</v>
          </cell>
          <cell r="X66">
            <v>0</v>
          </cell>
          <cell r="Y66">
            <v>1</v>
          </cell>
          <cell r="Z66">
            <v>1</v>
          </cell>
          <cell r="AA66">
            <v>0</v>
          </cell>
          <cell r="AB66">
            <v>0</v>
          </cell>
          <cell r="AC66">
            <v>0</v>
          </cell>
          <cell r="AD66">
            <v>2</v>
          </cell>
          <cell r="AE66">
            <v>0</v>
          </cell>
          <cell r="AF66">
            <v>0</v>
          </cell>
          <cell r="AG66">
            <v>0</v>
          </cell>
          <cell r="AH66">
            <v>0</v>
          </cell>
          <cell r="AI66">
            <v>5</v>
          </cell>
        </row>
        <row r="67">
          <cell r="C67">
            <v>150752</v>
          </cell>
          <cell r="D67">
            <v>13</v>
          </cell>
          <cell r="E67" t="str">
            <v>ISLAM</v>
          </cell>
          <cell r="F67" t="str">
            <v>PKWT</v>
          </cell>
          <cell r="G67" t="str">
            <v>POSTPAID</v>
          </cell>
          <cell r="H67">
            <v>40.1</v>
          </cell>
          <cell r="I67" t="str">
            <v>E</v>
          </cell>
          <cell r="J67">
            <v>18230302</v>
          </cell>
          <cell r="K67">
            <v>570099</v>
          </cell>
          <cell r="L67">
            <v>31</v>
          </cell>
          <cell r="M67">
            <v>24</v>
          </cell>
          <cell r="N67">
            <v>24</v>
          </cell>
          <cell r="O67">
            <v>23</v>
          </cell>
          <cell r="P67">
            <v>7</v>
          </cell>
          <cell r="Q67">
            <v>0</v>
          </cell>
          <cell r="R67">
            <v>0</v>
          </cell>
          <cell r="S67">
            <v>0</v>
          </cell>
          <cell r="T67">
            <v>0</v>
          </cell>
          <cell r="U67">
            <v>0</v>
          </cell>
          <cell r="V67">
            <v>0</v>
          </cell>
          <cell r="W67">
            <v>0</v>
          </cell>
          <cell r="X67">
            <v>0</v>
          </cell>
          <cell r="Y67">
            <v>1</v>
          </cell>
          <cell r="Z67">
            <v>0</v>
          </cell>
          <cell r="AA67">
            <v>0</v>
          </cell>
          <cell r="AB67">
            <v>0</v>
          </cell>
          <cell r="AC67">
            <v>0</v>
          </cell>
          <cell r="AD67">
            <v>1</v>
          </cell>
          <cell r="AE67">
            <v>0</v>
          </cell>
          <cell r="AF67">
            <v>0</v>
          </cell>
          <cell r="AG67">
            <v>0</v>
          </cell>
          <cell r="AH67">
            <v>0</v>
          </cell>
          <cell r="AI67">
            <v>23</v>
          </cell>
        </row>
        <row r="68">
          <cell r="C68">
            <v>178137</v>
          </cell>
          <cell r="D68">
            <v>8</v>
          </cell>
          <cell r="E68" t="str">
            <v>ISLAM</v>
          </cell>
          <cell r="F68" t="str">
            <v>PKWT</v>
          </cell>
          <cell r="G68" t="str">
            <v>PREPAID</v>
          </cell>
          <cell r="H68">
            <v>10.366666666666699</v>
          </cell>
          <cell r="I68" t="str">
            <v>C</v>
          </cell>
          <cell r="J68">
            <v>21239581</v>
          </cell>
          <cell r="K68">
            <v>570382</v>
          </cell>
          <cell r="L68">
            <v>31</v>
          </cell>
          <cell r="M68">
            <v>15</v>
          </cell>
          <cell r="N68">
            <v>15</v>
          </cell>
          <cell r="O68">
            <v>14</v>
          </cell>
          <cell r="P68">
            <v>16</v>
          </cell>
          <cell r="Q68">
            <v>0</v>
          </cell>
          <cell r="R68">
            <v>0</v>
          </cell>
          <cell r="S68">
            <v>0</v>
          </cell>
          <cell r="T68">
            <v>0</v>
          </cell>
          <cell r="U68">
            <v>0</v>
          </cell>
          <cell r="V68">
            <v>0</v>
          </cell>
          <cell r="W68">
            <v>0</v>
          </cell>
          <cell r="X68">
            <v>0</v>
          </cell>
          <cell r="Y68">
            <v>1</v>
          </cell>
          <cell r="Z68">
            <v>0</v>
          </cell>
          <cell r="AA68">
            <v>0</v>
          </cell>
          <cell r="AB68">
            <v>0</v>
          </cell>
          <cell r="AC68">
            <v>0</v>
          </cell>
          <cell r="AD68">
            <v>1</v>
          </cell>
          <cell r="AE68">
            <v>0</v>
          </cell>
          <cell r="AF68">
            <v>0</v>
          </cell>
          <cell r="AG68">
            <v>0</v>
          </cell>
          <cell r="AH68">
            <v>0</v>
          </cell>
          <cell r="AI68">
            <v>4</v>
          </cell>
        </row>
        <row r="69">
          <cell r="C69">
            <v>160824</v>
          </cell>
          <cell r="D69">
            <v>10</v>
          </cell>
          <cell r="E69" t="str">
            <v>ISLAM</v>
          </cell>
          <cell r="F69" t="str">
            <v>PKWT</v>
          </cell>
          <cell r="G69" t="str">
            <v>MKIOS</v>
          </cell>
          <cell r="H69">
            <v>28.2</v>
          </cell>
          <cell r="I69" t="str">
            <v>E</v>
          </cell>
          <cell r="J69">
            <v>19234986</v>
          </cell>
          <cell r="K69">
            <v>570062</v>
          </cell>
          <cell r="L69">
            <v>31</v>
          </cell>
          <cell r="M69">
            <v>21</v>
          </cell>
          <cell r="N69">
            <v>21</v>
          </cell>
          <cell r="O69">
            <v>20</v>
          </cell>
          <cell r="P69">
            <v>10</v>
          </cell>
          <cell r="Q69">
            <v>0</v>
          </cell>
          <cell r="R69">
            <v>0</v>
          </cell>
          <cell r="S69">
            <v>0</v>
          </cell>
          <cell r="T69">
            <v>0</v>
          </cell>
          <cell r="U69">
            <v>0</v>
          </cell>
          <cell r="V69">
            <v>0</v>
          </cell>
          <cell r="W69">
            <v>0</v>
          </cell>
          <cell r="X69">
            <v>0</v>
          </cell>
          <cell r="Y69">
            <v>1</v>
          </cell>
          <cell r="Z69">
            <v>0</v>
          </cell>
          <cell r="AA69">
            <v>0</v>
          </cell>
          <cell r="AB69">
            <v>0</v>
          </cell>
          <cell r="AC69">
            <v>0</v>
          </cell>
          <cell r="AD69">
            <v>1</v>
          </cell>
          <cell r="AE69">
            <v>0</v>
          </cell>
          <cell r="AF69">
            <v>0</v>
          </cell>
          <cell r="AG69">
            <v>0</v>
          </cell>
          <cell r="AH69">
            <v>0</v>
          </cell>
          <cell r="AI69">
            <v>0</v>
          </cell>
        </row>
        <row r="70">
          <cell r="C70">
            <v>168590</v>
          </cell>
          <cell r="D70">
            <v>2</v>
          </cell>
          <cell r="E70" t="str">
            <v>ISLAM</v>
          </cell>
          <cell r="F70" t="str">
            <v>PKWT</v>
          </cell>
          <cell r="G70" t="str">
            <v>PREPAID</v>
          </cell>
          <cell r="H70">
            <v>21.2</v>
          </cell>
          <cell r="I70" t="str">
            <v>D</v>
          </cell>
          <cell r="J70">
            <v>20236776</v>
          </cell>
          <cell r="K70">
            <v>570115</v>
          </cell>
          <cell r="L70">
            <v>31</v>
          </cell>
          <cell r="M70">
            <v>21</v>
          </cell>
          <cell r="N70">
            <v>21</v>
          </cell>
          <cell r="O70">
            <v>20</v>
          </cell>
          <cell r="P70">
            <v>10</v>
          </cell>
          <cell r="Q70">
            <v>0</v>
          </cell>
          <cell r="R70">
            <v>0</v>
          </cell>
          <cell r="S70">
            <v>0</v>
          </cell>
          <cell r="T70">
            <v>0</v>
          </cell>
          <cell r="U70">
            <v>0</v>
          </cell>
          <cell r="V70">
            <v>0</v>
          </cell>
          <cell r="W70">
            <v>0</v>
          </cell>
          <cell r="X70">
            <v>0</v>
          </cell>
          <cell r="Y70">
            <v>1</v>
          </cell>
          <cell r="Z70">
            <v>0</v>
          </cell>
          <cell r="AA70">
            <v>0</v>
          </cell>
          <cell r="AB70">
            <v>0</v>
          </cell>
          <cell r="AC70">
            <v>0</v>
          </cell>
          <cell r="AD70">
            <v>1</v>
          </cell>
          <cell r="AE70">
            <v>0</v>
          </cell>
          <cell r="AF70">
            <v>0</v>
          </cell>
          <cell r="AG70">
            <v>0</v>
          </cell>
          <cell r="AH70">
            <v>0</v>
          </cell>
          <cell r="AI70">
            <v>20</v>
          </cell>
        </row>
        <row r="71">
          <cell r="C71">
            <v>170002</v>
          </cell>
          <cell r="D71">
            <v>3</v>
          </cell>
          <cell r="E71" t="str">
            <v>ISLAM</v>
          </cell>
          <cell r="F71" t="str">
            <v>PKWT</v>
          </cell>
          <cell r="G71" t="str">
            <v>PREPAID</v>
          </cell>
          <cell r="H71">
            <v>20</v>
          </cell>
          <cell r="I71" t="str">
            <v>D</v>
          </cell>
          <cell r="J71">
            <v>20237080</v>
          </cell>
          <cell r="K71">
            <v>570012</v>
          </cell>
          <cell r="L71">
            <v>31</v>
          </cell>
          <cell r="M71">
            <v>21</v>
          </cell>
          <cell r="N71">
            <v>19</v>
          </cell>
          <cell r="O71">
            <v>18</v>
          </cell>
          <cell r="P71">
            <v>10</v>
          </cell>
          <cell r="Q71">
            <v>2</v>
          </cell>
          <cell r="R71">
            <v>0</v>
          </cell>
          <cell r="S71">
            <v>2</v>
          </cell>
          <cell r="T71">
            <v>0</v>
          </cell>
          <cell r="U71">
            <v>0</v>
          </cell>
          <cell r="V71">
            <v>0</v>
          </cell>
          <cell r="W71">
            <v>0</v>
          </cell>
          <cell r="X71">
            <v>2</v>
          </cell>
          <cell r="Y71">
            <v>1</v>
          </cell>
          <cell r="Z71">
            <v>0</v>
          </cell>
          <cell r="AA71">
            <v>0</v>
          </cell>
          <cell r="AB71">
            <v>0</v>
          </cell>
          <cell r="AC71">
            <v>0</v>
          </cell>
          <cell r="AD71">
            <v>1</v>
          </cell>
          <cell r="AE71">
            <v>0</v>
          </cell>
          <cell r="AF71">
            <v>0</v>
          </cell>
          <cell r="AG71">
            <v>0</v>
          </cell>
          <cell r="AH71">
            <v>0</v>
          </cell>
          <cell r="AI71">
            <v>7</v>
          </cell>
        </row>
        <row r="72">
          <cell r="C72">
            <v>170001</v>
          </cell>
          <cell r="D72">
            <v>3</v>
          </cell>
          <cell r="E72" t="str">
            <v>ISLAM</v>
          </cell>
          <cell r="F72" t="str">
            <v>PKWT</v>
          </cell>
          <cell r="G72" t="str">
            <v>PREPAID</v>
          </cell>
          <cell r="H72">
            <v>20</v>
          </cell>
          <cell r="I72" t="str">
            <v>D</v>
          </cell>
          <cell r="J72">
            <v>20237076</v>
          </cell>
          <cell r="K72">
            <v>570287</v>
          </cell>
          <cell r="L72">
            <v>31</v>
          </cell>
          <cell r="M72">
            <v>21</v>
          </cell>
          <cell r="N72">
            <v>21</v>
          </cell>
          <cell r="O72">
            <v>20</v>
          </cell>
          <cell r="P72">
            <v>10</v>
          </cell>
          <cell r="Q72">
            <v>0</v>
          </cell>
          <cell r="R72">
            <v>0</v>
          </cell>
          <cell r="S72">
            <v>0</v>
          </cell>
          <cell r="T72">
            <v>0</v>
          </cell>
          <cell r="U72">
            <v>0</v>
          </cell>
          <cell r="V72">
            <v>0</v>
          </cell>
          <cell r="W72">
            <v>0</v>
          </cell>
          <cell r="X72">
            <v>0</v>
          </cell>
          <cell r="Y72">
            <v>1</v>
          </cell>
          <cell r="Z72">
            <v>0</v>
          </cell>
          <cell r="AA72">
            <v>0</v>
          </cell>
          <cell r="AB72">
            <v>0</v>
          </cell>
          <cell r="AC72">
            <v>0</v>
          </cell>
          <cell r="AD72">
            <v>1</v>
          </cell>
          <cell r="AE72">
            <v>2</v>
          </cell>
          <cell r="AF72">
            <v>0</v>
          </cell>
          <cell r="AG72">
            <v>0</v>
          </cell>
          <cell r="AH72">
            <v>0</v>
          </cell>
          <cell r="AI72">
            <v>6</v>
          </cell>
        </row>
        <row r="73">
          <cell r="C73">
            <v>160831</v>
          </cell>
          <cell r="D73">
            <v>10</v>
          </cell>
          <cell r="E73" t="str">
            <v>ISLAM</v>
          </cell>
          <cell r="F73" t="str">
            <v>PKWT</v>
          </cell>
          <cell r="G73" t="str">
            <v>MKIOS</v>
          </cell>
          <cell r="H73">
            <v>28.2</v>
          </cell>
          <cell r="I73" t="str">
            <v>E</v>
          </cell>
          <cell r="J73">
            <v>19235022</v>
          </cell>
          <cell r="K73">
            <v>570193</v>
          </cell>
          <cell r="L73">
            <v>31</v>
          </cell>
          <cell r="M73">
            <v>21</v>
          </cell>
          <cell r="N73">
            <v>21</v>
          </cell>
          <cell r="O73">
            <v>20</v>
          </cell>
          <cell r="P73">
            <v>10</v>
          </cell>
          <cell r="Q73">
            <v>0</v>
          </cell>
          <cell r="R73">
            <v>0</v>
          </cell>
          <cell r="S73">
            <v>0</v>
          </cell>
          <cell r="T73">
            <v>0</v>
          </cell>
          <cell r="U73">
            <v>0</v>
          </cell>
          <cell r="V73">
            <v>0</v>
          </cell>
          <cell r="W73">
            <v>0</v>
          </cell>
          <cell r="X73">
            <v>0</v>
          </cell>
          <cell r="Y73">
            <v>1</v>
          </cell>
          <cell r="Z73">
            <v>0</v>
          </cell>
          <cell r="AA73">
            <v>0</v>
          </cell>
          <cell r="AB73">
            <v>0</v>
          </cell>
          <cell r="AC73">
            <v>0</v>
          </cell>
          <cell r="AD73">
            <v>1</v>
          </cell>
          <cell r="AE73">
            <v>0</v>
          </cell>
          <cell r="AF73">
            <v>0</v>
          </cell>
          <cell r="AG73">
            <v>0</v>
          </cell>
          <cell r="AH73">
            <v>0</v>
          </cell>
          <cell r="AI73">
            <v>0</v>
          </cell>
        </row>
        <row r="74">
          <cell r="C74">
            <v>156542</v>
          </cell>
          <cell r="D74">
            <v>4</v>
          </cell>
          <cell r="E74" t="str">
            <v>KRISTEN PROTESTAN</v>
          </cell>
          <cell r="F74" t="str">
            <v>PKWT</v>
          </cell>
          <cell r="G74" t="str">
            <v>POSTPAID</v>
          </cell>
          <cell r="H74">
            <v>33.700000000000003</v>
          </cell>
          <cell r="I74" t="str">
            <v>E</v>
          </cell>
          <cell r="J74">
            <v>19233024</v>
          </cell>
          <cell r="K74">
            <v>570143</v>
          </cell>
          <cell r="L74">
            <v>31</v>
          </cell>
          <cell r="M74">
            <v>24</v>
          </cell>
          <cell r="N74">
            <v>24</v>
          </cell>
          <cell r="O74">
            <v>23</v>
          </cell>
          <cell r="P74">
            <v>7</v>
          </cell>
          <cell r="Q74">
            <v>0</v>
          </cell>
          <cell r="R74">
            <v>0</v>
          </cell>
          <cell r="S74">
            <v>0</v>
          </cell>
          <cell r="T74">
            <v>0</v>
          </cell>
          <cell r="U74">
            <v>0</v>
          </cell>
          <cell r="V74">
            <v>0</v>
          </cell>
          <cell r="W74">
            <v>0</v>
          </cell>
          <cell r="X74">
            <v>0</v>
          </cell>
          <cell r="Y74">
            <v>1</v>
          </cell>
          <cell r="Z74">
            <v>0</v>
          </cell>
          <cell r="AA74">
            <v>0</v>
          </cell>
          <cell r="AB74">
            <v>0</v>
          </cell>
          <cell r="AC74">
            <v>0</v>
          </cell>
          <cell r="AD74">
            <v>1</v>
          </cell>
          <cell r="AE74">
            <v>0</v>
          </cell>
          <cell r="AF74">
            <v>0</v>
          </cell>
          <cell r="AG74">
            <v>0</v>
          </cell>
          <cell r="AH74">
            <v>0</v>
          </cell>
          <cell r="AI74">
            <v>22</v>
          </cell>
        </row>
        <row r="75">
          <cell r="C75">
            <v>157018</v>
          </cell>
          <cell r="D75">
            <v>5</v>
          </cell>
          <cell r="E75" t="str">
            <v>ISLAM</v>
          </cell>
          <cell r="F75" t="str">
            <v>PKWT</v>
          </cell>
          <cell r="G75" t="str">
            <v>POSTPAID</v>
          </cell>
          <cell r="H75">
            <v>32.700000000000003</v>
          </cell>
          <cell r="I75" t="str">
            <v>E</v>
          </cell>
          <cell r="J75">
            <v>19233391</v>
          </cell>
          <cell r="K75">
            <v>570250</v>
          </cell>
          <cell r="L75">
            <v>31</v>
          </cell>
          <cell r="M75">
            <v>24</v>
          </cell>
          <cell r="N75">
            <v>24</v>
          </cell>
          <cell r="O75">
            <v>23</v>
          </cell>
          <cell r="P75">
            <v>7</v>
          </cell>
          <cell r="Q75">
            <v>0</v>
          </cell>
          <cell r="R75">
            <v>0</v>
          </cell>
          <cell r="S75">
            <v>0</v>
          </cell>
          <cell r="T75">
            <v>0</v>
          </cell>
          <cell r="U75">
            <v>0</v>
          </cell>
          <cell r="V75">
            <v>0</v>
          </cell>
          <cell r="W75">
            <v>0</v>
          </cell>
          <cell r="X75">
            <v>0</v>
          </cell>
          <cell r="Y75">
            <v>1</v>
          </cell>
          <cell r="Z75">
            <v>0</v>
          </cell>
          <cell r="AA75">
            <v>0</v>
          </cell>
          <cell r="AB75">
            <v>0</v>
          </cell>
          <cell r="AC75">
            <v>0</v>
          </cell>
          <cell r="AD75">
            <v>1</v>
          </cell>
          <cell r="AE75">
            <v>0</v>
          </cell>
          <cell r="AF75">
            <v>0</v>
          </cell>
          <cell r="AG75">
            <v>0</v>
          </cell>
          <cell r="AH75">
            <v>0</v>
          </cell>
          <cell r="AI75">
            <v>23</v>
          </cell>
        </row>
        <row r="76">
          <cell r="C76">
            <v>160072</v>
          </cell>
          <cell r="D76">
            <v>9</v>
          </cell>
          <cell r="E76" t="str">
            <v>ISLAM</v>
          </cell>
          <cell r="F76" t="str">
            <v>PKWT</v>
          </cell>
          <cell r="G76" t="str">
            <v>MKIOS</v>
          </cell>
          <cell r="H76">
            <v>28.6</v>
          </cell>
          <cell r="I76" t="str">
            <v>E</v>
          </cell>
          <cell r="J76">
            <v>19234878</v>
          </cell>
          <cell r="K76">
            <v>570046</v>
          </cell>
          <cell r="L76">
            <v>31</v>
          </cell>
          <cell r="M76">
            <v>21</v>
          </cell>
          <cell r="N76">
            <v>21</v>
          </cell>
          <cell r="O76">
            <v>20</v>
          </cell>
          <cell r="P76">
            <v>10</v>
          </cell>
          <cell r="Q76">
            <v>0</v>
          </cell>
          <cell r="R76">
            <v>0</v>
          </cell>
          <cell r="S76">
            <v>0</v>
          </cell>
          <cell r="T76">
            <v>0</v>
          </cell>
          <cell r="U76">
            <v>0</v>
          </cell>
          <cell r="V76">
            <v>0</v>
          </cell>
          <cell r="W76">
            <v>0</v>
          </cell>
          <cell r="X76">
            <v>0</v>
          </cell>
          <cell r="Y76">
            <v>1</v>
          </cell>
          <cell r="Z76">
            <v>0</v>
          </cell>
          <cell r="AA76">
            <v>0</v>
          </cell>
          <cell r="AB76">
            <v>0</v>
          </cell>
          <cell r="AC76">
            <v>0</v>
          </cell>
          <cell r="AD76">
            <v>1</v>
          </cell>
          <cell r="AE76">
            <v>0</v>
          </cell>
          <cell r="AF76">
            <v>0</v>
          </cell>
          <cell r="AG76">
            <v>0</v>
          </cell>
          <cell r="AH76">
            <v>0</v>
          </cell>
          <cell r="AI76">
            <v>0</v>
          </cell>
        </row>
        <row r="77">
          <cell r="C77">
            <v>160697</v>
          </cell>
          <cell r="D77">
            <v>12</v>
          </cell>
          <cell r="E77" t="str">
            <v>ISLAM</v>
          </cell>
          <cell r="F77" t="str">
            <v>PKWT</v>
          </cell>
          <cell r="G77" t="str">
            <v>MKIOS</v>
          </cell>
          <cell r="H77">
            <v>27.766666666666701</v>
          </cell>
          <cell r="I77" t="str">
            <v>E</v>
          </cell>
          <cell r="J77">
            <v>19235320</v>
          </cell>
          <cell r="K77">
            <v>570038</v>
          </cell>
          <cell r="L77">
            <v>31</v>
          </cell>
          <cell r="M77">
            <v>14</v>
          </cell>
          <cell r="N77">
            <v>14</v>
          </cell>
          <cell r="O77">
            <v>13</v>
          </cell>
          <cell r="P77">
            <v>17</v>
          </cell>
          <cell r="Q77">
            <v>0</v>
          </cell>
          <cell r="R77">
            <v>0</v>
          </cell>
          <cell r="S77">
            <v>0</v>
          </cell>
          <cell r="T77">
            <v>0</v>
          </cell>
          <cell r="U77">
            <v>0</v>
          </cell>
          <cell r="V77">
            <v>0</v>
          </cell>
          <cell r="W77">
            <v>0</v>
          </cell>
          <cell r="X77">
            <v>0</v>
          </cell>
          <cell r="Y77">
            <v>1</v>
          </cell>
          <cell r="Z77">
            <v>0</v>
          </cell>
          <cell r="AA77">
            <v>0</v>
          </cell>
          <cell r="AB77">
            <v>0</v>
          </cell>
          <cell r="AC77">
            <v>0</v>
          </cell>
          <cell r="AD77">
            <v>1</v>
          </cell>
          <cell r="AE77">
            <v>0</v>
          </cell>
          <cell r="AF77">
            <v>0</v>
          </cell>
          <cell r="AG77">
            <v>0</v>
          </cell>
          <cell r="AH77">
            <v>0</v>
          </cell>
          <cell r="AI77">
            <v>0</v>
          </cell>
        </row>
        <row r="78">
          <cell r="C78">
            <v>157010</v>
          </cell>
          <cell r="D78">
            <v>5</v>
          </cell>
          <cell r="E78" t="str">
            <v>ISLAM</v>
          </cell>
          <cell r="F78" t="str">
            <v>PKWT</v>
          </cell>
          <cell r="G78" t="str">
            <v>MKIOS</v>
          </cell>
          <cell r="H78">
            <v>32.700000000000003</v>
          </cell>
          <cell r="I78" t="str">
            <v>E</v>
          </cell>
          <cell r="J78">
            <v>19233395</v>
          </cell>
          <cell r="K78">
            <v>570078</v>
          </cell>
          <cell r="L78">
            <v>31</v>
          </cell>
          <cell r="M78">
            <v>21</v>
          </cell>
          <cell r="N78">
            <v>21</v>
          </cell>
          <cell r="O78">
            <v>20</v>
          </cell>
          <cell r="P78">
            <v>10</v>
          </cell>
          <cell r="Q78">
            <v>0</v>
          </cell>
          <cell r="R78">
            <v>0</v>
          </cell>
          <cell r="S78">
            <v>0</v>
          </cell>
          <cell r="T78">
            <v>0</v>
          </cell>
          <cell r="U78">
            <v>0</v>
          </cell>
          <cell r="V78">
            <v>0</v>
          </cell>
          <cell r="W78">
            <v>0</v>
          </cell>
          <cell r="X78">
            <v>0</v>
          </cell>
          <cell r="Y78">
            <v>1</v>
          </cell>
          <cell r="Z78">
            <v>0</v>
          </cell>
          <cell r="AA78">
            <v>0</v>
          </cell>
          <cell r="AB78">
            <v>0</v>
          </cell>
          <cell r="AC78">
            <v>0</v>
          </cell>
          <cell r="AD78">
            <v>1</v>
          </cell>
          <cell r="AE78">
            <v>0</v>
          </cell>
          <cell r="AF78">
            <v>0</v>
          </cell>
          <cell r="AG78">
            <v>0</v>
          </cell>
          <cell r="AH78">
            <v>0</v>
          </cell>
          <cell r="AI78">
            <v>20</v>
          </cell>
        </row>
        <row r="79">
          <cell r="C79">
            <v>157016</v>
          </cell>
          <cell r="D79" t="str">
            <v>BATCH 5</v>
          </cell>
          <cell r="E79" t="str">
            <v>ISLAM</v>
          </cell>
          <cell r="F79" t="str">
            <v>PKWT</v>
          </cell>
          <cell r="G79" t="str">
            <v>MKIOS</v>
          </cell>
          <cell r="H79">
            <v>32.700000000000003</v>
          </cell>
          <cell r="I79" t="str">
            <v>E</v>
          </cell>
          <cell r="J79">
            <v>19233498</v>
          </cell>
          <cell r="K79">
            <v>570039</v>
          </cell>
          <cell r="L79">
            <v>31</v>
          </cell>
          <cell r="M79">
            <v>21</v>
          </cell>
          <cell r="N79">
            <v>21</v>
          </cell>
          <cell r="O79">
            <v>20</v>
          </cell>
          <cell r="P79">
            <v>10</v>
          </cell>
          <cell r="Q79">
            <v>0</v>
          </cell>
          <cell r="R79">
            <v>0</v>
          </cell>
          <cell r="S79">
            <v>0</v>
          </cell>
          <cell r="T79">
            <v>0</v>
          </cell>
          <cell r="U79">
            <v>0</v>
          </cell>
          <cell r="V79">
            <v>0</v>
          </cell>
          <cell r="W79">
            <v>0</v>
          </cell>
          <cell r="X79">
            <v>0</v>
          </cell>
          <cell r="Y79">
            <v>1</v>
          </cell>
          <cell r="Z79">
            <v>0</v>
          </cell>
          <cell r="AA79">
            <v>0</v>
          </cell>
          <cell r="AB79">
            <v>0</v>
          </cell>
          <cell r="AC79">
            <v>0</v>
          </cell>
          <cell r="AD79">
            <v>1</v>
          </cell>
          <cell r="AE79">
            <v>0</v>
          </cell>
          <cell r="AF79">
            <v>0</v>
          </cell>
          <cell r="AG79">
            <v>0</v>
          </cell>
          <cell r="AH79">
            <v>0</v>
          </cell>
          <cell r="AI79">
            <v>20</v>
          </cell>
        </row>
        <row r="80">
          <cell r="C80">
            <v>157021</v>
          </cell>
          <cell r="D80">
            <v>5</v>
          </cell>
          <cell r="E80" t="str">
            <v>ISLAM</v>
          </cell>
          <cell r="F80" t="str">
            <v>PKWT</v>
          </cell>
          <cell r="G80" t="str">
            <v>MKIOS</v>
          </cell>
          <cell r="H80">
            <v>32.700000000000003</v>
          </cell>
          <cell r="I80" t="str">
            <v>E</v>
          </cell>
          <cell r="J80">
            <v>19233389</v>
          </cell>
          <cell r="K80">
            <v>570210</v>
          </cell>
          <cell r="L80">
            <v>31</v>
          </cell>
          <cell r="M80">
            <v>16</v>
          </cell>
          <cell r="N80">
            <v>16</v>
          </cell>
          <cell r="O80">
            <v>15</v>
          </cell>
          <cell r="P80">
            <v>15</v>
          </cell>
          <cell r="Q80">
            <v>0</v>
          </cell>
          <cell r="R80">
            <v>0</v>
          </cell>
          <cell r="S80">
            <v>0</v>
          </cell>
          <cell r="T80">
            <v>0</v>
          </cell>
          <cell r="U80">
            <v>0</v>
          </cell>
          <cell r="V80">
            <v>0</v>
          </cell>
          <cell r="W80">
            <v>0</v>
          </cell>
          <cell r="X80">
            <v>0</v>
          </cell>
          <cell r="Y80">
            <v>1</v>
          </cell>
          <cell r="Z80">
            <v>0</v>
          </cell>
          <cell r="AA80">
            <v>0</v>
          </cell>
          <cell r="AB80">
            <v>0</v>
          </cell>
          <cell r="AC80">
            <v>0</v>
          </cell>
          <cell r="AD80">
            <v>1</v>
          </cell>
          <cell r="AE80">
            <v>0</v>
          </cell>
          <cell r="AF80">
            <v>0</v>
          </cell>
          <cell r="AG80">
            <v>0</v>
          </cell>
          <cell r="AH80">
            <v>0</v>
          </cell>
          <cell r="AI80">
            <v>0</v>
          </cell>
        </row>
        <row r="81">
          <cell r="C81">
            <v>168487</v>
          </cell>
          <cell r="D81">
            <v>2</v>
          </cell>
          <cell r="E81" t="str">
            <v>ISLAM</v>
          </cell>
          <cell r="F81" t="str">
            <v>PKWT</v>
          </cell>
          <cell r="G81" t="str">
            <v>PREPAID</v>
          </cell>
          <cell r="H81">
            <v>21.2</v>
          </cell>
          <cell r="I81" t="str">
            <v>D</v>
          </cell>
          <cell r="J81">
            <v>20236780</v>
          </cell>
          <cell r="K81">
            <v>570102</v>
          </cell>
          <cell r="L81">
            <v>31</v>
          </cell>
          <cell r="M81">
            <v>21</v>
          </cell>
          <cell r="N81">
            <v>21</v>
          </cell>
          <cell r="O81">
            <v>20</v>
          </cell>
          <cell r="P81">
            <v>10</v>
          </cell>
          <cell r="Q81">
            <v>0</v>
          </cell>
          <cell r="R81">
            <v>0</v>
          </cell>
          <cell r="S81">
            <v>0</v>
          </cell>
          <cell r="T81">
            <v>0</v>
          </cell>
          <cell r="U81">
            <v>0</v>
          </cell>
          <cell r="V81">
            <v>0</v>
          </cell>
          <cell r="W81">
            <v>0</v>
          </cell>
          <cell r="X81">
            <v>0</v>
          </cell>
          <cell r="Y81">
            <v>1</v>
          </cell>
          <cell r="Z81">
            <v>0</v>
          </cell>
          <cell r="AA81">
            <v>0</v>
          </cell>
          <cell r="AB81">
            <v>0</v>
          </cell>
          <cell r="AC81">
            <v>0</v>
          </cell>
          <cell r="AD81">
            <v>1</v>
          </cell>
          <cell r="AE81">
            <v>2</v>
          </cell>
          <cell r="AF81">
            <v>0</v>
          </cell>
          <cell r="AG81">
            <v>0</v>
          </cell>
          <cell r="AH81">
            <v>0</v>
          </cell>
          <cell r="AI81">
            <v>5</v>
          </cell>
        </row>
        <row r="82">
          <cell r="C82">
            <v>157022</v>
          </cell>
          <cell r="D82">
            <v>4</v>
          </cell>
          <cell r="E82" t="str">
            <v>ISLAM</v>
          </cell>
          <cell r="F82" t="str">
            <v>PKWT</v>
          </cell>
          <cell r="G82" t="str">
            <v>MKIOS</v>
          </cell>
          <cell r="H82">
            <v>32.700000000000003</v>
          </cell>
          <cell r="I82" t="str">
            <v>E</v>
          </cell>
          <cell r="J82">
            <v>19233482</v>
          </cell>
          <cell r="K82">
            <v>570064</v>
          </cell>
          <cell r="L82">
            <v>31</v>
          </cell>
          <cell r="M82">
            <v>21</v>
          </cell>
          <cell r="N82">
            <v>21</v>
          </cell>
          <cell r="O82">
            <v>20</v>
          </cell>
          <cell r="P82">
            <v>10</v>
          </cell>
          <cell r="Q82">
            <v>0</v>
          </cell>
          <cell r="R82">
            <v>0</v>
          </cell>
          <cell r="S82">
            <v>0</v>
          </cell>
          <cell r="T82">
            <v>0</v>
          </cell>
          <cell r="U82">
            <v>0</v>
          </cell>
          <cell r="V82">
            <v>0</v>
          </cell>
          <cell r="W82">
            <v>0</v>
          </cell>
          <cell r="X82">
            <v>0</v>
          </cell>
          <cell r="Y82">
            <v>1</v>
          </cell>
          <cell r="Z82">
            <v>0</v>
          </cell>
          <cell r="AA82">
            <v>0</v>
          </cell>
          <cell r="AB82">
            <v>0</v>
          </cell>
          <cell r="AC82">
            <v>0</v>
          </cell>
          <cell r="AD82">
            <v>1</v>
          </cell>
          <cell r="AE82">
            <v>0</v>
          </cell>
          <cell r="AF82">
            <v>0</v>
          </cell>
          <cell r="AG82">
            <v>0</v>
          </cell>
          <cell r="AH82">
            <v>0</v>
          </cell>
          <cell r="AI82">
            <v>20</v>
          </cell>
        </row>
        <row r="83">
          <cell r="C83">
            <v>101973</v>
          </cell>
          <cell r="D83" t="str">
            <v>BACTH 2 2018</v>
          </cell>
          <cell r="E83" t="str">
            <v>ISLAM</v>
          </cell>
          <cell r="F83" t="str">
            <v>PKWT</v>
          </cell>
          <cell r="G83" t="str">
            <v>POSTPAID</v>
          </cell>
          <cell r="H83">
            <v>47.433333333333302</v>
          </cell>
          <cell r="I83" t="str">
            <v>E</v>
          </cell>
          <cell r="J83">
            <v>18009404</v>
          </cell>
          <cell r="K83">
            <v>570147</v>
          </cell>
          <cell r="L83">
            <v>31</v>
          </cell>
          <cell r="M83">
            <v>24</v>
          </cell>
          <cell r="N83">
            <v>24</v>
          </cell>
          <cell r="O83">
            <v>23</v>
          </cell>
          <cell r="P83">
            <v>7</v>
          </cell>
          <cell r="Q83">
            <v>0</v>
          </cell>
          <cell r="R83">
            <v>0</v>
          </cell>
          <cell r="S83">
            <v>0</v>
          </cell>
          <cell r="T83">
            <v>0</v>
          </cell>
          <cell r="U83">
            <v>0</v>
          </cell>
          <cell r="V83">
            <v>0</v>
          </cell>
          <cell r="W83">
            <v>0</v>
          </cell>
          <cell r="X83">
            <v>0</v>
          </cell>
          <cell r="Y83">
            <v>1</v>
          </cell>
          <cell r="Z83">
            <v>0</v>
          </cell>
          <cell r="AA83">
            <v>0</v>
          </cell>
          <cell r="AB83">
            <v>0</v>
          </cell>
          <cell r="AC83">
            <v>0</v>
          </cell>
          <cell r="AD83">
            <v>1</v>
          </cell>
          <cell r="AE83">
            <v>0</v>
          </cell>
          <cell r="AF83">
            <v>0</v>
          </cell>
          <cell r="AG83">
            <v>0</v>
          </cell>
          <cell r="AH83">
            <v>0</v>
          </cell>
          <cell r="AI83">
            <v>3</v>
          </cell>
        </row>
        <row r="84">
          <cell r="C84">
            <v>160090</v>
          </cell>
          <cell r="D84">
            <v>9</v>
          </cell>
          <cell r="E84" t="str">
            <v>ISLAM</v>
          </cell>
          <cell r="F84" t="str">
            <v>PHL</v>
          </cell>
          <cell r="G84" t="str">
            <v>MKIOS</v>
          </cell>
          <cell r="H84">
            <v>28.6</v>
          </cell>
          <cell r="I84" t="str">
            <v>E</v>
          </cell>
          <cell r="J84">
            <v>19234874</v>
          </cell>
          <cell r="K84">
            <v>570086</v>
          </cell>
          <cell r="L84">
            <v>31</v>
          </cell>
          <cell r="M84">
            <v>21</v>
          </cell>
          <cell r="N84">
            <v>21</v>
          </cell>
          <cell r="O84">
            <v>21</v>
          </cell>
          <cell r="P84">
            <v>10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row>
        <row r="85">
          <cell r="C85">
            <v>160684</v>
          </cell>
          <cell r="D85">
            <v>11</v>
          </cell>
          <cell r="E85" t="str">
            <v>ISLAM</v>
          </cell>
          <cell r="F85" t="str">
            <v>PHL</v>
          </cell>
          <cell r="G85" t="str">
            <v>MKIOS</v>
          </cell>
          <cell r="H85">
            <v>28</v>
          </cell>
          <cell r="I85" t="str">
            <v>E</v>
          </cell>
          <cell r="J85">
            <v>19235092</v>
          </cell>
          <cell r="K85">
            <v>570021</v>
          </cell>
          <cell r="L85">
            <v>31</v>
          </cell>
          <cell r="M85">
            <v>22</v>
          </cell>
          <cell r="N85">
            <v>22</v>
          </cell>
          <cell r="O85">
            <v>22</v>
          </cell>
          <cell r="P85">
            <v>9</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21</v>
          </cell>
        </row>
        <row r="86">
          <cell r="C86">
            <v>160092</v>
          </cell>
          <cell r="D86">
            <v>9</v>
          </cell>
          <cell r="E86" t="str">
            <v>ISLAM</v>
          </cell>
          <cell r="F86" t="str">
            <v>PHL</v>
          </cell>
          <cell r="G86" t="str">
            <v>MKIOS</v>
          </cell>
          <cell r="H86">
            <v>28.433333333333302</v>
          </cell>
          <cell r="I86" t="str">
            <v>E</v>
          </cell>
          <cell r="J86">
            <v>19234908</v>
          </cell>
          <cell r="K86">
            <v>570100</v>
          </cell>
          <cell r="L86">
            <v>31</v>
          </cell>
          <cell r="M86">
            <v>20</v>
          </cell>
          <cell r="N86">
            <v>20</v>
          </cell>
          <cell r="O86">
            <v>20</v>
          </cell>
          <cell r="P86">
            <v>11</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20</v>
          </cell>
        </row>
        <row r="87">
          <cell r="C87">
            <v>160708</v>
          </cell>
          <cell r="D87">
            <v>12</v>
          </cell>
          <cell r="E87" t="str">
            <v>ISLAM</v>
          </cell>
          <cell r="F87" t="str">
            <v>PHL</v>
          </cell>
          <cell r="G87" t="str">
            <v>MKIOS</v>
          </cell>
          <cell r="H87">
            <v>27.766666666666701</v>
          </cell>
          <cell r="I87" t="str">
            <v>E</v>
          </cell>
          <cell r="J87">
            <v>19235324</v>
          </cell>
          <cell r="K87">
            <v>570155</v>
          </cell>
          <cell r="L87">
            <v>31</v>
          </cell>
          <cell r="M87">
            <v>21</v>
          </cell>
          <cell r="N87">
            <v>21</v>
          </cell>
          <cell r="O87">
            <v>21</v>
          </cell>
          <cell r="P87">
            <v>10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21</v>
          </cell>
        </row>
        <row r="88">
          <cell r="C88">
            <v>51767</v>
          </cell>
          <cell r="D88">
            <v>194</v>
          </cell>
          <cell r="E88" t="str">
            <v>ISLAM</v>
          </cell>
          <cell r="F88" t="str">
            <v>PKWT</v>
          </cell>
          <cell r="G88" t="str">
            <v>PRIO</v>
          </cell>
          <cell r="H88">
            <v>93.566666666666706</v>
          </cell>
          <cell r="I88" t="str">
            <v>E</v>
          </cell>
          <cell r="J88">
            <v>14010790</v>
          </cell>
          <cell r="K88">
            <v>570215</v>
          </cell>
          <cell r="L88">
            <v>31</v>
          </cell>
          <cell r="M88">
            <v>21</v>
          </cell>
          <cell r="N88">
            <v>21</v>
          </cell>
          <cell r="O88">
            <v>20</v>
          </cell>
          <cell r="P88">
            <v>10</v>
          </cell>
          <cell r="Q88">
            <v>0</v>
          </cell>
          <cell r="R88">
            <v>0</v>
          </cell>
          <cell r="S88">
            <v>0</v>
          </cell>
          <cell r="T88">
            <v>0</v>
          </cell>
          <cell r="U88">
            <v>0</v>
          </cell>
          <cell r="V88">
            <v>0</v>
          </cell>
          <cell r="W88">
            <v>0</v>
          </cell>
          <cell r="X88">
            <v>0</v>
          </cell>
          <cell r="Y88">
            <v>1</v>
          </cell>
          <cell r="Z88">
            <v>0</v>
          </cell>
          <cell r="AA88">
            <v>0</v>
          </cell>
          <cell r="AB88">
            <v>0</v>
          </cell>
          <cell r="AC88">
            <v>0</v>
          </cell>
          <cell r="AD88">
            <v>1</v>
          </cell>
          <cell r="AE88">
            <v>0</v>
          </cell>
          <cell r="AF88">
            <v>0</v>
          </cell>
          <cell r="AG88">
            <v>0</v>
          </cell>
          <cell r="AH88">
            <v>0</v>
          </cell>
          <cell r="AI88">
            <v>20</v>
          </cell>
        </row>
        <row r="89">
          <cell r="C89">
            <v>106435</v>
          </cell>
          <cell r="D89">
            <v>10</v>
          </cell>
          <cell r="E89" t="str">
            <v>ISLAM</v>
          </cell>
          <cell r="F89" t="str">
            <v>PKWT</v>
          </cell>
          <cell r="G89" t="str">
            <v>PRIO</v>
          </cell>
          <cell r="H89">
            <v>43.6666666666667</v>
          </cell>
          <cell r="I89" t="str">
            <v>E</v>
          </cell>
          <cell r="J89">
            <v>18010781</v>
          </cell>
          <cell r="K89">
            <v>570106</v>
          </cell>
          <cell r="L89">
            <v>31</v>
          </cell>
          <cell r="M89">
            <v>21</v>
          </cell>
          <cell r="N89">
            <v>21</v>
          </cell>
          <cell r="O89">
            <v>20</v>
          </cell>
          <cell r="P89">
            <v>10</v>
          </cell>
          <cell r="Q89">
            <v>0</v>
          </cell>
          <cell r="R89">
            <v>0</v>
          </cell>
          <cell r="S89">
            <v>0</v>
          </cell>
          <cell r="T89">
            <v>0</v>
          </cell>
          <cell r="U89">
            <v>0</v>
          </cell>
          <cell r="V89">
            <v>0</v>
          </cell>
          <cell r="W89">
            <v>0</v>
          </cell>
          <cell r="X89">
            <v>0</v>
          </cell>
          <cell r="Y89">
            <v>1</v>
          </cell>
          <cell r="Z89">
            <v>0</v>
          </cell>
          <cell r="AA89">
            <v>0</v>
          </cell>
          <cell r="AB89">
            <v>0</v>
          </cell>
          <cell r="AC89">
            <v>0</v>
          </cell>
          <cell r="AD89">
            <v>1</v>
          </cell>
          <cell r="AE89">
            <v>0</v>
          </cell>
          <cell r="AF89">
            <v>0</v>
          </cell>
          <cell r="AG89">
            <v>0</v>
          </cell>
          <cell r="AH89">
            <v>0</v>
          </cell>
          <cell r="AI89">
            <v>0</v>
          </cell>
        </row>
        <row r="90">
          <cell r="C90">
            <v>153883</v>
          </cell>
          <cell r="D90">
            <v>10</v>
          </cell>
          <cell r="E90" t="str">
            <v>ISLAM</v>
          </cell>
          <cell r="F90" t="str">
            <v>PHL</v>
          </cell>
          <cell r="G90" t="str">
            <v>PRIO</v>
          </cell>
          <cell r="H90">
            <v>34.566666666666698</v>
          </cell>
          <cell r="I90" t="str">
            <v>E</v>
          </cell>
          <cell r="J90">
            <v>19231238</v>
          </cell>
          <cell r="K90">
            <v>570267</v>
          </cell>
          <cell r="L90">
            <v>31</v>
          </cell>
          <cell r="M90">
            <v>21</v>
          </cell>
          <cell r="N90">
            <v>21</v>
          </cell>
          <cell r="O90">
            <v>21</v>
          </cell>
          <cell r="P90">
            <v>10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21</v>
          </cell>
        </row>
        <row r="91">
          <cell r="C91">
            <v>154684</v>
          </cell>
          <cell r="D91">
            <v>1</v>
          </cell>
          <cell r="E91" t="str">
            <v>ISLAM</v>
          </cell>
          <cell r="F91" t="str">
            <v>PHL</v>
          </cell>
          <cell r="G91" t="str">
            <v>PRIO</v>
          </cell>
          <cell r="H91">
            <v>33.266666666666701</v>
          </cell>
          <cell r="I91" t="str">
            <v>E</v>
          </cell>
          <cell r="J91">
            <v>19231952</v>
          </cell>
          <cell r="K91">
            <v>570227</v>
          </cell>
          <cell r="L91">
            <v>31</v>
          </cell>
          <cell r="M91">
            <v>21</v>
          </cell>
          <cell r="N91">
            <v>21</v>
          </cell>
          <cell r="O91">
            <v>21</v>
          </cell>
          <cell r="P91">
            <v>10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row>
        <row r="92">
          <cell r="C92">
            <v>160074</v>
          </cell>
          <cell r="D92">
            <v>9</v>
          </cell>
          <cell r="E92" t="str">
            <v>KATHOLIK</v>
          </cell>
          <cell r="F92" t="str">
            <v>PHL</v>
          </cell>
          <cell r="G92" t="str">
            <v>POSTPAID</v>
          </cell>
          <cell r="H92">
            <v>28.6</v>
          </cell>
          <cell r="I92" t="str">
            <v>E</v>
          </cell>
          <cell r="J92">
            <v>19234875</v>
          </cell>
          <cell r="K92">
            <v>570109</v>
          </cell>
          <cell r="L92">
            <v>31</v>
          </cell>
          <cell r="M92">
            <v>21</v>
          </cell>
          <cell r="N92">
            <v>21</v>
          </cell>
          <cell r="O92">
            <v>21</v>
          </cell>
          <cell r="P92">
            <v>10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4</v>
          </cell>
        </row>
        <row r="93">
          <cell r="C93">
            <v>160040</v>
          </cell>
          <cell r="D93">
            <v>8</v>
          </cell>
          <cell r="E93" t="str">
            <v>ISLAM</v>
          </cell>
          <cell r="F93" t="str">
            <v>PHL</v>
          </cell>
          <cell r="G93" t="str">
            <v>POSTPAID</v>
          </cell>
          <cell r="H93">
            <v>28.633333333333301</v>
          </cell>
          <cell r="I93" t="str">
            <v>E</v>
          </cell>
          <cell r="J93">
            <v>19234854</v>
          </cell>
          <cell r="K93">
            <v>570257</v>
          </cell>
          <cell r="L93">
            <v>31</v>
          </cell>
          <cell r="M93">
            <v>21</v>
          </cell>
          <cell r="N93">
            <v>21</v>
          </cell>
          <cell r="O93">
            <v>21</v>
          </cell>
          <cell r="P93">
            <v>10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0</v>
          </cell>
          <cell r="AG93">
            <v>0</v>
          </cell>
          <cell r="AH93">
            <v>0</v>
          </cell>
          <cell r="AI93">
            <v>2</v>
          </cell>
        </row>
        <row r="94">
          <cell r="C94">
            <v>157019</v>
          </cell>
          <cell r="D94">
            <v>5</v>
          </cell>
          <cell r="E94" t="str">
            <v>ISLAM</v>
          </cell>
          <cell r="F94" t="str">
            <v>PHL</v>
          </cell>
          <cell r="G94" t="str">
            <v>POSTPAID</v>
          </cell>
          <cell r="H94">
            <v>32.700000000000003</v>
          </cell>
          <cell r="I94" t="str">
            <v>E</v>
          </cell>
          <cell r="J94">
            <v>19233374</v>
          </cell>
          <cell r="K94">
            <v>570013</v>
          </cell>
          <cell r="L94">
            <v>31</v>
          </cell>
          <cell r="M94">
            <v>21</v>
          </cell>
          <cell r="N94">
            <v>21</v>
          </cell>
          <cell r="O94">
            <v>21</v>
          </cell>
          <cell r="P94">
            <v>10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6</v>
          </cell>
        </row>
        <row r="95">
          <cell r="C95">
            <v>106108</v>
          </cell>
          <cell r="D95">
            <v>8</v>
          </cell>
          <cell r="E95" t="str">
            <v>ISLAM</v>
          </cell>
          <cell r="F95" t="str">
            <v>PKWT</v>
          </cell>
          <cell r="G95" t="str">
            <v>POSTPAID</v>
          </cell>
          <cell r="H95">
            <v>43.866666666666703</v>
          </cell>
          <cell r="I95" t="str">
            <v>E</v>
          </cell>
          <cell r="J95">
            <v>18010697</v>
          </cell>
          <cell r="K95">
            <v>570140</v>
          </cell>
          <cell r="L95">
            <v>31</v>
          </cell>
          <cell r="M95">
            <v>24</v>
          </cell>
          <cell r="N95">
            <v>22</v>
          </cell>
          <cell r="O95">
            <v>21</v>
          </cell>
          <cell r="P95">
            <v>7</v>
          </cell>
          <cell r="Q95">
            <v>2</v>
          </cell>
          <cell r="R95">
            <v>0</v>
          </cell>
          <cell r="S95">
            <v>2</v>
          </cell>
          <cell r="T95">
            <v>0</v>
          </cell>
          <cell r="U95">
            <v>0</v>
          </cell>
          <cell r="V95">
            <v>0</v>
          </cell>
          <cell r="W95">
            <v>0</v>
          </cell>
          <cell r="X95">
            <v>2</v>
          </cell>
          <cell r="Y95">
            <v>1</v>
          </cell>
          <cell r="Z95">
            <v>0</v>
          </cell>
          <cell r="AA95">
            <v>0</v>
          </cell>
          <cell r="AB95">
            <v>0</v>
          </cell>
          <cell r="AC95">
            <v>0</v>
          </cell>
          <cell r="AD95">
            <v>1</v>
          </cell>
          <cell r="AE95">
            <v>0</v>
          </cell>
          <cell r="AF95">
            <v>0</v>
          </cell>
          <cell r="AG95">
            <v>0</v>
          </cell>
          <cell r="AH95">
            <v>0</v>
          </cell>
          <cell r="AI95">
            <v>21</v>
          </cell>
        </row>
        <row r="96">
          <cell r="C96">
            <v>86712</v>
          </cell>
          <cell r="D96">
            <v>1</v>
          </cell>
          <cell r="E96" t="str">
            <v>ISLAM</v>
          </cell>
          <cell r="F96" t="str">
            <v>PKWT</v>
          </cell>
          <cell r="G96" t="str">
            <v>POSTPAID</v>
          </cell>
          <cell r="H96">
            <v>60.066666666666698</v>
          </cell>
          <cell r="I96" t="str">
            <v>E</v>
          </cell>
          <cell r="J96">
            <v>17009091</v>
          </cell>
          <cell r="K96">
            <v>570079</v>
          </cell>
          <cell r="L96">
            <v>31</v>
          </cell>
          <cell r="M96">
            <v>24</v>
          </cell>
          <cell r="N96">
            <v>24</v>
          </cell>
          <cell r="O96">
            <v>23</v>
          </cell>
          <cell r="P96">
            <v>7</v>
          </cell>
          <cell r="Q96">
            <v>0</v>
          </cell>
          <cell r="R96">
            <v>0</v>
          </cell>
          <cell r="S96">
            <v>0</v>
          </cell>
          <cell r="T96">
            <v>0</v>
          </cell>
          <cell r="U96">
            <v>0</v>
          </cell>
          <cell r="V96">
            <v>0</v>
          </cell>
          <cell r="W96">
            <v>0</v>
          </cell>
          <cell r="X96">
            <v>0</v>
          </cell>
          <cell r="Y96">
            <v>1</v>
          </cell>
          <cell r="Z96">
            <v>0</v>
          </cell>
          <cell r="AA96">
            <v>0</v>
          </cell>
          <cell r="AB96">
            <v>0</v>
          </cell>
          <cell r="AC96">
            <v>0</v>
          </cell>
          <cell r="AD96">
            <v>1</v>
          </cell>
          <cell r="AE96">
            <v>0</v>
          </cell>
          <cell r="AF96">
            <v>0</v>
          </cell>
          <cell r="AG96">
            <v>0</v>
          </cell>
          <cell r="AH96">
            <v>0</v>
          </cell>
          <cell r="AI96">
            <v>23</v>
          </cell>
        </row>
        <row r="97">
          <cell r="C97">
            <v>43284</v>
          </cell>
          <cell r="D97">
            <v>193</v>
          </cell>
          <cell r="E97" t="str">
            <v>ISLAM</v>
          </cell>
          <cell r="F97" t="str">
            <v>PKWT</v>
          </cell>
          <cell r="G97" t="str">
            <v>POSTPAID</v>
          </cell>
          <cell r="H97">
            <v>94.466666666666697</v>
          </cell>
          <cell r="I97" t="str">
            <v>E</v>
          </cell>
          <cell r="J97">
            <v>14010357</v>
          </cell>
          <cell r="K97">
            <v>570185</v>
          </cell>
          <cell r="L97">
            <v>31</v>
          </cell>
          <cell r="M97">
            <v>24</v>
          </cell>
          <cell r="N97">
            <v>24</v>
          </cell>
          <cell r="O97">
            <v>23</v>
          </cell>
          <cell r="P97">
            <v>7</v>
          </cell>
          <cell r="Q97">
            <v>0</v>
          </cell>
          <cell r="R97">
            <v>0</v>
          </cell>
          <cell r="S97">
            <v>0</v>
          </cell>
          <cell r="T97">
            <v>0</v>
          </cell>
          <cell r="U97">
            <v>0</v>
          </cell>
          <cell r="V97">
            <v>0</v>
          </cell>
          <cell r="W97">
            <v>0</v>
          </cell>
          <cell r="X97">
            <v>0</v>
          </cell>
          <cell r="Y97">
            <v>1</v>
          </cell>
          <cell r="Z97">
            <v>0</v>
          </cell>
          <cell r="AA97">
            <v>0</v>
          </cell>
          <cell r="AB97">
            <v>0</v>
          </cell>
          <cell r="AC97">
            <v>0</v>
          </cell>
          <cell r="AD97">
            <v>1</v>
          </cell>
          <cell r="AE97">
            <v>0</v>
          </cell>
          <cell r="AF97">
            <v>0</v>
          </cell>
          <cell r="AG97">
            <v>0</v>
          </cell>
          <cell r="AH97">
            <v>0</v>
          </cell>
          <cell r="AI97">
            <v>5</v>
          </cell>
        </row>
        <row r="98">
          <cell r="C98">
            <v>106103</v>
          </cell>
          <cell r="D98">
            <v>9</v>
          </cell>
          <cell r="E98" t="str">
            <v>ISLAM</v>
          </cell>
          <cell r="F98" t="str">
            <v>PKWT</v>
          </cell>
          <cell r="G98" t="str">
            <v>POSTPAID</v>
          </cell>
          <cell r="H98">
            <v>43.866666666666703</v>
          </cell>
          <cell r="I98" t="str">
            <v>E</v>
          </cell>
          <cell r="J98">
            <v>18010690</v>
          </cell>
          <cell r="K98">
            <v>570069</v>
          </cell>
          <cell r="L98">
            <v>31</v>
          </cell>
          <cell r="M98">
            <v>23</v>
          </cell>
          <cell r="N98">
            <v>23</v>
          </cell>
          <cell r="O98">
            <v>22</v>
          </cell>
          <cell r="P98">
            <v>8</v>
          </cell>
          <cell r="Q98">
            <v>0</v>
          </cell>
          <cell r="R98">
            <v>0</v>
          </cell>
          <cell r="S98">
            <v>0</v>
          </cell>
          <cell r="T98">
            <v>0</v>
          </cell>
          <cell r="U98">
            <v>0</v>
          </cell>
          <cell r="V98">
            <v>0</v>
          </cell>
          <cell r="W98">
            <v>0</v>
          </cell>
          <cell r="X98">
            <v>0</v>
          </cell>
          <cell r="Y98">
            <v>1</v>
          </cell>
          <cell r="Z98">
            <v>0</v>
          </cell>
          <cell r="AA98">
            <v>0</v>
          </cell>
          <cell r="AB98">
            <v>0</v>
          </cell>
          <cell r="AC98">
            <v>0</v>
          </cell>
          <cell r="AD98">
            <v>1</v>
          </cell>
          <cell r="AE98">
            <v>0</v>
          </cell>
          <cell r="AF98">
            <v>0</v>
          </cell>
          <cell r="AG98">
            <v>0</v>
          </cell>
          <cell r="AH98">
            <v>0</v>
          </cell>
          <cell r="AI98">
            <v>22</v>
          </cell>
        </row>
        <row r="99">
          <cell r="C99">
            <v>160038</v>
          </cell>
          <cell r="D99">
            <v>7</v>
          </cell>
          <cell r="E99" t="str">
            <v>ISLAM</v>
          </cell>
          <cell r="F99" t="str">
            <v>PHL</v>
          </cell>
          <cell r="G99" t="str">
            <v>POSTPAID</v>
          </cell>
          <cell r="H99">
            <v>28.733333333333299</v>
          </cell>
          <cell r="I99" t="str">
            <v>E</v>
          </cell>
          <cell r="J99">
            <v>19234818</v>
          </cell>
          <cell r="K99">
            <v>570253</v>
          </cell>
          <cell r="L99">
            <v>31</v>
          </cell>
          <cell r="M99">
            <v>21</v>
          </cell>
          <cell r="N99">
            <v>21</v>
          </cell>
          <cell r="O99">
            <v>21</v>
          </cell>
          <cell r="P99">
            <v>10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16</v>
          </cell>
        </row>
        <row r="100">
          <cell r="C100">
            <v>150494</v>
          </cell>
          <cell r="D100">
            <v>13</v>
          </cell>
          <cell r="E100" t="str">
            <v>ISLAM</v>
          </cell>
          <cell r="F100" t="str">
            <v>PHL</v>
          </cell>
          <cell r="G100" t="str">
            <v>POSTPAID</v>
          </cell>
          <cell r="H100">
            <v>40.766666666666701</v>
          </cell>
          <cell r="I100" t="str">
            <v>E</v>
          </cell>
          <cell r="J100">
            <v>18230310</v>
          </cell>
          <cell r="K100">
            <v>570280</v>
          </cell>
          <cell r="L100">
            <v>31</v>
          </cell>
          <cell r="M100">
            <v>21</v>
          </cell>
          <cell r="N100">
            <v>21</v>
          </cell>
          <cell r="O100">
            <v>21</v>
          </cell>
          <cell r="P100">
            <v>10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4</v>
          </cell>
        </row>
        <row r="101">
          <cell r="C101">
            <v>78446</v>
          </cell>
          <cell r="D101">
            <v>23</v>
          </cell>
          <cell r="E101" t="str">
            <v>ISLAM</v>
          </cell>
          <cell r="F101" t="str">
            <v>PKWT</v>
          </cell>
          <cell r="G101" t="str">
            <v>POSTPAID</v>
          </cell>
          <cell r="H101">
            <v>57.3333333333333</v>
          </cell>
          <cell r="I101" t="str">
            <v>E</v>
          </cell>
          <cell r="J101">
            <v>16011906</v>
          </cell>
          <cell r="K101">
            <v>570082</v>
          </cell>
          <cell r="L101">
            <v>31</v>
          </cell>
          <cell r="M101">
            <v>24</v>
          </cell>
          <cell r="N101">
            <v>24</v>
          </cell>
          <cell r="O101">
            <v>23</v>
          </cell>
          <cell r="P101">
            <v>7</v>
          </cell>
          <cell r="Q101">
            <v>0</v>
          </cell>
          <cell r="R101">
            <v>0</v>
          </cell>
          <cell r="S101">
            <v>0</v>
          </cell>
          <cell r="T101">
            <v>0</v>
          </cell>
          <cell r="U101">
            <v>0</v>
          </cell>
          <cell r="V101">
            <v>0</v>
          </cell>
          <cell r="W101">
            <v>0</v>
          </cell>
          <cell r="X101">
            <v>0</v>
          </cell>
          <cell r="Y101">
            <v>1</v>
          </cell>
          <cell r="Z101">
            <v>0</v>
          </cell>
          <cell r="AA101">
            <v>0</v>
          </cell>
          <cell r="AB101">
            <v>0</v>
          </cell>
          <cell r="AC101">
            <v>0</v>
          </cell>
          <cell r="AD101">
            <v>1</v>
          </cell>
          <cell r="AE101">
            <v>0</v>
          </cell>
          <cell r="AF101">
            <v>0</v>
          </cell>
          <cell r="AG101">
            <v>0</v>
          </cell>
          <cell r="AH101">
            <v>0</v>
          </cell>
          <cell r="AI101">
            <v>6</v>
          </cell>
        </row>
        <row r="102">
          <cell r="C102">
            <v>156656</v>
          </cell>
          <cell r="D102" t="str">
            <v>SBY TO BDG</v>
          </cell>
          <cell r="E102" t="str">
            <v>KATHOLIK</v>
          </cell>
          <cell r="F102" t="str">
            <v>PKWT</v>
          </cell>
          <cell r="G102" t="str">
            <v>POSTPAID</v>
          </cell>
          <cell r="H102">
            <v>32.8333333333333</v>
          </cell>
          <cell r="I102" t="str">
            <v>E</v>
          </cell>
          <cell r="J102">
            <v>19233212</v>
          </cell>
          <cell r="K102">
            <v>570269</v>
          </cell>
          <cell r="L102">
            <v>31</v>
          </cell>
          <cell r="M102">
            <v>24</v>
          </cell>
          <cell r="N102">
            <v>24</v>
          </cell>
          <cell r="O102">
            <v>23</v>
          </cell>
          <cell r="P102">
            <v>7</v>
          </cell>
          <cell r="Q102">
            <v>0</v>
          </cell>
          <cell r="R102">
            <v>0</v>
          </cell>
          <cell r="S102">
            <v>0</v>
          </cell>
          <cell r="T102">
            <v>0</v>
          </cell>
          <cell r="U102">
            <v>0</v>
          </cell>
          <cell r="V102">
            <v>0</v>
          </cell>
          <cell r="W102">
            <v>0</v>
          </cell>
          <cell r="X102">
            <v>0</v>
          </cell>
          <cell r="Y102">
            <v>1</v>
          </cell>
          <cell r="Z102">
            <v>0</v>
          </cell>
          <cell r="AA102">
            <v>0</v>
          </cell>
          <cell r="AB102">
            <v>0</v>
          </cell>
          <cell r="AC102">
            <v>0</v>
          </cell>
          <cell r="AD102">
            <v>1</v>
          </cell>
          <cell r="AE102">
            <v>0</v>
          </cell>
          <cell r="AF102">
            <v>0</v>
          </cell>
          <cell r="AG102">
            <v>0</v>
          </cell>
          <cell r="AH102">
            <v>0</v>
          </cell>
          <cell r="AI102">
            <v>9</v>
          </cell>
        </row>
        <row r="103">
          <cell r="C103">
            <v>155926</v>
          </cell>
          <cell r="D103">
            <v>2</v>
          </cell>
          <cell r="E103" t="str">
            <v>ISLAM</v>
          </cell>
          <cell r="F103" t="str">
            <v>PHL</v>
          </cell>
          <cell r="G103" t="str">
            <v>POSTPAID</v>
          </cell>
          <cell r="H103">
            <v>35.200000000000003</v>
          </cell>
          <cell r="I103" t="str">
            <v>E</v>
          </cell>
          <cell r="J103">
            <v>19232332</v>
          </cell>
          <cell r="K103">
            <v>570186</v>
          </cell>
          <cell r="L103">
            <v>31</v>
          </cell>
          <cell r="M103">
            <v>21</v>
          </cell>
          <cell r="N103">
            <v>21</v>
          </cell>
          <cell r="O103">
            <v>21</v>
          </cell>
          <cell r="P103">
            <v>10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6</v>
          </cell>
        </row>
        <row r="104">
          <cell r="C104">
            <v>86718</v>
          </cell>
          <cell r="D104">
            <v>2</v>
          </cell>
          <cell r="E104" t="str">
            <v>KRISTEN PROTESTAN</v>
          </cell>
          <cell r="F104" t="str">
            <v>PKWT</v>
          </cell>
          <cell r="G104" t="str">
            <v>POSTPAID</v>
          </cell>
          <cell r="H104">
            <v>59.8333333333333</v>
          </cell>
          <cell r="I104" t="str">
            <v>E</v>
          </cell>
          <cell r="J104">
            <v>17009221</v>
          </cell>
          <cell r="K104">
            <v>570281</v>
          </cell>
          <cell r="L104">
            <v>31</v>
          </cell>
          <cell r="M104">
            <v>24</v>
          </cell>
          <cell r="N104">
            <v>24</v>
          </cell>
          <cell r="O104">
            <v>23</v>
          </cell>
          <cell r="P104">
            <v>7</v>
          </cell>
          <cell r="Q104">
            <v>0</v>
          </cell>
          <cell r="R104">
            <v>0</v>
          </cell>
          <cell r="S104">
            <v>0</v>
          </cell>
          <cell r="T104">
            <v>0</v>
          </cell>
          <cell r="U104">
            <v>0</v>
          </cell>
          <cell r="V104">
            <v>0</v>
          </cell>
          <cell r="W104">
            <v>0</v>
          </cell>
          <cell r="X104">
            <v>0</v>
          </cell>
          <cell r="Y104">
            <v>1</v>
          </cell>
          <cell r="Z104">
            <v>0</v>
          </cell>
          <cell r="AA104">
            <v>0</v>
          </cell>
          <cell r="AB104">
            <v>0</v>
          </cell>
          <cell r="AC104">
            <v>0</v>
          </cell>
          <cell r="AD104">
            <v>1</v>
          </cell>
          <cell r="AE104">
            <v>0</v>
          </cell>
          <cell r="AF104">
            <v>0</v>
          </cell>
          <cell r="AG104">
            <v>0</v>
          </cell>
          <cell r="AH104">
            <v>0</v>
          </cell>
          <cell r="AI104">
            <v>23</v>
          </cell>
        </row>
        <row r="105">
          <cell r="C105">
            <v>102101</v>
          </cell>
          <cell r="D105" t="str">
            <v>BATCH 3</v>
          </cell>
          <cell r="E105" t="str">
            <v>ISLAM</v>
          </cell>
          <cell r="F105" t="str">
            <v>PKWT</v>
          </cell>
          <cell r="G105" t="str">
            <v>POSTPAID</v>
          </cell>
          <cell r="H105">
            <v>41.1666666666667</v>
          </cell>
          <cell r="I105" t="str">
            <v>E</v>
          </cell>
          <cell r="J105">
            <v>18009503</v>
          </cell>
          <cell r="K105">
            <v>570214</v>
          </cell>
          <cell r="L105">
            <v>31</v>
          </cell>
          <cell r="M105">
            <v>24</v>
          </cell>
          <cell r="N105">
            <v>24</v>
          </cell>
          <cell r="O105">
            <v>23</v>
          </cell>
          <cell r="P105">
            <v>7</v>
          </cell>
          <cell r="Q105">
            <v>0</v>
          </cell>
          <cell r="R105">
            <v>0</v>
          </cell>
          <cell r="S105">
            <v>0</v>
          </cell>
          <cell r="T105">
            <v>0</v>
          </cell>
          <cell r="U105">
            <v>0</v>
          </cell>
          <cell r="V105">
            <v>0</v>
          </cell>
          <cell r="W105">
            <v>0</v>
          </cell>
          <cell r="X105">
            <v>0</v>
          </cell>
          <cell r="Y105">
            <v>1</v>
          </cell>
          <cell r="Z105">
            <v>0</v>
          </cell>
          <cell r="AA105">
            <v>0</v>
          </cell>
          <cell r="AB105">
            <v>0</v>
          </cell>
          <cell r="AC105">
            <v>0</v>
          </cell>
          <cell r="AD105">
            <v>1</v>
          </cell>
          <cell r="AE105">
            <v>0</v>
          </cell>
          <cell r="AF105">
            <v>0</v>
          </cell>
          <cell r="AG105">
            <v>0</v>
          </cell>
          <cell r="AH105">
            <v>0</v>
          </cell>
          <cell r="AI105">
            <v>23</v>
          </cell>
        </row>
        <row r="106">
          <cell r="C106">
            <v>160676</v>
          </cell>
          <cell r="D106">
            <v>11</v>
          </cell>
          <cell r="E106" t="str">
            <v>ISLAM</v>
          </cell>
          <cell r="F106" t="str">
            <v>PHL</v>
          </cell>
          <cell r="G106" t="str">
            <v>POSTPAID</v>
          </cell>
          <cell r="H106">
            <v>28</v>
          </cell>
          <cell r="I106" t="str">
            <v>E</v>
          </cell>
          <cell r="J106">
            <v>19235082</v>
          </cell>
          <cell r="K106">
            <v>570166</v>
          </cell>
          <cell r="L106">
            <v>31</v>
          </cell>
          <cell r="M106">
            <v>21</v>
          </cell>
          <cell r="N106">
            <v>21</v>
          </cell>
          <cell r="O106">
            <v>21</v>
          </cell>
          <cell r="P106">
            <v>10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18</v>
          </cell>
        </row>
        <row r="107">
          <cell r="C107">
            <v>160826</v>
          </cell>
          <cell r="D107">
            <v>10</v>
          </cell>
          <cell r="E107" t="str">
            <v>KRISTEN PROTESTAN</v>
          </cell>
          <cell r="F107" t="str">
            <v>PHL</v>
          </cell>
          <cell r="G107" t="str">
            <v>POSTPAID</v>
          </cell>
          <cell r="H107">
            <v>28.2</v>
          </cell>
          <cell r="I107" t="str">
            <v>E</v>
          </cell>
          <cell r="J107">
            <v>19234983</v>
          </cell>
          <cell r="K107">
            <v>570192</v>
          </cell>
          <cell r="L107">
            <v>31</v>
          </cell>
          <cell r="M107">
            <v>21</v>
          </cell>
          <cell r="N107">
            <v>21</v>
          </cell>
          <cell r="O107">
            <v>21</v>
          </cell>
          <cell r="P107">
            <v>10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9</v>
          </cell>
        </row>
        <row r="108">
          <cell r="C108">
            <v>160087</v>
          </cell>
          <cell r="D108">
            <v>9</v>
          </cell>
          <cell r="E108" t="str">
            <v>ISLAM</v>
          </cell>
          <cell r="F108" t="str">
            <v>PHL</v>
          </cell>
          <cell r="G108" t="str">
            <v>POSTPAID</v>
          </cell>
          <cell r="H108">
            <v>28.6</v>
          </cell>
          <cell r="I108" t="str">
            <v>E</v>
          </cell>
          <cell r="J108">
            <v>19234891</v>
          </cell>
          <cell r="K108">
            <v>570023</v>
          </cell>
          <cell r="L108">
            <v>31</v>
          </cell>
          <cell r="M108">
            <v>21</v>
          </cell>
          <cell r="N108">
            <v>15</v>
          </cell>
          <cell r="O108">
            <v>15</v>
          </cell>
          <cell r="P108">
            <v>10</v>
          </cell>
          <cell r="Q108">
            <v>4</v>
          </cell>
          <cell r="R108">
            <v>2</v>
          </cell>
          <cell r="S108">
            <v>6</v>
          </cell>
          <cell r="T108">
            <v>0</v>
          </cell>
          <cell r="U108">
            <v>0</v>
          </cell>
          <cell r="V108">
            <v>0</v>
          </cell>
          <cell r="W108">
            <v>0</v>
          </cell>
          <cell r="X108">
            <v>6</v>
          </cell>
          <cell r="Y108">
            <v>0</v>
          </cell>
          <cell r="Z108">
            <v>0</v>
          </cell>
          <cell r="AA108">
            <v>0</v>
          </cell>
          <cell r="AB108">
            <v>0</v>
          </cell>
          <cell r="AC108">
            <v>0</v>
          </cell>
          <cell r="AD108">
            <v>0</v>
          </cell>
          <cell r="AE108">
            <v>0</v>
          </cell>
          <cell r="AF108">
            <v>0</v>
          </cell>
          <cell r="AG108">
            <v>0</v>
          </cell>
          <cell r="AH108">
            <v>0</v>
          </cell>
          <cell r="AI108">
            <v>2</v>
          </cell>
        </row>
        <row r="109">
          <cell r="C109">
            <v>166727</v>
          </cell>
          <cell r="D109">
            <v>1</v>
          </cell>
          <cell r="E109" t="str">
            <v>ISLAM</v>
          </cell>
          <cell r="F109" t="str">
            <v>PHL</v>
          </cell>
          <cell r="G109" t="str">
            <v>POSTPAID</v>
          </cell>
          <cell r="H109">
            <v>21.866666666666699</v>
          </cell>
          <cell r="I109" t="str">
            <v>D</v>
          </cell>
          <cell r="J109">
            <v>20236723</v>
          </cell>
          <cell r="K109">
            <v>570247</v>
          </cell>
          <cell r="L109">
            <v>31</v>
          </cell>
          <cell r="M109">
            <v>21</v>
          </cell>
          <cell r="N109">
            <v>21</v>
          </cell>
          <cell r="O109">
            <v>21</v>
          </cell>
          <cell r="P109">
            <v>10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0</v>
          </cell>
          <cell r="AE109">
            <v>0</v>
          </cell>
          <cell r="AF109">
            <v>0</v>
          </cell>
          <cell r="AG109">
            <v>0</v>
          </cell>
          <cell r="AH109">
            <v>0</v>
          </cell>
          <cell r="AI109">
            <v>17</v>
          </cell>
        </row>
        <row r="110">
          <cell r="C110">
            <v>62510</v>
          </cell>
          <cell r="D110">
            <v>22</v>
          </cell>
          <cell r="E110" t="str">
            <v>ISLAM</v>
          </cell>
          <cell r="F110" t="str">
            <v>PKWT</v>
          </cell>
          <cell r="G110" t="str">
            <v>POSTPAID</v>
          </cell>
          <cell r="H110">
            <v>28</v>
          </cell>
          <cell r="I110" t="str">
            <v>E</v>
          </cell>
          <cell r="J110">
            <v>19235094</v>
          </cell>
          <cell r="K110">
            <v>570245</v>
          </cell>
          <cell r="L110">
            <v>31</v>
          </cell>
          <cell r="M110">
            <v>24</v>
          </cell>
          <cell r="N110">
            <v>24</v>
          </cell>
          <cell r="O110">
            <v>23</v>
          </cell>
          <cell r="P110">
            <v>7</v>
          </cell>
          <cell r="Q110">
            <v>0</v>
          </cell>
          <cell r="R110">
            <v>0</v>
          </cell>
          <cell r="S110">
            <v>0</v>
          </cell>
          <cell r="T110">
            <v>0</v>
          </cell>
          <cell r="U110">
            <v>0</v>
          </cell>
          <cell r="V110">
            <v>0</v>
          </cell>
          <cell r="W110">
            <v>0</v>
          </cell>
          <cell r="X110">
            <v>0</v>
          </cell>
          <cell r="Y110">
            <v>1</v>
          </cell>
          <cell r="Z110">
            <v>0</v>
          </cell>
          <cell r="AA110">
            <v>0</v>
          </cell>
          <cell r="AB110">
            <v>0</v>
          </cell>
          <cell r="AC110">
            <v>0</v>
          </cell>
          <cell r="AD110">
            <v>1</v>
          </cell>
          <cell r="AE110">
            <v>0</v>
          </cell>
          <cell r="AF110">
            <v>0</v>
          </cell>
          <cell r="AG110">
            <v>0</v>
          </cell>
          <cell r="AH110">
            <v>0</v>
          </cell>
          <cell r="AI110">
            <v>22</v>
          </cell>
        </row>
        <row r="111">
          <cell r="C111">
            <v>160822</v>
          </cell>
          <cell r="D111">
            <v>10</v>
          </cell>
          <cell r="E111" t="str">
            <v>ISLAM</v>
          </cell>
          <cell r="F111" t="str">
            <v>PHL</v>
          </cell>
          <cell r="G111" t="str">
            <v>POSTPAID</v>
          </cell>
          <cell r="H111">
            <v>28.2</v>
          </cell>
          <cell r="I111" t="str">
            <v>E</v>
          </cell>
          <cell r="J111">
            <v>19235004</v>
          </cell>
          <cell r="K111">
            <v>570152</v>
          </cell>
          <cell r="L111">
            <v>31</v>
          </cell>
          <cell r="M111">
            <v>21</v>
          </cell>
          <cell r="N111">
            <v>21</v>
          </cell>
          <cell r="O111">
            <v>21</v>
          </cell>
          <cell r="P111">
            <v>10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cell r="AI111">
            <v>15</v>
          </cell>
        </row>
        <row r="112">
          <cell r="C112">
            <v>160083</v>
          </cell>
          <cell r="D112">
            <v>9</v>
          </cell>
          <cell r="E112" t="str">
            <v>ISLAM</v>
          </cell>
          <cell r="F112" t="str">
            <v>PHL</v>
          </cell>
          <cell r="G112" t="str">
            <v>POSTPAID</v>
          </cell>
          <cell r="H112">
            <v>28.6</v>
          </cell>
          <cell r="I112" t="str">
            <v>E</v>
          </cell>
          <cell r="J112">
            <v>19234872</v>
          </cell>
          <cell r="K112">
            <v>570220</v>
          </cell>
          <cell r="L112">
            <v>31</v>
          </cell>
          <cell r="M112">
            <v>21</v>
          </cell>
          <cell r="N112">
            <v>21</v>
          </cell>
          <cell r="O112">
            <v>21</v>
          </cell>
          <cell r="P112">
            <v>10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17</v>
          </cell>
        </row>
        <row r="113">
          <cell r="C113">
            <v>163096</v>
          </cell>
          <cell r="D113">
            <v>14</v>
          </cell>
          <cell r="E113" t="str">
            <v>ISLAM</v>
          </cell>
          <cell r="F113" t="str">
            <v>PHL</v>
          </cell>
          <cell r="G113" t="str">
            <v>POSTPAID</v>
          </cell>
          <cell r="H113">
            <v>25.1666666666667</v>
          </cell>
          <cell r="I113" t="str">
            <v>E</v>
          </cell>
          <cell r="J113">
            <v>20235889</v>
          </cell>
          <cell r="K113">
            <v>570087</v>
          </cell>
          <cell r="L113">
            <v>31</v>
          </cell>
          <cell r="M113">
            <v>21</v>
          </cell>
          <cell r="N113">
            <v>21</v>
          </cell>
          <cell r="O113">
            <v>21</v>
          </cell>
          <cell r="P113">
            <v>10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cell r="AI113">
            <v>5</v>
          </cell>
        </row>
        <row r="114">
          <cell r="C114">
            <v>166729</v>
          </cell>
          <cell r="D114">
            <v>1</v>
          </cell>
          <cell r="E114" t="str">
            <v>ISLAM</v>
          </cell>
          <cell r="F114" t="str">
            <v>PHL</v>
          </cell>
          <cell r="G114" t="str">
            <v>POSTPAID</v>
          </cell>
          <cell r="H114">
            <v>21.866666666666699</v>
          </cell>
          <cell r="I114" t="str">
            <v>D</v>
          </cell>
          <cell r="J114">
            <v>20236741</v>
          </cell>
          <cell r="K114">
            <v>570037</v>
          </cell>
          <cell r="L114">
            <v>31</v>
          </cell>
          <cell r="M114">
            <v>21</v>
          </cell>
          <cell r="N114">
            <v>21</v>
          </cell>
          <cell r="O114">
            <v>21</v>
          </cell>
          <cell r="P114">
            <v>10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6</v>
          </cell>
        </row>
        <row r="115">
          <cell r="C115">
            <v>160710</v>
          </cell>
          <cell r="D115" t="str">
            <v>BATCH 12</v>
          </cell>
          <cell r="E115" t="str">
            <v>ISLAM</v>
          </cell>
          <cell r="F115" t="str">
            <v>PHL</v>
          </cell>
          <cell r="G115" t="str">
            <v>POSTPAID</v>
          </cell>
          <cell r="H115">
            <v>27.766666666666701</v>
          </cell>
          <cell r="I115" t="str">
            <v>E</v>
          </cell>
          <cell r="J115">
            <v>19235325</v>
          </cell>
          <cell r="K115">
            <v>570113</v>
          </cell>
          <cell r="L115">
            <v>31</v>
          </cell>
          <cell r="M115">
            <v>21</v>
          </cell>
          <cell r="N115">
            <v>21</v>
          </cell>
          <cell r="O115">
            <v>21</v>
          </cell>
          <cell r="P115">
            <v>10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cell r="AE115">
            <v>0</v>
          </cell>
          <cell r="AF115">
            <v>0</v>
          </cell>
          <cell r="AG115">
            <v>0</v>
          </cell>
          <cell r="AH115">
            <v>0</v>
          </cell>
          <cell r="AI115">
            <v>0</v>
          </cell>
        </row>
        <row r="116">
          <cell r="C116">
            <v>160088</v>
          </cell>
          <cell r="D116">
            <v>9</v>
          </cell>
          <cell r="E116" t="str">
            <v>ISLAM</v>
          </cell>
          <cell r="F116" t="str">
            <v>PHL</v>
          </cell>
          <cell r="G116" t="str">
            <v>POSTPAID</v>
          </cell>
          <cell r="H116">
            <v>28.6</v>
          </cell>
          <cell r="I116" t="str">
            <v>E</v>
          </cell>
          <cell r="J116">
            <v>19234880</v>
          </cell>
          <cell r="K116">
            <v>570009</v>
          </cell>
          <cell r="L116">
            <v>31</v>
          </cell>
          <cell r="M116">
            <v>21</v>
          </cell>
          <cell r="N116">
            <v>20</v>
          </cell>
          <cell r="O116">
            <v>20</v>
          </cell>
          <cell r="P116">
            <v>10</v>
          </cell>
          <cell r="Q116">
            <v>1</v>
          </cell>
          <cell r="R116">
            <v>0</v>
          </cell>
          <cell r="S116">
            <v>1</v>
          </cell>
          <cell r="T116">
            <v>0</v>
          </cell>
          <cell r="U116">
            <v>0</v>
          </cell>
          <cell r="V116">
            <v>0</v>
          </cell>
          <cell r="W116">
            <v>0</v>
          </cell>
          <cell r="X116">
            <v>1</v>
          </cell>
          <cell r="Y116">
            <v>0</v>
          </cell>
          <cell r="Z116">
            <v>0</v>
          </cell>
          <cell r="AA116">
            <v>0</v>
          </cell>
          <cell r="AB116">
            <v>0</v>
          </cell>
          <cell r="AC116">
            <v>0</v>
          </cell>
          <cell r="AD116">
            <v>0</v>
          </cell>
          <cell r="AE116">
            <v>0</v>
          </cell>
          <cell r="AF116">
            <v>0</v>
          </cell>
          <cell r="AG116">
            <v>0</v>
          </cell>
          <cell r="AH116">
            <v>0</v>
          </cell>
          <cell r="AI116">
            <v>3</v>
          </cell>
        </row>
        <row r="117">
          <cell r="C117">
            <v>168482</v>
          </cell>
          <cell r="D117">
            <v>2</v>
          </cell>
          <cell r="E117" t="str">
            <v>ISLAM</v>
          </cell>
          <cell r="F117" t="str">
            <v>PHL</v>
          </cell>
          <cell r="G117" t="str">
            <v>POSTPAID</v>
          </cell>
          <cell r="H117">
            <v>21.2</v>
          </cell>
          <cell r="I117" t="str">
            <v>D</v>
          </cell>
          <cell r="J117">
            <v>20236774</v>
          </cell>
          <cell r="K117">
            <v>570011</v>
          </cell>
          <cell r="L117">
            <v>31</v>
          </cell>
          <cell r="M117">
            <v>21</v>
          </cell>
          <cell r="N117">
            <v>21</v>
          </cell>
          <cell r="O117">
            <v>21</v>
          </cell>
          <cell r="P117">
            <v>10</v>
          </cell>
          <cell r="Q117">
            <v>0</v>
          </cell>
          <cell r="R117">
            <v>0</v>
          </cell>
          <cell r="S117">
            <v>0</v>
          </cell>
          <cell r="T117">
            <v>0</v>
          </cell>
          <cell r="U117">
            <v>0</v>
          </cell>
          <cell r="V117">
            <v>0</v>
          </cell>
          <cell r="W117">
            <v>0</v>
          </cell>
          <cell r="X117">
            <v>0</v>
          </cell>
          <cell r="Y117">
            <v>0</v>
          </cell>
          <cell r="Z117">
            <v>0</v>
          </cell>
          <cell r="AA117">
            <v>0</v>
          </cell>
          <cell r="AB117">
            <v>0</v>
          </cell>
          <cell r="AC117">
            <v>0</v>
          </cell>
          <cell r="AD117">
            <v>0</v>
          </cell>
          <cell r="AE117">
            <v>0</v>
          </cell>
          <cell r="AF117">
            <v>0</v>
          </cell>
          <cell r="AG117">
            <v>0</v>
          </cell>
          <cell r="AH117">
            <v>0</v>
          </cell>
          <cell r="AI117">
            <v>5</v>
          </cell>
        </row>
        <row r="118">
          <cell r="C118">
            <v>70821</v>
          </cell>
          <cell r="D118">
            <v>6</v>
          </cell>
          <cell r="E118" t="str">
            <v>ISLAM</v>
          </cell>
          <cell r="F118" t="str">
            <v>PKWT</v>
          </cell>
          <cell r="G118" t="str">
            <v>POSTPAID</v>
          </cell>
          <cell r="H118">
            <v>70.2</v>
          </cell>
          <cell r="I118" t="str">
            <v>E</v>
          </cell>
          <cell r="J118">
            <v>16009134</v>
          </cell>
          <cell r="K118">
            <v>570065</v>
          </cell>
          <cell r="L118">
            <v>31</v>
          </cell>
          <cell r="M118">
            <v>24</v>
          </cell>
          <cell r="N118">
            <v>24</v>
          </cell>
          <cell r="O118">
            <v>23</v>
          </cell>
          <cell r="P118">
            <v>7</v>
          </cell>
          <cell r="Q118">
            <v>0</v>
          </cell>
          <cell r="R118">
            <v>0</v>
          </cell>
          <cell r="S118">
            <v>0</v>
          </cell>
          <cell r="T118">
            <v>0</v>
          </cell>
          <cell r="U118">
            <v>0</v>
          </cell>
          <cell r="V118">
            <v>0</v>
          </cell>
          <cell r="W118">
            <v>0</v>
          </cell>
          <cell r="X118">
            <v>0</v>
          </cell>
          <cell r="Y118">
            <v>1</v>
          </cell>
          <cell r="Z118">
            <v>0</v>
          </cell>
          <cell r="AA118">
            <v>0</v>
          </cell>
          <cell r="AB118">
            <v>0</v>
          </cell>
          <cell r="AC118">
            <v>0</v>
          </cell>
          <cell r="AD118">
            <v>1</v>
          </cell>
          <cell r="AE118">
            <v>0</v>
          </cell>
          <cell r="AF118">
            <v>0</v>
          </cell>
          <cell r="AG118">
            <v>0</v>
          </cell>
          <cell r="AH118">
            <v>0</v>
          </cell>
          <cell r="AI118">
            <v>2</v>
          </cell>
        </row>
        <row r="119">
          <cell r="C119">
            <v>102131</v>
          </cell>
          <cell r="D119" t="str">
            <v>BATCH 3</v>
          </cell>
          <cell r="E119" t="str">
            <v>ISLAM</v>
          </cell>
          <cell r="F119" t="str">
            <v>PKWT</v>
          </cell>
          <cell r="G119" t="str">
            <v>POSTPAID</v>
          </cell>
          <cell r="H119">
            <v>47.266666666666701</v>
          </cell>
          <cell r="I119" t="str">
            <v>E</v>
          </cell>
          <cell r="J119">
            <v>18009505</v>
          </cell>
          <cell r="K119">
            <v>570188</v>
          </cell>
          <cell r="L119">
            <v>31</v>
          </cell>
          <cell r="M119">
            <v>24</v>
          </cell>
          <cell r="N119">
            <v>24</v>
          </cell>
          <cell r="O119">
            <v>23</v>
          </cell>
          <cell r="P119">
            <v>7</v>
          </cell>
          <cell r="Q119">
            <v>0</v>
          </cell>
          <cell r="R119">
            <v>0</v>
          </cell>
          <cell r="S119">
            <v>0</v>
          </cell>
          <cell r="T119">
            <v>0</v>
          </cell>
          <cell r="U119">
            <v>0</v>
          </cell>
          <cell r="V119">
            <v>0</v>
          </cell>
          <cell r="W119">
            <v>0</v>
          </cell>
          <cell r="X119">
            <v>0</v>
          </cell>
          <cell r="Y119">
            <v>1</v>
          </cell>
          <cell r="Z119">
            <v>0</v>
          </cell>
          <cell r="AA119">
            <v>0</v>
          </cell>
          <cell r="AB119">
            <v>0</v>
          </cell>
          <cell r="AC119">
            <v>0</v>
          </cell>
          <cell r="AD119">
            <v>1</v>
          </cell>
          <cell r="AE119">
            <v>0</v>
          </cell>
          <cell r="AF119">
            <v>0</v>
          </cell>
          <cell r="AG119">
            <v>0</v>
          </cell>
          <cell r="AH119">
            <v>0</v>
          </cell>
          <cell r="AI119">
            <v>4</v>
          </cell>
        </row>
        <row r="120">
          <cell r="C120">
            <v>80120</v>
          </cell>
          <cell r="D120">
            <v>32</v>
          </cell>
          <cell r="E120" t="str">
            <v>ISLAM</v>
          </cell>
          <cell r="F120" t="str">
            <v>PKWT</v>
          </cell>
          <cell r="G120" t="str">
            <v>POSTPAID</v>
          </cell>
          <cell r="H120">
            <v>64.900000000000006</v>
          </cell>
          <cell r="I120" t="str">
            <v>E</v>
          </cell>
          <cell r="J120">
            <v>16012670</v>
          </cell>
          <cell r="K120">
            <v>570151</v>
          </cell>
          <cell r="L120">
            <v>31</v>
          </cell>
          <cell r="M120">
            <v>24</v>
          </cell>
          <cell r="N120">
            <v>24</v>
          </cell>
          <cell r="O120">
            <v>23</v>
          </cell>
          <cell r="P120">
            <v>7</v>
          </cell>
          <cell r="Q120">
            <v>0</v>
          </cell>
          <cell r="R120">
            <v>0</v>
          </cell>
          <cell r="S120">
            <v>0</v>
          </cell>
          <cell r="T120">
            <v>0</v>
          </cell>
          <cell r="U120">
            <v>0</v>
          </cell>
          <cell r="V120">
            <v>0</v>
          </cell>
          <cell r="W120">
            <v>0</v>
          </cell>
          <cell r="X120">
            <v>0</v>
          </cell>
          <cell r="Y120">
            <v>1</v>
          </cell>
          <cell r="Z120">
            <v>0</v>
          </cell>
          <cell r="AA120">
            <v>0</v>
          </cell>
          <cell r="AB120">
            <v>0</v>
          </cell>
          <cell r="AC120">
            <v>0</v>
          </cell>
          <cell r="AD120">
            <v>1</v>
          </cell>
          <cell r="AE120">
            <v>0</v>
          </cell>
          <cell r="AF120">
            <v>0</v>
          </cell>
          <cell r="AG120">
            <v>0</v>
          </cell>
          <cell r="AH120">
            <v>0</v>
          </cell>
          <cell r="AI120">
            <v>8</v>
          </cell>
        </row>
        <row r="121">
          <cell r="C121">
            <v>156147</v>
          </cell>
          <cell r="D121">
            <v>10</v>
          </cell>
          <cell r="E121" t="str">
            <v>ISLAM</v>
          </cell>
          <cell r="F121" t="str">
            <v>PHL</v>
          </cell>
          <cell r="G121" t="str">
            <v>CORP</v>
          </cell>
          <cell r="H121">
            <v>31.466666666666701</v>
          </cell>
          <cell r="I121" t="str">
            <v>E</v>
          </cell>
          <cell r="J121">
            <v>19232594</v>
          </cell>
          <cell r="K121">
            <v>570256</v>
          </cell>
          <cell r="L121">
            <v>31</v>
          </cell>
          <cell r="M121">
            <v>21</v>
          </cell>
          <cell r="N121">
            <v>21</v>
          </cell>
          <cell r="O121">
            <v>21</v>
          </cell>
          <cell r="P121">
            <v>10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row>
        <row r="122">
          <cell r="C122">
            <v>160026</v>
          </cell>
          <cell r="D122">
            <v>7</v>
          </cell>
          <cell r="E122" t="str">
            <v>ISLAM</v>
          </cell>
          <cell r="F122" t="str">
            <v>PHL</v>
          </cell>
          <cell r="G122" t="str">
            <v>POSTPAID</v>
          </cell>
          <cell r="H122">
            <v>28.933333333333302</v>
          </cell>
          <cell r="I122" t="str">
            <v>E</v>
          </cell>
          <cell r="J122">
            <v>19234725</v>
          </cell>
          <cell r="K122">
            <v>570042</v>
          </cell>
          <cell r="L122">
            <v>31</v>
          </cell>
          <cell r="M122">
            <v>17</v>
          </cell>
          <cell r="N122">
            <v>15</v>
          </cell>
          <cell r="O122">
            <v>15</v>
          </cell>
          <cell r="P122">
            <v>14</v>
          </cell>
          <cell r="Q122">
            <v>2</v>
          </cell>
          <cell r="R122">
            <v>0</v>
          </cell>
          <cell r="S122">
            <v>2</v>
          </cell>
          <cell r="T122">
            <v>0</v>
          </cell>
          <cell r="U122">
            <v>0</v>
          </cell>
          <cell r="V122">
            <v>0</v>
          </cell>
          <cell r="W122">
            <v>0</v>
          </cell>
          <cell r="X122">
            <v>2</v>
          </cell>
          <cell r="Y122">
            <v>0</v>
          </cell>
          <cell r="Z122">
            <v>0</v>
          </cell>
          <cell r="AA122">
            <v>0</v>
          </cell>
          <cell r="AB122">
            <v>0</v>
          </cell>
          <cell r="AC122">
            <v>0</v>
          </cell>
          <cell r="AD122">
            <v>0</v>
          </cell>
          <cell r="AE122">
            <v>0</v>
          </cell>
          <cell r="AF122">
            <v>0</v>
          </cell>
          <cell r="AG122">
            <v>0</v>
          </cell>
          <cell r="AH122">
            <v>0</v>
          </cell>
          <cell r="AI122">
            <v>11</v>
          </cell>
        </row>
        <row r="123">
          <cell r="C123">
            <v>74548</v>
          </cell>
          <cell r="D123">
            <v>15</v>
          </cell>
          <cell r="E123" t="str">
            <v>ISLAM</v>
          </cell>
          <cell r="F123" t="str">
            <v>PKWT</v>
          </cell>
          <cell r="G123" t="str">
            <v>POSTPAID</v>
          </cell>
          <cell r="H123">
            <v>67.133333333333297</v>
          </cell>
          <cell r="I123" t="str">
            <v>E</v>
          </cell>
          <cell r="J123">
            <v>16010316</v>
          </cell>
          <cell r="K123">
            <v>570266</v>
          </cell>
          <cell r="L123">
            <v>31</v>
          </cell>
          <cell r="M123">
            <v>24</v>
          </cell>
          <cell r="N123">
            <v>24</v>
          </cell>
          <cell r="O123">
            <v>23</v>
          </cell>
          <cell r="P123">
            <v>7</v>
          </cell>
          <cell r="Q123">
            <v>0</v>
          </cell>
          <cell r="R123">
            <v>0</v>
          </cell>
          <cell r="S123">
            <v>0</v>
          </cell>
          <cell r="T123">
            <v>0</v>
          </cell>
          <cell r="U123">
            <v>0</v>
          </cell>
          <cell r="V123">
            <v>0</v>
          </cell>
          <cell r="W123">
            <v>0</v>
          </cell>
          <cell r="X123">
            <v>0</v>
          </cell>
          <cell r="Y123">
            <v>1</v>
          </cell>
          <cell r="Z123">
            <v>0</v>
          </cell>
          <cell r="AA123">
            <v>0</v>
          </cell>
          <cell r="AB123">
            <v>0</v>
          </cell>
          <cell r="AC123">
            <v>0</v>
          </cell>
          <cell r="AD123">
            <v>1</v>
          </cell>
          <cell r="AE123">
            <v>0</v>
          </cell>
          <cell r="AF123">
            <v>0</v>
          </cell>
          <cell r="AG123">
            <v>0</v>
          </cell>
          <cell r="AH123">
            <v>0</v>
          </cell>
          <cell r="AI123">
            <v>4</v>
          </cell>
        </row>
        <row r="124">
          <cell r="C124">
            <v>155922</v>
          </cell>
          <cell r="D124">
            <v>2</v>
          </cell>
          <cell r="E124" t="str">
            <v>ISLAM</v>
          </cell>
          <cell r="F124" t="str">
            <v>PHL</v>
          </cell>
          <cell r="G124" t="str">
            <v>POSTPAID</v>
          </cell>
          <cell r="H124">
            <v>35.200000000000003</v>
          </cell>
          <cell r="I124" t="str">
            <v>E</v>
          </cell>
          <cell r="J124">
            <v>18009453</v>
          </cell>
          <cell r="K124">
            <v>570217</v>
          </cell>
          <cell r="L124">
            <v>31</v>
          </cell>
          <cell r="M124">
            <v>21</v>
          </cell>
          <cell r="N124">
            <v>21</v>
          </cell>
          <cell r="O124">
            <v>21</v>
          </cell>
          <cell r="P124">
            <v>10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5</v>
          </cell>
        </row>
        <row r="125">
          <cell r="C125">
            <v>150489</v>
          </cell>
          <cell r="D125">
            <v>13</v>
          </cell>
          <cell r="E125" t="str">
            <v>ISLAM</v>
          </cell>
          <cell r="F125" t="str">
            <v>PHL</v>
          </cell>
          <cell r="G125" t="str">
            <v>POSTPAID</v>
          </cell>
          <cell r="H125">
            <v>40.766666666666701</v>
          </cell>
          <cell r="I125" t="str">
            <v>E</v>
          </cell>
          <cell r="J125">
            <v>18230306</v>
          </cell>
          <cell r="K125">
            <v>570279</v>
          </cell>
          <cell r="L125">
            <v>31</v>
          </cell>
          <cell r="M125">
            <v>21</v>
          </cell>
          <cell r="N125">
            <v>21</v>
          </cell>
          <cell r="O125">
            <v>20</v>
          </cell>
          <cell r="P125">
            <v>10</v>
          </cell>
          <cell r="Q125">
            <v>0</v>
          </cell>
          <cell r="R125">
            <v>0</v>
          </cell>
          <cell r="S125">
            <v>0</v>
          </cell>
          <cell r="T125">
            <v>0</v>
          </cell>
          <cell r="U125">
            <v>0</v>
          </cell>
          <cell r="V125">
            <v>0</v>
          </cell>
          <cell r="W125">
            <v>0</v>
          </cell>
          <cell r="X125">
            <v>0</v>
          </cell>
          <cell r="Y125">
            <v>0</v>
          </cell>
          <cell r="Z125">
            <v>0</v>
          </cell>
          <cell r="AA125">
            <v>1</v>
          </cell>
          <cell r="AB125">
            <v>0</v>
          </cell>
          <cell r="AC125">
            <v>0</v>
          </cell>
          <cell r="AD125">
            <v>1</v>
          </cell>
          <cell r="AE125">
            <v>0</v>
          </cell>
          <cell r="AF125">
            <v>0</v>
          </cell>
          <cell r="AG125">
            <v>0</v>
          </cell>
          <cell r="AH125">
            <v>0</v>
          </cell>
          <cell r="AI125">
            <v>3</v>
          </cell>
        </row>
        <row r="126">
          <cell r="C126">
            <v>159680</v>
          </cell>
          <cell r="D126">
            <v>6</v>
          </cell>
          <cell r="E126" t="str">
            <v>ISLAM</v>
          </cell>
          <cell r="F126" t="str">
            <v>PHL</v>
          </cell>
          <cell r="G126" t="str">
            <v>POSTPAID</v>
          </cell>
          <cell r="H126">
            <v>29.1666666666667</v>
          </cell>
          <cell r="I126" t="str">
            <v>E</v>
          </cell>
          <cell r="J126">
            <v>19234589</v>
          </cell>
          <cell r="K126">
            <v>570162</v>
          </cell>
          <cell r="L126">
            <v>31</v>
          </cell>
          <cell r="M126">
            <v>21</v>
          </cell>
          <cell r="N126">
            <v>21</v>
          </cell>
          <cell r="O126">
            <v>21</v>
          </cell>
          <cell r="P126">
            <v>10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2</v>
          </cell>
        </row>
        <row r="127">
          <cell r="C127">
            <v>157007</v>
          </cell>
          <cell r="D127">
            <v>5</v>
          </cell>
          <cell r="E127" t="str">
            <v>ISLAM</v>
          </cell>
          <cell r="F127" t="str">
            <v>PHL</v>
          </cell>
          <cell r="G127" t="str">
            <v>POSTPAID</v>
          </cell>
          <cell r="H127">
            <v>32.700000000000003</v>
          </cell>
          <cell r="I127" t="str">
            <v>E</v>
          </cell>
          <cell r="J127">
            <v>19233380</v>
          </cell>
          <cell r="K127">
            <v>570015</v>
          </cell>
          <cell r="L127">
            <v>31</v>
          </cell>
          <cell r="M127">
            <v>21</v>
          </cell>
          <cell r="N127">
            <v>21</v>
          </cell>
          <cell r="O127">
            <v>21</v>
          </cell>
          <cell r="P127">
            <v>10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cell r="AG127">
            <v>0</v>
          </cell>
          <cell r="AH127">
            <v>0</v>
          </cell>
          <cell r="AI127">
            <v>3</v>
          </cell>
        </row>
        <row r="128">
          <cell r="C128">
            <v>105566</v>
          </cell>
          <cell r="E128" t="str">
            <v>ISLAM</v>
          </cell>
          <cell r="F128" t="str">
            <v>PHL</v>
          </cell>
          <cell r="G128" t="str">
            <v>POSTPAID</v>
          </cell>
          <cell r="H128">
            <v>31.466666666666701</v>
          </cell>
          <cell r="I128" t="str">
            <v>E</v>
          </cell>
          <cell r="J128">
            <v>18010497</v>
          </cell>
          <cell r="K128">
            <v>570040</v>
          </cell>
          <cell r="L128">
            <v>31</v>
          </cell>
          <cell r="M128">
            <v>21</v>
          </cell>
          <cell r="N128">
            <v>20</v>
          </cell>
          <cell r="O128">
            <v>20</v>
          </cell>
          <cell r="P128">
            <v>10</v>
          </cell>
          <cell r="Q128">
            <v>1</v>
          </cell>
          <cell r="R128">
            <v>0</v>
          </cell>
          <cell r="S128">
            <v>1</v>
          </cell>
          <cell r="T128">
            <v>0</v>
          </cell>
          <cell r="U128">
            <v>0</v>
          </cell>
          <cell r="V128">
            <v>0</v>
          </cell>
          <cell r="W128">
            <v>0</v>
          </cell>
          <cell r="X128">
            <v>1</v>
          </cell>
          <cell r="Y128">
            <v>0</v>
          </cell>
          <cell r="Z128">
            <v>0</v>
          </cell>
          <cell r="AA128">
            <v>0</v>
          </cell>
          <cell r="AB128">
            <v>0</v>
          </cell>
          <cell r="AC128">
            <v>0</v>
          </cell>
          <cell r="AD128">
            <v>0</v>
          </cell>
          <cell r="AE128">
            <v>0</v>
          </cell>
          <cell r="AF128">
            <v>0</v>
          </cell>
          <cell r="AG128">
            <v>0</v>
          </cell>
          <cell r="AH128">
            <v>0</v>
          </cell>
          <cell r="AI128">
            <v>3</v>
          </cell>
        </row>
        <row r="129">
          <cell r="C129">
            <v>160069</v>
          </cell>
          <cell r="D129">
            <v>9</v>
          </cell>
          <cell r="E129" t="str">
            <v>ISLAM</v>
          </cell>
          <cell r="F129" t="str">
            <v>PHL</v>
          </cell>
          <cell r="G129" t="str">
            <v>POSTPAID</v>
          </cell>
          <cell r="H129">
            <v>28.6</v>
          </cell>
          <cell r="I129" t="str">
            <v>E</v>
          </cell>
          <cell r="J129">
            <v>19234866</v>
          </cell>
          <cell r="K129">
            <v>570159</v>
          </cell>
          <cell r="L129">
            <v>31</v>
          </cell>
          <cell r="M129">
            <v>21</v>
          </cell>
          <cell r="N129">
            <v>21</v>
          </cell>
          <cell r="O129">
            <v>18</v>
          </cell>
          <cell r="P129">
            <v>10</v>
          </cell>
          <cell r="Q129">
            <v>0</v>
          </cell>
          <cell r="R129">
            <v>0</v>
          </cell>
          <cell r="S129">
            <v>0</v>
          </cell>
          <cell r="T129">
            <v>0</v>
          </cell>
          <cell r="U129">
            <v>0</v>
          </cell>
          <cell r="V129">
            <v>0</v>
          </cell>
          <cell r="W129">
            <v>0</v>
          </cell>
          <cell r="X129">
            <v>0</v>
          </cell>
          <cell r="Y129">
            <v>0</v>
          </cell>
          <cell r="Z129">
            <v>0</v>
          </cell>
          <cell r="AA129">
            <v>0</v>
          </cell>
          <cell r="AB129">
            <v>0</v>
          </cell>
          <cell r="AC129">
            <v>3</v>
          </cell>
          <cell r="AD129">
            <v>3</v>
          </cell>
          <cell r="AE129">
            <v>0</v>
          </cell>
          <cell r="AF129">
            <v>0</v>
          </cell>
          <cell r="AG129">
            <v>0</v>
          </cell>
          <cell r="AH129">
            <v>0</v>
          </cell>
          <cell r="AI129">
            <v>4</v>
          </cell>
        </row>
        <row r="130">
          <cell r="C130">
            <v>30429</v>
          </cell>
          <cell r="D130">
            <v>134</v>
          </cell>
          <cell r="E130" t="str">
            <v>ISLAM</v>
          </cell>
          <cell r="F130" t="str">
            <v>PKWT</v>
          </cell>
          <cell r="G130" t="str">
            <v>POSTPAID</v>
          </cell>
          <cell r="H130">
            <v>84.433333333333294</v>
          </cell>
          <cell r="I130" t="str">
            <v>E</v>
          </cell>
          <cell r="J130">
            <v>14013485</v>
          </cell>
          <cell r="K130">
            <v>570055</v>
          </cell>
          <cell r="L130">
            <v>31</v>
          </cell>
          <cell r="M130">
            <v>24</v>
          </cell>
          <cell r="N130">
            <v>24</v>
          </cell>
          <cell r="O130">
            <v>23</v>
          </cell>
          <cell r="P130">
            <v>7</v>
          </cell>
          <cell r="Q130">
            <v>0</v>
          </cell>
          <cell r="R130">
            <v>0</v>
          </cell>
          <cell r="S130">
            <v>0</v>
          </cell>
          <cell r="T130">
            <v>0</v>
          </cell>
          <cell r="U130">
            <v>0</v>
          </cell>
          <cell r="V130">
            <v>0</v>
          </cell>
          <cell r="W130">
            <v>0</v>
          </cell>
          <cell r="X130">
            <v>0</v>
          </cell>
          <cell r="Y130">
            <v>1</v>
          </cell>
          <cell r="Z130">
            <v>0</v>
          </cell>
          <cell r="AA130">
            <v>0</v>
          </cell>
          <cell r="AB130">
            <v>0</v>
          </cell>
          <cell r="AC130">
            <v>0</v>
          </cell>
          <cell r="AD130">
            <v>1</v>
          </cell>
          <cell r="AE130">
            <v>0</v>
          </cell>
          <cell r="AF130">
            <v>0</v>
          </cell>
          <cell r="AG130">
            <v>0</v>
          </cell>
          <cell r="AH130">
            <v>0</v>
          </cell>
          <cell r="AI130">
            <v>7</v>
          </cell>
        </row>
        <row r="131">
          <cell r="C131">
            <v>96550</v>
          </cell>
          <cell r="D131">
            <v>1</v>
          </cell>
          <cell r="E131" t="str">
            <v>ISLAM</v>
          </cell>
          <cell r="F131" t="str">
            <v>PHL</v>
          </cell>
          <cell r="G131" t="str">
            <v>POSTPAID</v>
          </cell>
          <cell r="H131">
            <v>34.566666666666698</v>
          </cell>
          <cell r="I131" t="str">
            <v>E</v>
          </cell>
          <cell r="J131">
            <v>17012216</v>
          </cell>
          <cell r="K131">
            <v>570073</v>
          </cell>
          <cell r="L131">
            <v>31</v>
          </cell>
          <cell r="M131">
            <v>21</v>
          </cell>
          <cell r="N131">
            <v>21</v>
          </cell>
          <cell r="O131">
            <v>21</v>
          </cell>
          <cell r="P131">
            <v>10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cell r="AE131">
            <v>0</v>
          </cell>
          <cell r="AF131">
            <v>0</v>
          </cell>
          <cell r="AG131">
            <v>0</v>
          </cell>
          <cell r="AH131">
            <v>0</v>
          </cell>
          <cell r="AI131">
            <v>1</v>
          </cell>
        </row>
        <row r="132">
          <cell r="C132">
            <v>30567</v>
          </cell>
          <cell r="D132">
            <v>123</v>
          </cell>
          <cell r="E132" t="str">
            <v>ISLAM</v>
          </cell>
          <cell r="F132" t="str">
            <v>PKWT</v>
          </cell>
          <cell r="G132" t="str">
            <v>POSTPAID</v>
          </cell>
          <cell r="H132">
            <v>104.533333333333</v>
          </cell>
          <cell r="I132" t="str">
            <v>E</v>
          </cell>
          <cell r="J132">
            <v>16008526</v>
          </cell>
          <cell r="K132">
            <v>570146</v>
          </cell>
          <cell r="L132">
            <v>31</v>
          </cell>
          <cell r="M132">
            <v>24</v>
          </cell>
          <cell r="N132">
            <v>24</v>
          </cell>
          <cell r="O132">
            <v>23</v>
          </cell>
          <cell r="P132">
            <v>7</v>
          </cell>
          <cell r="Q132">
            <v>0</v>
          </cell>
          <cell r="R132">
            <v>0</v>
          </cell>
          <cell r="S132">
            <v>0</v>
          </cell>
          <cell r="T132">
            <v>0</v>
          </cell>
          <cell r="U132">
            <v>0</v>
          </cell>
          <cell r="V132">
            <v>0</v>
          </cell>
          <cell r="W132">
            <v>0</v>
          </cell>
          <cell r="X132">
            <v>0</v>
          </cell>
          <cell r="Y132">
            <v>1</v>
          </cell>
          <cell r="Z132">
            <v>0</v>
          </cell>
          <cell r="AA132">
            <v>0</v>
          </cell>
          <cell r="AB132">
            <v>0</v>
          </cell>
          <cell r="AC132">
            <v>0</v>
          </cell>
          <cell r="AD132">
            <v>1</v>
          </cell>
          <cell r="AE132">
            <v>0</v>
          </cell>
          <cell r="AF132">
            <v>0</v>
          </cell>
          <cell r="AG132">
            <v>0</v>
          </cell>
          <cell r="AH132">
            <v>0</v>
          </cell>
          <cell r="AI132">
            <v>22</v>
          </cell>
        </row>
        <row r="133">
          <cell r="C133">
            <v>152507</v>
          </cell>
          <cell r="D133">
            <v>10</v>
          </cell>
          <cell r="E133" t="str">
            <v>ISLAM</v>
          </cell>
          <cell r="F133" t="str">
            <v>PHL</v>
          </cell>
          <cell r="G133" t="str">
            <v>POSTPAID</v>
          </cell>
          <cell r="H133">
            <v>34.233333333333299</v>
          </cell>
          <cell r="I133" t="str">
            <v>E</v>
          </cell>
          <cell r="J133">
            <v>18230751</v>
          </cell>
          <cell r="K133">
            <v>570081</v>
          </cell>
          <cell r="L133">
            <v>31</v>
          </cell>
          <cell r="M133">
            <v>21</v>
          </cell>
          <cell r="N133">
            <v>21</v>
          </cell>
          <cell r="O133">
            <v>21</v>
          </cell>
          <cell r="P133">
            <v>10</v>
          </cell>
          <cell r="Q133">
            <v>0</v>
          </cell>
          <cell r="R133">
            <v>0</v>
          </cell>
          <cell r="S133">
            <v>0</v>
          </cell>
          <cell r="T133">
            <v>0</v>
          </cell>
          <cell r="U133">
            <v>0</v>
          </cell>
          <cell r="V133">
            <v>0</v>
          </cell>
          <cell r="W133">
            <v>0</v>
          </cell>
          <cell r="X133">
            <v>0</v>
          </cell>
          <cell r="Y133">
            <v>0</v>
          </cell>
          <cell r="Z133">
            <v>0</v>
          </cell>
          <cell r="AA133">
            <v>0</v>
          </cell>
          <cell r="AB133">
            <v>0</v>
          </cell>
          <cell r="AC133">
            <v>0</v>
          </cell>
          <cell r="AD133">
            <v>0</v>
          </cell>
          <cell r="AE133">
            <v>0</v>
          </cell>
          <cell r="AF133">
            <v>0</v>
          </cell>
          <cell r="AG133">
            <v>0</v>
          </cell>
          <cell r="AH133">
            <v>0</v>
          </cell>
          <cell r="AI133">
            <v>0</v>
          </cell>
        </row>
        <row r="134">
          <cell r="C134">
            <v>103592</v>
          </cell>
          <cell r="D134">
            <v>6</v>
          </cell>
          <cell r="E134" t="str">
            <v>ISLAM</v>
          </cell>
          <cell r="F134" t="str">
            <v>PKWT</v>
          </cell>
          <cell r="G134" t="str">
            <v>POSTPAID</v>
          </cell>
          <cell r="H134">
            <v>46.2</v>
          </cell>
          <cell r="I134" t="str">
            <v>E</v>
          </cell>
          <cell r="J134">
            <v>18009935</v>
          </cell>
          <cell r="K134">
            <v>570251</v>
          </cell>
          <cell r="L134">
            <v>31</v>
          </cell>
          <cell r="M134">
            <v>24</v>
          </cell>
          <cell r="N134">
            <v>24</v>
          </cell>
          <cell r="O134">
            <v>23</v>
          </cell>
          <cell r="P134">
            <v>7</v>
          </cell>
          <cell r="Q134">
            <v>0</v>
          </cell>
          <cell r="R134">
            <v>0</v>
          </cell>
          <cell r="S134">
            <v>0</v>
          </cell>
          <cell r="T134">
            <v>0</v>
          </cell>
          <cell r="U134">
            <v>0</v>
          </cell>
          <cell r="V134">
            <v>0</v>
          </cell>
          <cell r="W134">
            <v>0</v>
          </cell>
          <cell r="X134">
            <v>0</v>
          </cell>
          <cell r="Y134">
            <v>1</v>
          </cell>
          <cell r="Z134">
            <v>0</v>
          </cell>
          <cell r="AA134">
            <v>0</v>
          </cell>
          <cell r="AB134">
            <v>0</v>
          </cell>
          <cell r="AC134">
            <v>0</v>
          </cell>
          <cell r="AD134">
            <v>1</v>
          </cell>
          <cell r="AE134">
            <v>0</v>
          </cell>
          <cell r="AF134">
            <v>0</v>
          </cell>
          <cell r="AG134">
            <v>0</v>
          </cell>
          <cell r="AH134">
            <v>0</v>
          </cell>
          <cell r="AI134">
            <v>23</v>
          </cell>
        </row>
        <row r="135">
          <cell r="C135">
            <v>76402</v>
          </cell>
          <cell r="D135">
            <v>20</v>
          </cell>
          <cell r="E135" t="str">
            <v>ISLAM</v>
          </cell>
          <cell r="F135" t="str">
            <v>PKWT</v>
          </cell>
          <cell r="G135" t="str">
            <v>POSTPAID</v>
          </cell>
          <cell r="H135">
            <v>64.599999999999994</v>
          </cell>
          <cell r="I135" t="str">
            <v>E</v>
          </cell>
          <cell r="J135">
            <v>16011350</v>
          </cell>
          <cell r="K135">
            <v>570252</v>
          </cell>
          <cell r="L135">
            <v>31</v>
          </cell>
          <cell r="M135">
            <v>24</v>
          </cell>
          <cell r="N135">
            <v>24</v>
          </cell>
          <cell r="O135">
            <v>23</v>
          </cell>
          <cell r="P135">
            <v>7</v>
          </cell>
          <cell r="Q135">
            <v>0</v>
          </cell>
          <cell r="R135">
            <v>0</v>
          </cell>
          <cell r="S135">
            <v>0</v>
          </cell>
          <cell r="T135">
            <v>0</v>
          </cell>
          <cell r="U135">
            <v>0</v>
          </cell>
          <cell r="V135">
            <v>0</v>
          </cell>
          <cell r="W135">
            <v>0</v>
          </cell>
          <cell r="X135">
            <v>0</v>
          </cell>
          <cell r="Y135">
            <v>1</v>
          </cell>
          <cell r="Z135">
            <v>0</v>
          </cell>
          <cell r="AA135">
            <v>0</v>
          </cell>
          <cell r="AB135">
            <v>0</v>
          </cell>
          <cell r="AC135">
            <v>0</v>
          </cell>
          <cell r="AD135">
            <v>1</v>
          </cell>
          <cell r="AE135">
            <v>0</v>
          </cell>
          <cell r="AF135">
            <v>0</v>
          </cell>
          <cell r="AG135">
            <v>0</v>
          </cell>
          <cell r="AH135">
            <v>0</v>
          </cell>
          <cell r="AI135">
            <v>7</v>
          </cell>
        </row>
        <row r="136">
          <cell r="C136">
            <v>76406</v>
          </cell>
          <cell r="D136">
            <v>20</v>
          </cell>
          <cell r="E136" t="str">
            <v>ISLAM</v>
          </cell>
          <cell r="F136" t="str">
            <v>PKWT</v>
          </cell>
          <cell r="G136" t="str">
            <v>POSTPAID</v>
          </cell>
          <cell r="H136">
            <v>64.599999999999994</v>
          </cell>
          <cell r="I136" t="str">
            <v>E</v>
          </cell>
          <cell r="J136">
            <v>16011358</v>
          </cell>
          <cell r="K136">
            <v>570160</v>
          </cell>
          <cell r="L136">
            <v>31</v>
          </cell>
          <cell r="M136">
            <v>24</v>
          </cell>
          <cell r="N136">
            <v>24</v>
          </cell>
          <cell r="O136">
            <v>23</v>
          </cell>
          <cell r="P136">
            <v>7</v>
          </cell>
          <cell r="Q136">
            <v>0</v>
          </cell>
          <cell r="R136">
            <v>0</v>
          </cell>
          <cell r="S136">
            <v>0</v>
          </cell>
          <cell r="T136">
            <v>0</v>
          </cell>
          <cell r="U136">
            <v>0</v>
          </cell>
          <cell r="V136">
            <v>0</v>
          </cell>
          <cell r="W136">
            <v>0</v>
          </cell>
          <cell r="X136">
            <v>0</v>
          </cell>
          <cell r="Y136">
            <v>1</v>
          </cell>
          <cell r="Z136">
            <v>0</v>
          </cell>
          <cell r="AA136">
            <v>0</v>
          </cell>
          <cell r="AB136">
            <v>0</v>
          </cell>
          <cell r="AC136">
            <v>0</v>
          </cell>
          <cell r="AD136">
            <v>1</v>
          </cell>
          <cell r="AE136">
            <v>0</v>
          </cell>
          <cell r="AF136">
            <v>0</v>
          </cell>
          <cell r="AG136">
            <v>0</v>
          </cell>
          <cell r="AH136">
            <v>0</v>
          </cell>
          <cell r="AI136">
            <v>4</v>
          </cell>
        </row>
        <row r="137">
          <cell r="C137">
            <v>104345</v>
          </cell>
          <cell r="D137">
            <v>7</v>
          </cell>
          <cell r="E137" t="str">
            <v>ISLAM</v>
          </cell>
          <cell r="F137" t="str">
            <v>PKWT</v>
          </cell>
          <cell r="G137" t="str">
            <v>POSTPAID</v>
          </cell>
          <cell r="H137">
            <v>45.866666666666703</v>
          </cell>
          <cell r="I137" t="str">
            <v>E</v>
          </cell>
          <cell r="J137">
            <v>18010111</v>
          </cell>
          <cell r="K137">
            <v>570092</v>
          </cell>
          <cell r="L137">
            <v>20</v>
          </cell>
          <cell r="M137">
            <v>5</v>
          </cell>
          <cell r="N137">
            <v>4</v>
          </cell>
          <cell r="O137">
            <v>3</v>
          </cell>
          <cell r="P137">
            <v>1</v>
          </cell>
          <cell r="Q137">
            <v>0</v>
          </cell>
          <cell r="R137">
            <v>0</v>
          </cell>
          <cell r="S137">
            <v>0</v>
          </cell>
          <cell r="T137">
            <v>0</v>
          </cell>
          <cell r="U137">
            <v>1</v>
          </cell>
          <cell r="V137">
            <v>0</v>
          </cell>
          <cell r="W137">
            <v>1</v>
          </cell>
          <cell r="X137">
            <v>1</v>
          </cell>
          <cell r="Y137">
            <v>1</v>
          </cell>
          <cell r="Z137">
            <v>0</v>
          </cell>
          <cell r="AA137">
            <v>0</v>
          </cell>
          <cell r="AB137">
            <v>0</v>
          </cell>
          <cell r="AC137">
            <v>0</v>
          </cell>
          <cell r="AD137">
            <v>1</v>
          </cell>
          <cell r="AE137">
            <v>0</v>
          </cell>
          <cell r="AF137">
            <v>14</v>
          </cell>
          <cell r="AG137">
            <v>0</v>
          </cell>
          <cell r="AH137">
            <v>14</v>
          </cell>
          <cell r="AI137">
            <v>3</v>
          </cell>
        </row>
        <row r="138">
          <cell r="C138">
            <v>101103</v>
          </cell>
          <cell r="D138" t="str">
            <v>MIGRASI OBC TO IBC</v>
          </cell>
          <cell r="E138" t="str">
            <v>KRISTEN PROTESTAN</v>
          </cell>
          <cell r="F138" t="str">
            <v>PHL</v>
          </cell>
          <cell r="G138" t="str">
            <v>POSTPAID</v>
          </cell>
          <cell r="H138">
            <v>31.466666666666701</v>
          </cell>
          <cell r="I138" t="str">
            <v>E</v>
          </cell>
          <cell r="J138">
            <v>18009086</v>
          </cell>
          <cell r="K138">
            <v>570117</v>
          </cell>
          <cell r="L138">
            <v>31</v>
          </cell>
          <cell r="M138">
            <v>21</v>
          </cell>
          <cell r="N138">
            <v>21</v>
          </cell>
          <cell r="O138">
            <v>21</v>
          </cell>
          <cell r="P138">
            <v>10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16</v>
          </cell>
        </row>
        <row r="139">
          <cell r="C139">
            <v>33669</v>
          </cell>
          <cell r="D139">
            <v>182</v>
          </cell>
          <cell r="E139" t="str">
            <v>ISLAM</v>
          </cell>
          <cell r="F139" t="str">
            <v>PKWT</v>
          </cell>
          <cell r="G139" t="str">
            <v>POSTPAID</v>
          </cell>
          <cell r="H139">
            <v>101.5</v>
          </cell>
          <cell r="I139" t="str">
            <v>E</v>
          </cell>
          <cell r="J139">
            <v>13010969</v>
          </cell>
          <cell r="K139">
            <v>570118</v>
          </cell>
          <cell r="L139">
            <v>31</v>
          </cell>
          <cell r="M139">
            <v>24</v>
          </cell>
          <cell r="N139">
            <v>24</v>
          </cell>
          <cell r="O139">
            <v>22</v>
          </cell>
          <cell r="P139">
            <v>7</v>
          </cell>
          <cell r="Q139">
            <v>0</v>
          </cell>
          <cell r="R139">
            <v>0</v>
          </cell>
          <cell r="S139">
            <v>0</v>
          </cell>
          <cell r="T139">
            <v>0</v>
          </cell>
          <cell r="U139">
            <v>0</v>
          </cell>
          <cell r="V139">
            <v>0</v>
          </cell>
          <cell r="W139">
            <v>0</v>
          </cell>
          <cell r="X139">
            <v>0</v>
          </cell>
          <cell r="Y139">
            <v>1</v>
          </cell>
          <cell r="Z139">
            <v>0</v>
          </cell>
          <cell r="AA139">
            <v>1</v>
          </cell>
          <cell r="AB139">
            <v>0</v>
          </cell>
          <cell r="AC139">
            <v>0</v>
          </cell>
          <cell r="AD139">
            <v>2</v>
          </cell>
          <cell r="AE139">
            <v>0</v>
          </cell>
          <cell r="AF139">
            <v>0</v>
          </cell>
          <cell r="AG139">
            <v>0</v>
          </cell>
          <cell r="AH139">
            <v>0</v>
          </cell>
          <cell r="AI139">
            <v>22</v>
          </cell>
        </row>
        <row r="140">
          <cell r="C140">
            <v>105748</v>
          </cell>
          <cell r="D140">
            <v>8</v>
          </cell>
          <cell r="E140" t="str">
            <v>ISLAM</v>
          </cell>
          <cell r="F140" t="str">
            <v>PKWT</v>
          </cell>
          <cell r="G140" t="str">
            <v>POSTPAID</v>
          </cell>
          <cell r="H140">
            <v>44.133333333333297</v>
          </cell>
          <cell r="I140" t="str">
            <v>E</v>
          </cell>
          <cell r="J140">
            <v>18010556</v>
          </cell>
          <cell r="K140">
            <v>570001</v>
          </cell>
          <cell r="L140">
            <v>31</v>
          </cell>
          <cell r="M140">
            <v>24</v>
          </cell>
          <cell r="N140">
            <v>24</v>
          </cell>
          <cell r="O140">
            <v>23</v>
          </cell>
          <cell r="P140">
            <v>7</v>
          </cell>
          <cell r="Q140">
            <v>0</v>
          </cell>
          <cell r="R140">
            <v>0</v>
          </cell>
          <cell r="S140">
            <v>0</v>
          </cell>
          <cell r="T140">
            <v>0</v>
          </cell>
          <cell r="U140">
            <v>0</v>
          </cell>
          <cell r="V140">
            <v>0</v>
          </cell>
          <cell r="W140">
            <v>0</v>
          </cell>
          <cell r="X140">
            <v>0</v>
          </cell>
          <cell r="Y140">
            <v>1</v>
          </cell>
          <cell r="Z140">
            <v>0</v>
          </cell>
          <cell r="AA140">
            <v>0</v>
          </cell>
          <cell r="AB140">
            <v>0</v>
          </cell>
          <cell r="AC140">
            <v>0</v>
          </cell>
          <cell r="AD140">
            <v>1</v>
          </cell>
          <cell r="AE140">
            <v>0</v>
          </cell>
          <cell r="AF140">
            <v>0</v>
          </cell>
          <cell r="AG140">
            <v>0</v>
          </cell>
          <cell r="AH140">
            <v>0</v>
          </cell>
          <cell r="AI140">
            <v>23</v>
          </cell>
        </row>
        <row r="141">
          <cell r="C141">
            <v>79382</v>
          </cell>
          <cell r="D141">
            <v>28</v>
          </cell>
          <cell r="E141" t="str">
            <v>ISLAM</v>
          </cell>
          <cell r="F141" t="str">
            <v>PKWT</v>
          </cell>
          <cell r="G141" t="str">
            <v>POSTPAID</v>
          </cell>
          <cell r="H141">
            <v>57.3333333333333</v>
          </cell>
          <cell r="I141" t="str">
            <v>E</v>
          </cell>
          <cell r="J141">
            <v>16012435</v>
          </cell>
          <cell r="K141">
            <v>570170</v>
          </cell>
          <cell r="L141">
            <v>31</v>
          </cell>
          <cell r="M141">
            <v>24</v>
          </cell>
          <cell r="N141">
            <v>24</v>
          </cell>
          <cell r="O141">
            <v>23</v>
          </cell>
          <cell r="P141">
            <v>7</v>
          </cell>
          <cell r="Q141">
            <v>0</v>
          </cell>
          <cell r="R141">
            <v>0</v>
          </cell>
          <cell r="S141">
            <v>0</v>
          </cell>
          <cell r="T141">
            <v>0</v>
          </cell>
          <cell r="U141">
            <v>0</v>
          </cell>
          <cell r="V141">
            <v>0</v>
          </cell>
          <cell r="W141">
            <v>0</v>
          </cell>
          <cell r="X141">
            <v>0</v>
          </cell>
          <cell r="Y141">
            <v>1</v>
          </cell>
          <cell r="Z141">
            <v>0</v>
          </cell>
          <cell r="AA141">
            <v>0</v>
          </cell>
          <cell r="AB141">
            <v>0</v>
          </cell>
          <cell r="AC141">
            <v>0</v>
          </cell>
          <cell r="AD141">
            <v>1</v>
          </cell>
          <cell r="AE141">
            <v>0</v>
          </cell>
          <cell r="AF141">
            <v>0</v>
          </cell>
          <cell r="AG141">
            <v>0</v>
          </cell>
          <cell r="AH141">
            <v>0</v>
          </cell>
          <cell r="AI141">
            <v>5</v>
          </cell>
        </row>
        <row r="142">
          <cell r="C142">
            <v>70827</v>
          </cell>
          <cell r="D142">
            <v>6</v>
          </cell>
          <cell r="E142" t="str">
            <v>ISLAM</v>
          </cell>
          <cell r="F142" t="str">
            <v>PKWT</v>
          </cell>
          <cell r="G142" t="str">
            <v>POSTPAID</v>
          </cell>
          <cell r="H142">
            <v>68.1666666666667</v>
          </cell>
          <cell r="I142" t="str">
            <v>E</v>
          </cell>
          <cell r="J142">
            <v>16009144</v>
          </cell>
          <cell r="K142">
            <v>570068</v>
          </cell>
          <cell r="L142">
            <v>31</v>
          </cell>
          <cell r="M142">
            <v>24</v>
          </cell>
          <cell r="N142">
            <v>24</v>
          </cell>
          <cell r="O142">
            <v>23</v>
          </cell>
          <cell r="P142">
            <v>7</v>
          </cell>
          <cell r="Q142">
            <v>0</v>
          </cell>
          <cell r="R142">
            <v>0</v>
          </cell>
          <cell r="S142">
            <v>0</v>
          </cell>
          <cell r="T142">
            <v>0</v>
          </cell>
          <cell r="U142">
            <v>0</v>
          </cell>
          <cell r="V142">
            <v>0</v>
          </cell>
          <cell r="W142">
            <v>0</v>
          </cell>
          <cell r="X142">
            <v>0</v>
          </cell>
          <cell r="Y142">
            <v>1</v>
          </cell>
          <cell r="Z142">
            <v>0</v>
          </cell>
          <cell r="AA142">
            <v>0</v>
          </cell>
          <cell r="AB142">
            <v>0</v>
          </cell>
          <cell r="AC142">
            <v>0</v>
          </cell>
          <cell r="AD142">
            <v>1</v>
          </cell>
          <cell r="AE142">
            <v>0</v>
          </cell>
          <cell r="AF142">
            <v>0</v>
          </cell>
          <cell r="AG142">
            <v>0</v>
          </cell>
          <cell r="AH142">
            <v>0</v>
          </cell>
          <cell r="AI142">
            <v>3</v>
          </cell>
        </row>
        <row r="143">
          <cell r="C143">
            <v>30444</v>
          </cell>
          <cell r="D143">
            <v>142</v>
          </cell>
          <cell r="E143" t="str">
            <v>ISLAM</v>
          </cell>
          <cell r="F143" t="str">
            <v>PKWT</v>
          </cell>
          <cell r="G143" t="str">
            <v>POSTPAID</v>
          </cell>
          <cell r="H143">
            <v>104.533333333333</v>
          </cell>
          <cell r="I143" t="str">
            <v>E</v>
          </cell>
          <cell r="J143">
            <v>11011284</v>
          </cell>
          <cell r="K143">
            <v>570003</v>
          </cell>
          <cell r="L143">
            <v>31</v>
          </cell>
          <cell r="M143">
            <v>24</v>
          </cell>
          <cell r="N143">
            <v>24</v>
          </cell>
          <cell r="O143">
            <v>23</v>
          </cell>
          <cell r="P143">
            <v>7</v>
          </cell>
          <cell r="Q143">
            <v>0</v>
          </cell>
          <cell r="R143">
            <v>0</v>
          </cell>
          <cell r="S143">
            <v>0</v>
          </cell>
          <cell r="T143">
            <v>0</v>
          </cell>
          <cell r="U143">
            <v>0</v>
          </cell>
          <cell r="V143">
            <v>0</v>
          </cell>
          <cell r="W143">
            <v>0</v>
          </cell>
          <cell r="X143">
            <v>0</v>
          </cell>
          <cell r="Y143">
            <v>1</v>
          </cell>
          <cell r="Z143">
            <v>0</v>
          </cell>
          <cell r="AA143">
            <v>0</v>
          </cell>
          <cell r="AB143">
            <v>0</v>
          </cell>
          <cell r="AC143">
            <v>0</v>
          </cell>
          <cell r="AD143">
            <v>1</v>
          </cell>
          <cell r="AE143">
            <v>0</v>
          </cell>
          <cell r="AF143">
            <v>0</v>
          </cell>
          <cell r="AG143">
            <v>0</v>
          </cell>
          <cell r="AH143">
            <v>0</v>
          </cell>
          <cell r="AI143">
            <v>23</v>
          </cell>
        </row>
        <row r="144">
          <cell r="C144">
            <v>30446</v>
          </cell>
          <cell r="D144">
            <v>330</v>
          </cell>
          <cell r="E144" t="str">
            <v>ISLAM</v>
          </cell>
          <cell r="F144" t="str">
            <v>PKWT</v>
          </cell>
          <cell r="G144" t="str">
            <v>POSTPAID</v>
          </cell>
          <cell r="H144">
            <v>68.1666666666667</v>
          </cell>
          <cell r="I144" t="str">
            <v>E</v>
          </cell>
          <cell r="J144">
            <v>12008808</v>
          </cell>
          <cell r="K144">
            <v>570016</v>
          </cell>
          <cell r="L144">
            <v>31</v>
          </cell>
          <cell r="M144">
            <v>24</v>
          </cell>
          <cell r="N144">
            <v>24</v>
          </cell>
          <cell r="O144">
            <v>23</v>
          </cell>
          <cell r="P144">
            <v>7</v>
          </cell>
          <cell r="Q144">
            <v>0</v>
          </cell>
          <cell r="R144">
            <v>0</v>
          </cell>
          <cell r="S144">
            <v>0</v>
          </cell>
          <cell r="T144">
            <v>0</v>
          </cell>
          <cell r="U144">
            <v>0</v>
          </cell>
          <cell r="V144">
            <v>0</v>
          </cell>
          <cell r="W144">
            <v>0</v>
          </cell>
          <cell r="X144">
            <v>0</v>
          </cell>
          <cell r="Y144">
            <v>1</v>
          </cell>
          <cell r="Z144">
            <v>0</v>
          </cell>
          <cell r="AA144">
            <v>0</v>
          </cell>
          <cell r="AB144">
            <v>0</v>
          </cell>
          <cell r="AC144">
            <v>0</v>
          </cell>
          <cell r="AD144">
            <v>1</v>
          </cell>
          <cell r="AE144">
            <v>0</v>
          </cell>
          <cell r="AF144">
            <v>0</v>
          </cell>
          <cell r="AG144">
            <v>0</v>
          </cell>
          <cell r="AH144">
            <v>0</v>
          </cell>
          <cell r="AI144">
            <v>23</v>
          </cell>
        </row>
        <row r="145">
          <cell r="C145">
            <v>78870</v>
          </cell>
          <cell r="D145">
            <v>25</v>
          </cell>
          <cell r="E145" t="str">
            <v>ISLAM</v>
          </cell>
          <cell r="F145" t="str">
            <v>PKWT</v>
          </cell>
          <cell r="G145" t="str">
            <v>POSTPAID</v>
          </cell>
          <cell r="H145">
            <v>66.900000000000006</v>
          </cell>
          <cell r="I145" t="str">
            <v>E</v>
          </cell>
          <cell r="J145">
            <v>16012192</v>
          </cell>
          <cell r="K145">
            <v>570172</v>
          </cell>
          <cell r="L145">
            <v>31</v>
          </cell>
          <cell r="M145">
            <v>24</v>
          </cell>
          <cell r="N145">
            <v>24</v>
          </cell>
          <cell r="O145">
            <v>23</v>
          </cell>
          <cell r="P145">
            <v>7</v>
          </cell>
          <cell r="Q145">
            <v>0</v>
          </cell>
          <cell r="R145">
            <v>0</v>
          </cell>
          <cell r="S145">
            <v>0</v>
          </cell>
          <cell r="T145">
            <v>0</v>
          </cell>
          <cell r="U145">
            <v>0</v>
          </cell>
          <cell r="V145">
            <v>0</v>
          </cell>
          <cell r="W145">
            <v>0</v>
          </cell>
          <cell r="X145">
            <v>0</v>
          </cell>
          <cell r="Y145">
            <v>1</v>
          </cell>
          <cell r="Z145">
            <v>0</v>
          </cell>
          <cell r="AA145">
            <v>0</v>
          </cell>
          <cell r="AB145">
            <v>0</v>
          </cell>
          <cell r="AC145">
            <v>0</v>
          </cell>
          <cell r="AD145">
            <v>1</v>
          </cell>
          <cell r="AE145">
            <v>0</v>
          </cell>
          <cell r="AF145">
            <v>0</v>
          </cell>
          <cell r="AG145">
            <v>0</v>
          </cell>
          <cell r="AH145">
            <v>0</v>
          </cell>
          <cell r="AI145">
            <v>5</v>
          </cell>
        </row>
        <row r="146">
          <cell r="C146">
            <v>106615</v>
          </cell>
          <cell r="D146" t="str">
            <v>OBC TO IBC</v>
          </cell>
          <cell r="E146" t="str">
            <v>ISLAM</v>
          </cell>
          <cell r="F146" t="str">
            <v>PHL</v>
          </cell>
          <cell r="G146" t="str">
            <v>POSTPAID</v>
          </cell>
          <cell r="H146">
            <v>31.466666666666701</v>
          </cell>
          <cell r="I146" t="str">
            <v>E</v>
          </cell>
          <cell r="J146">
            <v>18010879</v>
          </cell>
          <cell r="K146">
            <v>570121</v>
          </cell>
          <cell r="L146">
            <v>31</v>
          </cell>
          <cell r="M146">
            <v>21</v>
          </cell>
          <cell r="N146">
            <v>21</v>
          </cell>
          <cell r="O146">
            <v>21</v>
          </cell>
          <cell r="P146">
            <v>10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v>0</v>
          </cell>
          <cell r="AF146">
            <v>0</v>
          </cell>
          <cell r="AG146">
            <v>0</v>
          </cell>
          <cell r="AH146">
            <v>0</v>
          </cell>
          <cell r="AI146">
            <v>0</v>
          </cell>
        </row>
        <row r="147">
          <cell r="C147">
            <v>30605</v>
          </cell>
          <cell r="D147">
            <v>6</v>
          </cell>
          <cell r="E147" t="str">
            <v>ISLAM</v>
          </cell>
          <cell r="F147" t="str">
            <v>PKWT</v>
          </cell>
          <cell r="G147" t="str">
            <v>POSTPAID</v>
          </cell>
          <cell r="H147">
            <v>104.533333333333</v>
          </cell>
          <cell r="I147" t="str">
            <v>E</v>
          </cell>
          <cell r="J147">
            <v>2579</v>
          </cell>
          <cell r="K147">
            <v>570255</v>
          </cell>
          <cell r="L147">
            <v>31</v>
          </cell>
          <cell r="M147">
            <v>24</v>
          </cell>
          <cell r="N147">
            <v>24</v>
          </cell>
          <cell r="O147">
            <v>23</v>
          </cell>
          <cell r="P147">
            <v>7</v>
          </cell>
          <cell r="Q147">
            <v>0</v>
          </cell>
          <cell r="R147">
            <v>0</v>
          </cell>
          <cell r="S147">
            <v>0</v>
          </cell>
          <cell r="T147">
            <v>0</v>
          </cell>
          <cell r="U147">
            <v>0</v>
          </cell>
          <cell r="V147">
            <v>0</v>
          </cell>
          <cell r="W147">
            <v>0</v>
          </cell>
          <cell r="X147">
            <v>0</v>
          </cell>
          <cell r="Y147">
            <v>1</v>
          </cell>
          <cell r="Z147">
            <v>0</v>
          </cell>
          <cell r="AA147">
            <v>0</v>
          </cell>
          <cell r="AB147">
            <v>0</v>
          </cell>
          <cell r="AC147">
            <v>0</v>
          </cell>
          <cell r="AD147">
            <v>1</v>
          </cell>
          <cell r="AE147">
            <v>0</v>
          </cell>
          <cell r="AF147">
            <v>0</v>
          </cell>
          <cell r="AG147">
            <v>0</v>
          </cell>
          <cell r="AH147">
            <v>0</v>
          </cell>
          <cell r="AI147">
            <v>3</v>
          </cell>
        </row>
        <row r="148">
          <cell r="C148">
            <v>80991</v>
          </cell>
          <cell r="D148">
            <v>36</v>
          </cell>
          <cell r="E148" t="str">
            <v>ISLAM</v>
          </cell>
          <cell r="F148" t="str">
            <v>PKWT</v>
          </cell>
          <cell r="G148" t="str">
            <v>POSTPAID</v>
          </cell>
          <cell r="H148">
            <v>64.966666666666697</v>
          </cell>
          <cell r="I148" t="str">
            <v>E</v>
          </cell>
          <cell r="J148">
            <v>16013021</v>
          </cell>
          <cell r="K148">
            <v>570057</v>
          </cell>
          <cell r="L148">
            <v>31</v>
          </cell>
          <cell r="M148">
            <v>24</v>
          </cell>
          <cell r="N148">
            <v>24</v>
          </cell>
          <cell r="O148">
            <v>23</v>
          </cell>
          <cell r="P148">
            <v>7</v>
          </cell>
          <cell r="Q148">
            <v>0</v>
          </cell>
          <cell r="R148">
            <v>0</v>
          </cell>
          <cell r="S148">
            <v>0</v>
          </cell>
          <cell r="T148">
            <v>0</v>
          </cell>
          <cell r="U148">
            <v>0</v>
          </cell>
          <cell r="V148">
            <v>0</v>
          </cell>
          <cell r="W148">
            <v>0</v>
          </cell>
          <cell r="X148">
            <v>0</v>
          </cell>
          <cell r="Y148">
            <v>1</v>
          </cell>
          <cell r="Z148">
            <v>0</v>
          </cell>
          <cell r="AA148">
            <v>0</v>
          </cell>
          <cell r="AB148">
            <v>0</v>
          </cell>
          <cell r="AC148">
            <v>0</v>
          </cell>
          <cell r="AD148">
            <v>1</v>
          </cell>
          <cell r="AE148">
            <v>0</v>
          </cell>
          <cell r="AF148">
            <v>0</v>
          </cell>
          <cell r="AG148">
            <v>0</v>
          </cell>
          <cell r="AH148">
            <v>0</v>
          </cell>
          <cell r="AI148">
            <v>21</v>
          </cell>
        </row>
        <row r="149">
          <cell r="C149">
            <v>159683</v>
          </cell>
          <cell r="D149">
            <v>6</v>
          </cell>
          <cell r="E149" t="str">
            <v>ISLAM</v>
          </cell>
          <cell r="F149" t="str">
            <v>PHL</v>
          </cell>
          <cell r="G149" t="str">
            <v>POSTPAID</v>
          </cell>
          <cell r="H149">
            <v>29.1666666666667</v>
          </cell>
          <cell r="I149" t="str">
            <v>E</v>
          </cell>
          <cell r="J149">
            <v>19234634</v>
          </cell>
          <cell r="K149">
            <v>570264</v>
          </cell>
          <cell r="L149">
            <v>31</v>
          </cell>
          <cell r="M149">
            <v>21</v>
          </cell>
          <cell r="N149">
            <v>21</v>
          </cell>
          <cell r="O149">
            <v>21</v>
          </cell>
          <cell r="P149">
            <v>10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3</v>
          </cell>
        </row>
        <row r="150">
          <cell r="C150">
            <v>87817</v>
          </cell>
          <cell r="D150">
            <v>3</v>
          </cell>
          <cell r="E150" t="str">
            <v>ISLAM</v>
          </cell>
          <cell r="F150" t="str">
            <v>PKWT</v>
          </cell>
          <cell r="G150" t="str">
            <v>POSTPAID</v>
          </cell>
          <cell r="H150">
            <v>58.4</v>
          </cell>
          <cell r="I150" t="str">
            <v>E</v>
          </cell>
          <cell r="J150">
            <v>17009756</v>
          </cell>
          <cell r="K150">
            <v>570173</v>
          </cell>
          <cell r="L150">
            <v>31</v>
          </cell>
          <cell r="M150">
            <v>24</v>
          </cell>
          <cell r="N150">
            <v>24</v>
          </cell>
          <cell r="O150">
            <v>23</v>
          </cell>
          <cell r="P150">
            <v>7</v>
          </cell>
          <cell r="Q150">
            <v>0</v>
          </cell>
          <cell r="R150">
            <v>0</v>
          </cell>
          <cell r="S150">
            <v>0</v>
          </cell>
          <cell r="T150">
            <v>0</v>
          </cell>
          <cell r="U150">
            <v>0</v>
          </cell>
          <cell r="V150">
            <v>0</v>
          </cell>
          <cell r="W150">
            <v>0</v>
          </cell>
          <cell r="X150">
            <v>0</v>
          </cell>
          <cell r="Y150">
            <v>1</v>
          </cell>
          <cell r="Z150">
            <v>0</v>
          </cell>
          <cell r="AA150">
            <v>0</v>
          </cell>
          <cell r="AB150">
            <v>0</v>
          </cell>
          <cell r="AC150">
            <v>0</v>
          </cell>
          <cell r="AD150">
            <v>1</v>
          </cell>
          <cell r="AE150">
            <v>0</v>
          </cell>
          <cell r="AF150">
            <v>0</v>
          </cell>
          <cell r="AG150">
            <v>0</v>
          </cell>
          <cell r="AH150">
            <v>0</v>
          </cell>
          <cell r="AI150">
            <v>23</v>
          </cell>
        </row>
        <row r="151">
          <cell r="C151">
            <v>106619</v>
          </cell>
          <cell r="D151">
            <v>2</v>
          </cell>
          <cell r="E151" t="str">
            <v>ISLAM</v>
          </cell>
          <cell r="F151" t="str">
            <v>PHL</v>
          </cell>
          <cell r="G151" t="str">
            <v>POSTPAID</v>
          </cell>
          <cell r="H151">
            <v>31.466666666666701</v>
          </cell>
          <cell r="I151" t="str">
            <v>E</v>
          </cell>
          <cell r="J151">
            <v>18010883</v>
          </cell>
          <cell r="K151">
            <v>570096</v>
          </cell>
          <cell r="L151">
            <v>31</v>
          </cell>
          <cell r="M151">
            <v>21</v>
          </cell>
          <cell r="N151">
            <v>21</v>
          </cell>
          <cell r="O151">
            <v>21</v>
          </cell>
          <cell r="P151">
            <v>10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cell r="AE151">
            <v>0</v>
          </cell>
          <cell r="AF151">
            <v>0</v>
          </cell>
          <cell r="AG151">
            <v>0</v>
          </cell>
          <cell r="AH151">
            <v>0</v>
          </cell>
          <cell r="AI151">
            <v>4</v>
          </cell>
        </row>
        <row r="152">
          <cell r="C152">
            <v>79688</v>
          </cell>
          <cell r="D152">
            <v>31</v>
          </cell>
          <cell r="E152" t="str">
            <v>ISLAM</v>
          </cell>
          <cell r="F152" t="str">
            <v>PKWT</v>
          </cell>
          <cell r="G152" t="str">
            <v>POSTPAID</v>
          </cell>
          <cell r="H152">
            <v>64.900000000000006</v>
          </cell>
          <cell r="I152" t="str">
            <v>E</v>
          </cell>
          <cell r="J152">
            <v>16012567</v>
          </cell>
          <cell r="K152">
            <v>570149</v>
          </cell>
          <cell r="L152">
            <v>31</v>
          </cell>
          <cell r="M152">
            <v>24</v>
          </cell>
          <cell r="N152">
            <v>23</v>
          </cell>
          <cell r="O152">
            <v>22</v>
          </cell>
          <cell r="P152">
            <v>7</v>
          </cell>
          <cell r="Q152">
            <v>0</v>
          </cell>
          <cell r="R152">
            <v>1</v>
          </cell>
          <cell r="S152">
            <v>1</v>
          </cell>
          <cell r="T152">
            <v>0</v>
          </cell>
          <cell r="U152">
            <v>0</v>
          </cell>
          <cell r="V152">
            <v>0</v>
          </cell>
          <cell r="W152">
            <v>0</v>
          </cell>
          <cell r="X152">
            <v>1</v>
          </cell>
          <cell r="Y152">
            <v>1</v>
          </cell>
          <cell r="Z152">
            <v>0</v>
          </cell>
          <cell r="AA152">
            <v>0</v>
          </cell>
          <cell r="AB152">
            <v>0</v>
          </cell>
          <cell r="AC152">
            <v>0</v>
          </cell>
          <cell r="AD152">
            <v>1</v>
          </cell>
          <cell r="AE152">
            <v>0</v>
          </cell>
          <cell r="AF152">
            <v>0</v>
          </cell>
          <cell r="AG152">
            <v>0</v>
          </cell>
          <cell r="AH152">
            <v>0</v>
          </cell>
          <cell r="AI152">
            <v>1</v>
          </cell>
        </row>
        <row r="153">
          <cell r="C153">
            <v>105784</v>
          </cell>
          <cell r="D153" t="str">
            <v>BATCH 8</v>
          </cell>
          <cell r="E153" t="str">
            <v>ISLAM</v>
          </cell>
          <cell r="F153" t="str">
            <v>PKWT</v>
          </cell>
          <cell r="G153" t="str">
            <v>POSTPAID</v>
          </cell>
          <cell r="H153">
            <v>44.133333333333297</v>
          </cell>
          <cell r="I153" t="str">
            <v>E</v>
          </cell>
          <cell r="J153">
            <v>18010570</v>
          </cell>
          <cell r="K153">
            <v>570163</v>
          </cell>
          <cell r="L153">
            <v>31</v>
          </cell>
          <cell r="M153">
            <v>24</v>
          </cell>
          <cell r="N153">
            <v>24</v>
          </cell>
          <cell r="O153">
            <v>23</v>
          </cell>
          <cell r="P153">
            <v>7</v>
          </cell>
          <cell r="Q153">
            <v>0</v>
          </cell>
          <cell r="R153">
            <v>0</v>
          </cell>
          <cell r="S153">
            <v>0</v>
          </cell>
          <cell r="T153">
            <v>0</v>
          </cell>
          <cell r="U153">
            <v>0</v>
          </cell>
          <cell r="V153">
            <v>0</v>
          </cell>
          <cell r="W153">
            <v>0</v>
          </cell>
          <cell r="X153">
            <v>0</v>
          </cell>
          <cell r="Y153">
            <v>1</v>
          </cell>
          <cell r="Z153">
            <v>0</v>
          </cell>
          <cell r="AA153">
            <v>0</v>
          </cell>
          <cell r="AB153">
            <v>0</v>
          </cell>
          <cell r="AC153">
            <v>0</v>
          </cell>
          <cell r="AD153">
            <v>1</v>
          </cell>
          <cell r="AE153">
            <v>0</v>
          </cell>
          <cell r="AF153">
            <v>0</v>
          </cell>
          <cell r="AG153">
            <v>0</v>
          </cell>
          <cell r="AH153">
            <v>0</v>
          </cell>
          <cell r="AI153">
            <v>2</v>
          </cell>
        </row>
        <row r="154">
          <cell r="C154">
            <v>154674</v>
          </cell>
          <cell r="D154" t="str">
            <v>1 (2019)</v>
          </cell>
          <cell r="E154" t="str">
            <v>ISLAM</v>
          </cell>
          <cell r="F154" t="str">
            <v>PHL</v>
          </cell>
          <cell r="G154" t="str">
            <v>POSTPAID</v>
          </cell>
          <cell r="H154">
            <v>33.266666666666701</v>
          </cell>
          <cell r="I154" t="str">
            <v>E</v>
          </cell>
          <cell r="J154">
            <v>19231953</v>
          </cell>
          <cell r="K154">
            <v>570124</v>
          </cell>
          <cell r="L154">
            <v>31</v>
          </cell>
          <cell r="M154">
            <v>20</v>
          </cell>
          <cell r="N154">
            <v>20</v>
          </cell>
          <cell r="O154">
            <v>20</v>
          </cell>
          <cell r="P154">
            <v>11</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cell r="AE154">
            <v>0</v>
          </cell>
          <cell r="AF154">
            <v>0</v>
          </cell>
          <cell r="AG154">
            <v>0</v>
          </cell>
          <cell r="AH154">
            <v>0</v>
          </cell>
          <cell r="AI154">
            <v>3</v>
          </cell>
        </row>
        <row r="155">
          <cell r="C155">
            <v>106439</v>
          </cell>
          <cell r="D155">
            <v>10</v>
          </cell>
          <cell r="E155" t="str">
            <v>ISLAM</v>
          </cell>
          <cell r="F155" t="str">
            <v>PKWT</v>
          </cell>
          <cell r="G155" t="str">
            <v>POSTPAID</v>
          </cell>
          <cell r="H155">
            <v>43.6666666666667</v>
          </cell>
          <cell r="I155" t="str">
            <v>E</v>
          </cell>
          <cell r="J155">
            <v>18010785</v>
          </cell>
          <cell r="K155">
            <v>570164</v>
          </cell>
          <cell r="L155">
            <v>31</v>
          </cell>
          <cell r="M155">
            <v>24</v>
          </cell>
          <cell r="N155">
            <v>24</v>
          </cell>
          <cell r="O155">
            <v>23</v>
          </cell>
          <cell r="P155">
            <v>7</v>
          </cell>
          <cell r="Q155">
            <v>0</v>
          </cell>
          <cell r="R155">
            <v>0</v>
          </cell>
          <cell r="S155">
            <v>0</v>
          </cell>
          <cell r="T155">
            <v>0</v>
          </cell>
          <cell r="U155">
            <v>0</v>
          </cell>
          <cell r="V155">
            <v>0</v>
          </cell>
          <cell r="W155">
            <v>0</v>
          </cell>
          <cell r="X155">
            <v>0</v>
          </cell>
          <cell r="Y155">
            <v>1</v>
          </cell>
          <cell r="Z155">
            <v>0</v>
          </cell>
          <cell r="AA155">
            <v>0</v>
          </cell>
          <cell r="AB155">
            <v>0</v>
          </cell>
          <cell r="AC155">
            <v>0</v>
          </cell>
          <cell r="AD155">
            <v>1</v>
          </cell>
          <cell r="AE155">
            <v>0</v>
          </cell>
          <cell r="AF155">
            <v>0</v>
          </cell>
          <cell r="AG155">
            <v>0</v>
          </cell>
          <cell r="AH155">
            <v>0</v>
          </cell>
          <cell r="AI155">
            <v>8</v>
          </cell>
        </row>
        <row r="156">
          <cell r="C156">
            <v>97926</v>
          </cell>
          <cell r="D156" t="str">
            <v>SBY TO BDG</v>
          </cell>
          <cell r="E156" t="str">
            <v>ISLAM</v>
          </cell>
          <cell r="F156" t="str">
            <v>PKWT</v>
          </cell>
          <cell r="G156" t="str">
            <v>POSTPAID</v>
          </cell>
          <cell r="H156">
            <v>35.200000000000003</v>
          </cell>
          <cell r="I156" t="str">
            <v>E</v>
          </cell>
          <cell r="J156">
            <v>17012485</v>
          </cell>
          <cell r="K156">
            <v>570098</v>
          </cell>
          <cell r="L156">
            <v>31</v>
          </cell>
          <cell r="M156">
            <v>24</v>
          </cell>
          <cell r="N156">
            <v>24</v>
          </cell>
          <cell r="O156">
            <v>23</v>
          </cell>
          <cell r="P156">
            <v>7</v>
          </cell>
          <cell r="Q156">
            <v>0</v>
          </cell>
          <cell r="R156">
            <v>0</v>
          </cell>
          <cell r="S156">
            <v>0</v>
          </cell>
          <cell r="T156">
            <v>0</v>
          </cell>
          <cell r="U156">
            <v>0</v>
          </cell>
          <cell r="V156">
            <v>0</v>
          </cell>
          <cell r="W156">
            <v>0</v>
          </cell>
          <cell r="X156">
            <v>0</v>
          </cell>
          <cell r="Y156">
            <v>1</v>
          </cell>
          <cell r="Z156">
            <v>0</v>
          </cell>
          <cell r="AA156">
            <v>0</v>
          </cell>
          <cell r="AB156">
            <v>0</v>
          </cell>
          <cell r="AC156">
            <v>0</v>
          </cell>
          <cell r="AD156">
            <v>1</v>
          </cell>
          <cell r="AE156">
            <v>0</v>
          </cell>
          <cell r="AF156">
            <v>0</v>
          </cell>
          <cell r="AG156">
            <v>0</v>
          </cell>
          <cell r="AH156">
            <v>0</v>
          </cell>
          <cell r="AI156">
            <v>1</v>
          </cell>
        </row>
        <row r="157">
          <cell r="C157">
            <v>156229</v>
          </cell>
          <cell r="D157">
            <v>11</v>
          </cell>
          <cell r="E157" t="str">
            <v>ISLAM</v>
          </cell>
          <cell r="F157" t="str">
            <v>PHL</v>
          </cell>
          <cell r="G157" t="str">
            <v>POSTPAID</v>
          </cell>
          <cell r="H157">
            <v>31.466666666666701</v>
          </cell>
          <cell r="I157" t="str">
            <v>E</v>
          </cell>
          <cell r="J157">
            <v>19232843</v>
          </cell>
          <cell r="K157">
            <v>570203</v>
          </cell>
          <cell r="L157">
            <v>31</v>
          </cell>
          <cell r="M157">
            <v>21</v>
          </cell>
          <cell r="N157">
            <v>21</v>
          </cell>
          <cell r="O157">
            <v>21</v>
          </cell>
          <cell r="P157">
            <v>10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cell r="AF157">
            <v>0</v>
          </cell>
          <cell r="AG157">
            <v>0</v>
          </cell>
          <cell r="AH157">
            <v>0</v>
          </cell>
          <cell r="AI157">
            <v>9</v>
          </cell>
        </row>
        <row r="158">
          <cell r="C158">
            <v>86711</v>
          </cell>
          <cell r="D158">
            <v>1</v>
          </cell>
          <cell r="E158" t="str">
            <v>ISLAM</v>
          </cell>
          <cell r="F158" t="str">
            <v>PKWT</v>
          </cell>
          <cell r="G158" t="str">
            <v>POSTPAID</v>
          </cell>
          <cell r="H158">
            <v>60.066666666666698</v>
          </cell>
          <cell r="I158" t="str">
            <v>E</v>
          </cell>
          <cell r="J158">
            <v>17009101</v>
          </cell>
          <cell r="K158">
            <v>570282</v>
          </cell>
          <cell r="L158">
            <v>31</v>
          </cell>
          <cell r="M158">
            <v>24</v>
          </cell>
          <cell r="N158">
            <v>24</v>
          </cell>
          <cell r="O158">
            <v>23</v>
          </cell>
          <cell r="P158">
            <v>7</v>
          </cell>
          <cell r="Q158">
            <v>0</v>
          </cell>
          <cell r="R158">
            <v>0</v>
          </cell>
          <cell r="S158">
            <v>0</v>
          </cell>
          <cell r="T158">
            <v>0</v>
          </cell>
          <cell r="U158">
            <v>0</v>
          </cell>
          <cell r="V158">
            <v>0</v>
          </cell>
          <cell r="W158">
            <v>0</v>
          </cell>
          <cell r="X158">
            <v>0</v>
          </cell>
          <cell r="Y158">
            <v>1</v>
          </cell>
          <cell r="Z158">
            <v>0</v>
          </cell>
          <cell r="AA158">
            <v>0</v>
          </cell>
          <cell r="AB158">
            <v>0</v>
          </cell>
          <cell r="AC158">
            <v>0</v>
          </cell>
          <cell r="AD158">
            <v>1</v>
          </cell>
          <cell r="AE158">
            <v>0</v>
          </cell>
          <cell r="AF158">
            <v>0</v>
          </cell>
          <cell r="AG158">
            <v>0</v>
          </cell>
          <cell r="AH158">
            <v>0</v>
          </cell>
          <cell r="AI158">
            <v>22</v>
          </cell>
        </row>
        <row r="159">
          <cell r="C159">
            <v>104711</v>
          </cell>
          <cell r="D159">
            <v>10</v>
          </cell>
          <cell r="E159" t="str">
            <v>ISLAM</v>
          </cell>
          <cell r="F159" t="str">
            <v>PHL</v>
          </cell>
          <cell r="G159" t="str">
            <v>POSTPAID</v>
          </cell>
          <cell r="H159">
            <v>34.233333333333299</v>
          </cell>
          <cell r="I159" t="str">
            <v>E</v>
          </cell>
          <cell r="J159">
            <v>18010289</v>
          </cell>
          <cell r="K159">
            <v>570135</v>
          </cell>
          <cell r="L159">
            <v>31</v>
          </cell>
          <cell r="M159">
            <v>21</v>
          </cell>
          <cell r="N159">
            <v>21</v>
          </cell>
          <cell r="O159">
            <v>21</v>
          </cell>
          <cell r="P159">
            <v>10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cell r="AE159">
            <v>0</v>
          </cell>
          <cell r="AF159">
            <v>0</v>
          </cell>
          <cell r="AG159">
            <v>0</v>
          </cell>
          <cell r="AH159">
            <v>0</v>
          </cell>
          <cell r="AI159">
            <v>2</v>
          </cell>
        </row>
        <row r="160">
          <cell r="C160">
            <v>106436</v>
          </cell>
          <cell r="D160">
            <v>10</v>
          </cell>
          <cell r="E160" t="str">
            <v>ISLAM</v>
          </cell>
          <cell r="F160" t="str">
            <v>PKWT</v>
          </cell>
          <cell r="G160" t="str">
            <v>POSTPAID</v>
          </cell>
          <cell r="H160">
            <v>43.6666666666667</v>
          </cell>
          <cell r="I160" t="str">
            <v>E</v>
          </cell>
          <cell r="J160">
            <v>18010782</v>
          </cell>
          <cell r="K160">
            <v>570189</v>
          </cell>
          <cell r="L160">
            <v>31</v>
          </cell>
          <cell r="M160">
            <v>24</v>
          </cell>
          <cell r="N160">
            <v>24</v>
          </cell>
          <cell r="O160">
            <v>23</v>
          </cell>
          <cell r="P160">
            <v>7</v>
          </cell>
          <cell r="Q160">
            <v>0</v>
          </cell>
          <cell r="R160">
            <v>0</v>
          </cell>
          <cell r="S160">
            <v>0</v>
          </cell>
          <cell r="T160">
            <v>0</v>
          </cell>
          <cell r="U160">
            <v>0</v>
          </cell>
          <cell r="V160">
            <v>0</v>
          </cell>
          <cell r="W160">
            <v>0</v>
          </cell>
          <cell r="X160">
            <v>0</v>
          </cell>
          <cell r="Y160">
            <v>1</v>
          </cell>
          <cell r="Z160">
            <v>0</v>
          </cell>
          <cell r="AA160">
            <v>0</v>
          </cell>
          <cell r="AB160">
            <v>0</v>
          </cell>
          <cell r="AC160">
            <v>0</v>
          </cell>
          <cell r="AD160">
            <v>1</v>
          </cell>
          <cell r="AE160">
            <v>0</v>
          </cell>
          <cell r="AF160">
            <v>0</v>
          </cell>
          <cell r="AG160">
            <v>0</v>
          </cell>
          <cell r="AH160">
            <v>0</v>
          </cell>
          <cell r="AI160">
            <v>2</v>
          </cell>
        </row>
        <row r="161">
          <cell r="C161">
            <v>81001</v>
          </cell>
          <cell r="D161">
            <v>36</v>
          </cell>
          <cell r="E161" t="str">
            <v>ISLAM</v>
          </cell>
          <cell r="F161" t="str">
            <v>PKWT</v>
          </cell>
          <cell r="G161" t="str">
            <v>POSTPAID</v>
          </cell>
          <cell r="H161">
            <v>64.966666666666697</v>
          </cell>
          <cell r="I161" t="str">
            <v>E</v>
          </cell>
          <cell r="J161">
            <v>16013031</v>
          </cell>
          <cell r="K161">
            <v>570005</v>
          </cell>
          <cell r="L161">
            <v>31</v>
          </cell>
          <cell r="M161">
            <v>24</v>
          </cell>
          <cell r="N161">
            <v>24</v>
          </cell>
          <cell r="O161">
            <v>23</v>
          </cell>
          <cell r="P161">
            <v>7</v>
          </cell>
          <cell r="Q161">
            <v>0</v>
          </cell>
          <cell r="R161">
            <v>0</v>
          </cell>
          <cell r="S161">
            <v>0</v>
          </cell>
          <cell r="T161">
            <v>0</v>
          </cell>
          <cell r="U161">
            <v>0</v>
          </cell>
          <cell r="V161">
            <v>0</v>
          </cell>
          <cell r="W161">
            <v>0</v>
          </cell>
          <cell r="X161">
            <v>0</v>
          </cell>
          <cell r="Y161">
            <v>1</v>
          </cell>
          <cell r="Z161">
            <v>0</v>
          </cell>
          <cell r="AA161">
            <v>0</v>
          </cell>
          <cell r="AB161">
            <v>0</v>
          </cell>
          <cell r="AC161">
            <v>0</v>
          </cell>
          <cell r="AD161">
            <v>1</v>
          </cell>
          <cell r="AE161">
            <v>0</v>
          </cell>
          <cell r="AF161">
            <v>0</v>
          </cell>
          <cell r="AG161">
            <v>0</v>
          </cell>
          <cell r="AH161">
            <v>0</v>
          </cell>
          <cell r="AI161">
            <v>3</v>
          </cell>
        </row>
        <row r="162">
          <cell r="C162">
            <v>84656</v>
          </cell>
          <cell r="D162">
            <v>10</v>
          </cell>
          <cell r="E162" t="str">
            <v>ISLAM</v>
          </cell>
          <cell r="F162" t="str">
            <v>PHL</v>
          </cell>
          <cell r="G162" t="str">
            <v>POSTPAID</v>
          </cell>
          <cell r="H162">
            <v>34.566666666666698</v>
          </cell>
          <cell r="I162" t="str">
            <v>E</v>
          </cell>
          <cell r="J162">
            <v>18008952</v>
          </cell>
          <cell r="K162">
            <v>570200</v>
          </cell>
          <cell r="L162">
            <v>31</v>
          </cell>
          <cell r="M162">
            <v>21</v>
          </cell>
          <cell r="N162">
            <v>21</v>
          </cell>
          <cell r="O162">
            <v>21</v>
          </cell>
          <cell r="P162">
            <v>10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4</v>
          </cell>
        </row>
        <row r="163">
          <cell r="C163">
            <v>178114</v>
          </cell>
          <cell r="D163">
            <v>7</v>
          </cell>
          <cell r="E163" t="str">
            <v>ISLAM</v>
          </cell>
          <cell r="F163" t="str">
            <v>PHL</v>
          </cell>
          <cell r="G163" t="str">
            <v>PREPAID</v>
          </cell>
          <cell r="H163">
            <v>11.366666666666699</v>
          </cell>
          <cell r="I163" t="str">
            <v>C</v>
          </cell>
          <cell r="J163">
            <v>21239354</v>
          </cell>
          <cell r="K163">
            <v>570375</v>
          </cell>
          <cell r="L163">
            <v>31</v>
          </cell>
          <cell r="M163">
            <v>21</v>
          </cell>
          <cell r="N163">
            <v>20</v>
          </cell>
          <cell r="O163">
            <v>20</v>
          </cell>
          <cell r="P163">
            <v>10</v>
          </cell>
          <cell r="Q163">
            <v>1</v>
          </cell>
          <cell r="R163">
            <v>0</v>
          </cell>
          <cell r="S163">
            <v>1</v>
          </cell>
          <cell r="T163">
            <v>0</v>
          </cell>
          <cell r="U163">
            <v>0</v>
          </cell>
          <cell r="V163">
            <v>0</v>
          </cell>
          <cell r="W163">
            <v>0</v>
          </cell>
          <cell r="X163">
            <v>1</v>
          </cell>
          <cell r="Y163">
            <v>0</v>
          </cell>
          <cell r="Z163">
            <v>0</v>
          </cell>
          <cell r="AA163">
            <v>0</v>
          </cell>
          <cell r="AB163">
            <v>0</v>
          </cell>
          <cell r="AC163">
            <v>0</v>
          </cell>
          <cell r="AD163">
            <v>0</v>
          </cell>
          <cell r="AE163">
            <v>2</v>
          </cell>
          <cell r="AF163">
            <v>0</v>
          </cell>
          <cell r="AG163">
            <v>0</v>
          </cell>
          <cell r="AH163">
            <v>0</v>
          </cell>
          <cell r="AI163">
            <v>18</v>
          </cell>
        </row>
        <row r="164">
          <cell r="C164">
            <v>178142</v>
          </cell>
          <cell r="D164">
            <v>8</v>
          </cell>
          <cell r="E164" t="str">
            <v>ISLAM</v>
          </cell>
          <cell r="F164" t="str">
            <v>PHL</v>
          </cell>
          <cell r="G164" t="str">
            <v>PREPAID</v>
          </cell>
          <cell r="H164">
            <v>10.366666666666699</v>
          </cell>
          <cell r="I164" t="str">
            <v>C</v>
          </cell>
          <cell r="J164">
            <v>21239577</v>
          </cell>
          <cell r="K164">
            <v>570384</v>
          </cell>
          <cell r="L164">
            <v>31</v>
          </cell>
          <cell r="M164">
            <v>21</v>
          </cell>
          <cell r="N164">
            <v>21</v>
          </cell>
          <cell r="O164">
            <v>21</v>
          </cell>
          <cell r="P164">
            <v>10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21</v>
          </cell>
        </row>
        <row r="165">
          <cell r="C165">
            <v>178145</v>
          </cell>
          <cell r="D165">
            <v>8</v>
          </cell>
          <cell r="E165" t="str">
            <v>ISLAM</v>
          </cell>
          <cell r="F165" t="str">
            <v>PHL</v>
          </cell>
          <cell r="G165" t="str">
            <v>PREPAID</v>
          </cell>
          <cell r="H165">
            <v>10.366666666666699</v>
          </cell>
          <cell r="I165" t="str">
            <v>C</v>
          </cell>
          <cell r="J165">
            <v>21239578</v>
          </cell>
          <cell r="K165">
            <v>570385</v>
          </cell>
          <cell r="L165">
            <v>31</v>
          </cell>
          <cell r="M165">
            <v>20</v>
          </cell>
          <cell r="N165">
            <v>20</v>
          </cell>
          <cell r="O165">
            <v>20</v>
          </cell>
          <cell r="P165">
            <v>11</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v>0</v>
          </cell>
          <cell r="AG165">
            <v>0</v>
          </cell>
          <cell r="AH165">
            <v>0</v>
          </cell>
          <cell r="AI165">
            <v>20</v>
          </cell>
        </row>
        <row r="166">
          <cell r="C166">
            <v>178147</v>
          </cell>
          <cell r="D166">
            <v>8</v>
          </cell>
          <cell r="E166" t="str">
            <v>ISLAM</v>
          </cell>
          <cell r="F166" t="str">
            <v>PHL</v>
          </cell>
          <cell r="G166" t="str">
            <v>PREPAID</v>
          </cell>
          <cell r="H166">
            <v>10.366666666666699</v>
          </cell>
          <cell r="I166" t="str">
            <v>C</v>
          </cell>
          <cell r="J166">
            <v>21239579</v>
          </cell>
          <cell r="K166">
            <v>570386</v>
          </cell>
          <cell r="L166">
            <v>31</v>
          </cell>
          <cell r="M166">
            <v>21</v>
          </cell>
          <cell r="N166">
            <v>21</v>
          </cell>
          <cell r="O166">
            <v>21</v>
          </cell>
          <cell r="P166">
            <v>10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6</v>
          </cell>
        </row>
        <row r="167">
          <cell r="C167">
            <v>178154</v>
          </cell>
          <cell r="D167">
            <v>8</v>
          </cell>
          <cell r="E167" t="str">
            <v>ISLAM</v>
          </cell>
          <cell r="F167" t="str">
            <v>PHL</v>
          </cell>
          <cell r="G167" t="str">
            <v>PREPAID</v>
          </cell>
          <cell r="H167">
            <v>10.366666666666699</v>
          </cell>
          <cell r="I167" t="str">
            <v>C</v>
          </cell>
          <cell r="J167">
            <v>21239582</v>
          </cell>
          <cell r="K167">
            <v>570387</v>
          </cell>
          <cell r="L167">
            <v>31</v>
          </cell>
          <cell r="M167">
            <v>21</v>
          </cell>
          <cell r="N167">
            <v>21</v>
          </cell>
          <cell r="O167">
            <v>21</v>
          </cell>
          <cell r="P167">
            <v>10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0</v>
          </cell>
          <cell r="AG167">
            <v>0</v>
          </cell>
          <cell r="AH167">
            <v>0</v>
          </cell>
          <cell r="AI167">
            <v>21</v>
          </cell>
        </row>
        <row r="168">
          <cell r="C168">
            <v>178109</v>
          </cell>
          <cell r="D168">
            <v>8</v>
          </cell>
          <cell r="E168" t="str">
            <v>ISLAM</v>
          </cell>
          <cell r="F168" t="str">
            <v>PHL</v>
          </cell>
          <cell r="G168" t="str">
            <v>PREPAID</v>
          </cell>
          <cell r="H168">
            <v>10.366666666666699</v>
          </cell>
          <cell r="I168" t="str">
            <v>C</v>
          </cell>
          <cell r="J168">
            <v>21239580</v>
          </cell>
          <cell r="K168">
            <v>570388</v>
          </cell>
          <cell r="L168">
            <v>31</v>
          </cell>
          <cell r="M168">
            <v>21</v>
          </cell>
          <cell r="N168">
            <v>20</v>
          </cell>
          <cell r="O168">
            <v>20</v>
          </cell>
          <cell r="P168">
            <v>10</v>
          </cell>
          <cell r="Q168">
            <v>1</v>
          </cell>
          <cell r="R168">
            <v>0</v>
          </cell>
          <cell r="S168">
            <v>1</v>
          </cell>
          <cell r="T168">
            <v>0</v>
          </cell>
          <cell r="U168">
            <v>0</v>
          </cell>
          <cell r="V168">
            <v>0</v>
          </cell>
          <cell r="W168">
            <v>0</v>
          </cell>
          <cell r="X168">
            <v>1</v>
          </cell>
          <cell r="Y168">
            <v>0</v>
          </cell>
          <cell r="Z168">
            <v>0</v>
          </cell>
          <cell r="AA168">
            <v>0</v>
          </cell>
          <cell r="AB168">
            <v>0</v>
          </cell>
          <cell r="AC168">
            <v>0</v>
          </cell>
          <cell r="AD168">
            <v>0</v>
          </cell>
          <cell r="AE168">
            <v>2</v>
          </cell>
          <cell r="AF168">
            <v>0</v>
          </cell>
          <cell r="AG168">
            <v>0</v>
          </cell>
          <cell r="AH168">
            <v>0</v>
          </cell>
          <cell r="AI168">
            <v>17</v>
          </cell>
        </row>
        <row r="169">
          <cell r="C169">
            <v>178138</v>
          </cell>
          <cell r="D169">
            <v>8</v>
          </cell>
          <cell r="E169" t="str">
            <v>ISLAM</v>
          </cell>
          <cell r="F169" t="str">
            <v>PHL</v>
          </cell>
          <cell r="G169" t="str">
            <v>PREPAID</v>
          </cell>
          <cell r="H169">
            <v>8.9</v>
          </cell>
          <cell r="I169" t="str">
            <v>C</v>
          </cell>
          <cell r="J169">
            <v>21239945</v>
          </cell>
          <cell r="K169">
            <v>570399</v>
          </cell>
          <cell r="L169">
            <v>31</v>
          </cell>
          <cell r="M169">
            <v>20</v>
          </cell>
          <cell r="N169">
            <v>20</v>
          </cell>
          <cell r="O169">
            <v>20</v>
          </cell>
          <cell r="P169">
            <v>11</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2</v>
          </cell>
          <cell r="AF169">
            <v>0</v>
          </cell>
          <cell r="AG169">
            <v>0</v>
          </cell>
          <cell r="AH169">
            <v>0</v>
          </cell>
          <cell r="AI169">
            <v>8</v>
          </cell>
        </row>
        <row r="170">
          <cell r="C170">
            <v>178144</v>
          </cell>
          <cell r="D170">
            <v>8</v>
          </cell>
          <cell r="E170" t="str">
            <v>ISLAM</v>
          </cell>
          <cell r="F170" t="str">
            <v>PHL</v>
          </cell>
          <cell r="G170" t="str">
            <v>PREPAID</v>
          </cell>
          <cell r="H170">
            <v>8.9</v>
          </cell>
          <cell r="I170" t="str">
            <v>C</v>
          </cell>
          <cell r="J170">
            <v>21239948</v>
          </cell>
          <cell r="K170">
            <v>570396</v>
          </cell>
          <cell r="L170">
            <v>31</v>
          </cell>
          <cell r="M170">
            <v>20</v>
          </cell>
          <cell r="N170">
            <v>20</v>
          </cell>
          <cell r="O170">
            <v>20</v>
          </cell>
          <cell r="P170">
            <v>11</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v>0</v>
          </cell>
          <cell r="AG170">
            <v>0</v>
          </cell>
          <cell r="AH170">
            <v>0</v>
          </cell>
          <cell r="AI170">
            <v>5</v>
          </cell>
        </row>
        <row r="171">
          <cell r="C171">
            <v>178152</v>
          </cell>
          <cell r="D171">
            <v>8</v>
          </cell>
          <cell r="E171" t="str">
            <v>ISLAM</v>
          </cell>
          <cell r="F171" t="str">
            <v>PHL</v>
          </cell>
          <cell r="G171" t="str">
            <v>PREPAID</v>
          </cell>
          <cell r="H171">
            <v>8.9</v>
          </cell>
          <cell r="I171" t="str">
            <v>C</v>
          </cell>
          <cell r="J171">
            <v>21239952</v>
          </cell>
          <cell r="K171">
            <v>570398</v>
          </cell>
          <cell r="L171">
            <v>31</v>
          </cell>
          <cell r="M171">
            <v>21</v>
          </cell>
          <cell r="N171">
            <v>21</v>
          </cell>
          <cell r="O171">
            <v>21</v>
          </cell>
          <cell r="P171">
            <v>10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v>0</v>
          </cell>
          <cell r="AG171">
            <v>0</v>
          </cell>
          <cell r="AH171">
            <v>0</v>
          </cell>
          <cell r="AI171">
            <v>6</v>
          </cell>
        </row>
        <row r="172">
          <cell r="C172">
            <v>175525</v>
          </cell>
          <cell r="E172" t="str">
            <v>ISLAM</v>
          </cell>
          <cell r="F172" t="str">
            <v>PHL</v>
          </cell>
          <cell r="G172" t="str">
            <v>PREPAID</v>
          </cell>
          <cell r="H172">
            <v>13.866666666666699</v>
          </cell>
          <cell r="I172" t="str">
            <v>D</v>
          </cell>
          <cell r="J172">
            <v>21238757</v>
          </cell>
          <cell r="K172">
            <v>570344</v>
          </cell>
          <cell r="L172">
            <v>31</v>
          </cell>
          <cell r="M172">
            <v>21</v>
          </cell>
          <cell r="N172">
            <v>21</v>
          </cell>
          <cell r="O172">
            <v>21</v>
          </cell>
          <cell r="P172">
            <v>10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v>0</v>
          </cell>
          <cell r="AG172">
            <v>0</v>
          </cell>
          <cell r="AH172">
            <v>0</v>
          </cell>
          <cell r="AI172">
            <v>6</v>
          </cell>
        </row>
        <row r="173">
          <cell r="C173">
            <v>156541</v>
          </cell>
          <cell r="D173">
            <v>4</v>
          </cell>
          <cell r="E173" t="str">
            <v>ISLAM</v>
          </cell>
          <cell r="F173" t="str">
            <v>PHL</v>
          </cell>
          <cell r="G173" t="str">
            <v>PREPAID</v>
          </cell>
          <cell r="H173">
            <v>33.700000000000003</v>
          </cell>
          <cell r="I173" t="str">
            <v>E</v>
          </cell>
          <cell r="J173">
            <v>19232997</v>
          </cell>
          <cell r="K173">
            <v>570128</v>
          </cell>
          <cell r="L173">
            <v>31</v>
          </cell>
          <cell r="M173">
            <v>20</v>
          </cell>
          <cell r="N173">
            <v>20</v>
          </cell>
          <cell r="O173">
            <v>20</v>
          </cell>
          <cell r="P173">
            <v>11</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v>0</v>
          </cell>
          <cell r="AG173">
            <v>0</v>
          </cell>
          <cell r="AH173">
            <v>0</v>
          </cell>
          <cell r="AI173">
            <v>7</v>
          </cell>
        </row>
        <row r="174">
          <cell r="C174">
            <v>168484</v>
          </cell>
          <cell r="D174">
            <v>2</v>
          </cell>
          <cell r="E174" t="str">
            <v>ISLAM</v>
          </cell>
          <cell r="F174" t="str">
            <v>PHL</v>
          </cell>
          <cell r="G174" t="str">
            <v>PREPAID</v>
          </cell>
          <cell r="H174">
            <v>21.2</v>
          </cell>
          <cell r="I174" t="str">
            <v>D</v>
          </cell>
          <cell r="J174">
            <v>20236803</v>
          </cell>
          <cell r="K174">
            <v>570261</v>
          </cell>
          <cell r="L174">
            <v>31</v>
          </cell>
          <cell r="M174">
            <v>21</v>
          </cell>
          <cell r="N174">
            <v>21</v>
          </cell>
          <cell r="O174">
            <v>21</v>
          </cell>
          <cell r="P174">
            <v>10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2</v>
          </cell>
          <cell r="AF174">
            <v>0</v>
          </cell>
          <cell r="AG174">
            <v>0</v>
          </cell>
          <cell r="AH174">
            <v>0</v>
          </cell>
          <cell r="AI174">
            <v>19</v>
          </cell>
        </row>
        <row r="175">
          <cell r="C175">
            <v>157009</v>
          </cell>
          <cell r="D175">
            <v>5</v>
          </cell>
          <cell r="E175" t="str">
            <v>ISLAM</v>
          </cell>
          <cell r="F175" t="str">
            <v>PHL</v>
          </cell>
          <cell r="G175" t="str">
            <v>MKIOS</v>
          </cell>
          <cell r="H175">
            <v>32.700000000000003</v>
          </cell>
          <cell r="I175" t="str">
            <v>E</v>
          </cell>
          <cell r="J175">
            <v>19233465</v>
          </cell>
          <cell r="K175">
            <v>570223</v>
          </cell>
          <cell r="L175">
            <v>31</v>
          </cell>
          <cell r="M175">
            <v>21</v>
          </cell>
          <cell r="N175">
            <v>21</v>
          </cell>
          <cell r="O175">
            <v>21</v>
          </cell>
          <cell r="P175">
            <v>10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cell r="AG175">
            <v>0</v>
          </cell>
          <cell r="AH175">
            <v>0</v>
          </cell>
          <cell r="AI175">
            <v>21</v>
          </cell>
        </row>
        <row r="176">
          <cell r="C176">
            <v>161144</v>
          </cell>
          <cell r="D176">
            <v>13</v>
          </cell>
          <cell r="E176" t="str">
            <v>ISLAM</v>
          </cell>
          <cell r="F176" t="str">
            <v>PHL</v>
          </cell>
          <cell r="G176" t="str">
            <v>PREPAID</v>
          </cell>
          <cell r="H176">
            <v>27.3</v>
          </cell>
          <cell r="I176" t="str">
            <v>E</v>
          </cell>
          <cell r="J176">
            <v>19235273</v>
          </cell>
          <cell r="K176">
            <v>570111</v>
          </cell>
          <cell r="L176">
            <v>31</v>
          </cell>
          <cell r="M176">
            <v>21</v>
          </cell>
          <cell r="N176">
            <v>21</v>
          </cell>
          <cell r="O176">
            <v>21</v>
          </cell>
          <cell r="P176">
            <v>10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cell r="AG176">
            <v>0</v>
          </cell>
          <cell r="AH176">
            <v>0</v>
          </cell>
          <cell r="AI176">
            <v>21</v>
          </cell>
        </row>
        <row r="177">
          <cell r="C177">
            <v>157017</v>
          </cell>
          <cell r="D177">
            <v>5</v>
          </cell>
          <cell r="E177" t="str">
            <v>ISLAM</v>
          </cell>
          <cell r="F177" t="str">
            <v>PHL</v>
          </cell>
          <cell r="G177" t="str">
            <v>MKIOS</v>
          </cell>
          <cell r="H177">
            <v>32.700000000000003</v>
          </cell>
          <cell r="I177" t="str">
            <v>E</v>
          </cell>
          <cell r="J177">
            <v>19233407</v>
          </cell>
          <cell r="K177">
            <v>570026</v>
          </cell>
          <cell r="L177">
            <v>31</v>
          </cell>
          <cell r="M177">
            <v>21</v>
          </cell>
          <cell r="N177">
            <v>21</v>
          </cell>
          <cell r="O177">
            <v>21</v>
          </cell>
          <cell r="P177">
            <v>10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v>0</v>
          </cell>
          <cell r="AG177">
            <v>0</v>
          </cell>
          <cell r="AH177">
            <v>0</v>
          </cell>
          <cell r="AI177">
            <v>20</v>
          </cell>
        </row>
        <row r="178">
          <cell r="C178">
            <v>160063</v>
          </cell>
          <cell r="D178">
            <v>8</v>
          </cell>
          <cell r="E178" t="str">
            <v>ISLAM</v>
          </cell>
          <cell r="F178" t="str">
            <v>PHL</v>
          </cell>
          <cell r="G178" t="str">
            <v>PREPAID</v>
          </cell>
          <cell r="H178">
            <v>28.633333333333301</v>
          </cell>
          <cell r="I178" t="str">
            <v>E</v>
          </cell>
          <cell r="J178">
            <v>19234839</v>
          </cell>
          <cell r="K178">
            <v>570010</v>
          </cell>
          <cell r="L178">
            <v>31</v>
          </cell>
          <cell r="M178">
            <v>21</v>
          </cell>
          <cell r="N178">
            <v>21</v>
          </cell>
          <cell r="O178">
            <v>21</v>
          </cell>
          <cell r="P178">
            <v>10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v>0</v>
          </cell>
          <cell r="AG178">
            <v>0</v>
          </cell>
          <cell r="AH178">
            <v>0</v>
          </cell>
          <cell r="AI178">
            <v>6</v>
          </cell>
        </row>
        <row r="179">
          <cell r="C179">
            <v>181872</v>
          </cell>
          <cell r="D179">
            <v>9</v>
          </cell>
          <cell r="E179" t="str">
            <v>ISLAM</v>
          </cell>
          <cell r="F179" t="str">
            <v>PHL</v>
          </cell>
          <cell r="G179" t="str">
            <v>PREPAID</v>
          </cell>
          <cell r="H179">
            <v>7.8666666666666698</v>
          </cell>
          <cell r="I179" t="str">
            <v>C</v>
          </cell>
          <cell r="J179">
            <v>21240350</v>
          </cell>
          <cell r="K179">
            <v>570402</v>
          </cell>
          <cell r="L179">
            <v>31</v>
          </cell>
          <cell r="M179">
            <v>21</v>
          </cell>
          <cell r="N179">
            <v>21</v>
          </cell>
          <cell r="O179">
            <v>21</v>
          </cell>
          <cell r="P179">
            <v>10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v>0</v>
          </cell>
          <cell r="AG179">
            <v>0</v>
          </cell>
          <cell r="AH179">
            <v>0</v>
          </cell>
          <cell r="AI179">
            <v>4</v>
          </cell>
        </row>
        <row r="180">
          <cell r="C180">
            <v>181873</v>
          </cell>
          <cell r="D180">
            <v>9</v>
          </cell>
          <cell r="E180" t="str">
            <v>KRISTEN PROTESTAN</v>
          </cell>
          <cell r="F180" t="str">
            <v>PHL</v>
          </cell>
          <cell r="G180" t="str">
            <v>PREPAID</v>
          </cell>
          <cell r="H180">
            <v>7.8666666666666698</v>
          </cell>
          <cell r="I180" t="str">
            <v>C</v>
          </cell>
          <cell r="J180">
            <v>21240351</v>
          </cell>
          <cell r="K180">
            <v>570403</v>
          </cell>
          <cell r="L180">
            <v>31</v>
          </cell>
          <cell r="M180">
            <v>20</v>
          </cell>
          <cell r="N180">
            <v>13</v>
          </cell>
          <cell r="O180">
            <v>13</v>
          </cell>
          <cell r="P180">
            <v>11</v>
          </cell>
          <cell r="Q180">
            <v>1</v>
          </cell>
          <cell r="R180">
            <v>0</v>
          </cell>
          <cell r="S180">
            <v>1</v>
          </cell>
          <cell r="T180">
            <v>0</v>
          </cell>
          <cell r="U180">
            <v>6</v>
          </cell>
          <cell r="V180">
            <v>0</v>
          </cell>
          <cell r="W180">
            <v>6</v>
          </cell>
          <cell r="X180">
            <v>7</v>
          </cell>
          <cell r="Y180">
            <v>0</v>
          </cell>
          <cell r="Z180">
            <v>0</v>
          </cell>
          <cell r="AA180">
            <v>0</v>
          </cell>
          <cell r="AB180">
            <v>0</v>
          </cell>
          <cell r="AC180">
            <v>0</v>
          </cell>
          <cell r="AD180">
            <v>0</v>
          </cell>
          <cell r="AE180">
            <v>1</v>
          </cell>
          <cell r="AF180">
            <v>0</v>
          </cell>
          <cell r="AG180">
            <v>0</v>
          </cell>
          <cell r="AH180">
            <v>0</v>
          </cell>
          <cell r="AI180">
            <v>14</v>
          </cell>
        </row>
        <row r="181">
          <cell r="C181">
            <v>181874</v>
          </cell>
          <cell r="D181">
            <v>9</v>
          </cell>
          <cell r="E181" t="str">
            <v>ISLAM</v>
          </cell>
          <cell r="F181" t="str">
            <v>PHL</v>
          </cell>
          <cell r="G181" t="str">
            <v>PREPAID</v>
          </cell>
          <cell r="H181">
            <v>7.8666666666666698</v>
          </cell>
          <cell r="I181" t="str">
            <v>C</v>
          </cell>
          <cell r="J181">
            <v>21240352</v>
          </cell>
          <cell r="K181">
            <v>570404</v>
          </cell>
          <cell r="L181">
            <v>31</v>
          </cell>
          <cell r="M181">
            <v>21</v>
          </cell>
          <cell r="N181">
            <v>21</v>
          </cell>
          <cell r="O181">
            <v>21</v>
          </cell>
          <cell r="P181">
            <v>10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v>0</v>
          </cell>
          <cell r="AG181">
            <v>0</v>
          </cell>
          <cell r="AH181">
            <v>0</v>
          </cell>
          <cell r="AI181">
            <v>21</v>
          </cell>
        </row>
        <row r="182">
          <cell r="C182">
            <v>181875</v>
          </cell>
          <cell r="D182">
            <v>9</v>
          </cell>
          <cell r="E182" t="str">
            <v>ISLAM</v>
          </cell>
          <cell r="F182" t="str">
            <v>PHL</v>
          </cell>
          <cell r="G182" t="str">
            <v>PREPAID</v>
          </cell>
          <cell r="H182">
            <v>7.8666666666666698</v>
          </cell>
          <cell r="I182" t="str">
            <v>C</v>
          </cell>
          <cell r="J182">
            <v>21240353</v>
          </cell>
          <cell r="K182">
            <v>570405</v>
          </cell>
          <cell r="L182">
            <v>31</v>
          </cell>
          <cell r="M182">
            <v>20</v>
          </cell>
          <cell r="N182">
            <v>20</v>
          </cell>
          <cell r="O182">
            <v>20</v>
          </cell>
          <cell r="P182">
            <v>11</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2</v>
          </cell>
          <cell r="AF182">
            <v>0</v>
          </cell>
          <cell r="AG182">
            <v>0</v>
          </cell>
          <cell r="AH182">
            <v>0</v>
          </cell>
          <cell r="AI182">
            <v>18</v>
          </cell>
        </row>
        <row r="183">
          <cell r="C183">
            <v>181878</v>
          </cell>
          <cell r="D183">
            <v>9</v>
          </cell>
          <cell r="E183" t="str">
            <v>ISLAM</v>
          </cell>
          <cell r="F183" t="str">
            <v>PHL</v>
          </cell>
          <cell r="G183" t="str">
            <v>PREPAID</v>
          </cell>
          <cell r="H183">
            <v>7.8666666666666698</v>
          </cell>
          <cell r="I183" t="str">
            <v>C</v>
          </cell>
          <cell r="J183">
            <v>21240356</v>
          </cell>
          <cell r="K183">
            <v>570408</v>
          </cell>
          <cell r="L183">
            <v>31</v>
          </cell>
          <cell r="M183">
            <v>20</v>
          </cell>
          <cell r="N183">
            <v>20</v>
          </cell>
          <cell r="O183">
            <v>20</v>
          </cell>
          <cell r="P183">
            <v>11</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8</v>
          </cell>
        </row>
        <row r="184">
          <cell r="C184">
            <v>181879</v>
          </cell>
          <cell r="D184">
            <v>9</v>
          </cell>
          <cell r="E184" t="str">
            <v>ISLAM</v>
          </cell>
          <cell r="F184" t="str">
            <v>PHL</v>
          </cell>
          <cell r="G184" t="str">
            <v>PREPAID</v>
          </cell>
          <cell r="H184">
            <v>7.8666666666666698</v>
          </cell>
          <cell r="I184" t="str">
            <v>C</v>
          </cell>
          <cell r="J184">
            <v>21240357</v>
          </cell>
          <cell r="K184">
            <v>570409</v>
          </cell>
          <cell r="L184">
            <v>31</v>
          </cell>
          <cell r="M184">
            <v>21</v>
          </cell>
          <cell r="N184">
            <v>21</v>
          </cell>
          <cell r="O184">
            <v>21</v>
          </cell>
          <cell r="P184">
            <v>10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6</v>
          </cell>
        </row>
        <row r="185">
          <cell r="C185">
            <v>182236</v>
          </cell>
          <cell r="D185">
            <v>9</v>
          </cell>
          <cell r="E185" t="str">
            <v>ISLAM</v>
          </cell>
          <cell r="F185" t="str">
            <v>PHL</v>
          </cell>
          <cell r="G185" t="str">
            <v>PREPAID</v>
          </cell>
          <cell r="H185">
            <v>7.1333333333333302</v>
          </cell>
          <cell r="I185" t="str">
            <v>C</v>
          </cell>
          <cell r="J185">
            <v>21240513</v>
          </cell>
          <cell r="K185">
            <v>570412</v>
          </cell>
          <cell r="L185">
            <v>31</v>
          </cell>
          <cell r="M185">
            <v>20</v>
          </cell>
          <cell r="N185">
            <v>20</v>
          </cell>
          <cell r="O185">
            <v>20</v>
          </cell>
          <cell r="P185">
            <v>11</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20</v>
          </cell>
        </row>
        <row r="186">
          <cell r="C186">
            <v>182232</v>
          </cell>
          <cell r="D186">
            <v>10</v>
          </cell>
          <cell r="E186" t="str">
            <v>ISLAM</v>
          </cell>
          <cell r="F186" t="str">
            <v>PHL</v>
          </cell>
          <cell r="G186" t="str">
            <v>PREPAID</v>
          </cell>
          <cell r="H186">
            <v>7.0333333333333297</v>
          </cell>
          <cell r="I186" t="str">
            <v>C</v>
          </cell>
          <cell r="J186">
            <v>21240604</v>
          </cell>
          <cell r="K186">
            <v>570413</v>
          </cell>
          <cell r="L186">
            <v>31</v>
          </cell>
          <cell r="M186">
            <v>21</v>
          </cell>
          <cell r="N186">
            <v>21</v>
          </cell>
          <cell r="O186">
            <v>21</v>
          </cell>
          <cell r="P186">
            <v>10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5</v>
          </cell>
        </row>
        <row r="187">
          <cell r="C187">
            <v>182915</v>
          </cell>
          <cell r="D187">
            <v>11</v>
          </cell>
          <cell r="E187" t="str">
            <v>ISLAM</v>
          </cell>
          <cell r="F187" t="str">
            <v>PHL</v>
          </cell>
          <cell r="G187" t="str">
            <v>PREPAID</v>
          </cell>
          <cell r="H187">
            <v>6.5333333333333297</v>
          </cell>
          <cell r="I187" t="str">
            <v>C</v>
          </cell>
          <cell r="J187">
            <v>21240694</v>
          </cell>
          <cell r="K187">
            <v>570419</v>
          </cell>
          <cell r="L187">
            <v>31</v>
          </cell>
          <cell r="M187">
            <v>20</v>
          </cell>
          <cell r="N187">
            <v>19</v>
          </cell>
          <cell r="O187">
            <v>19</v>
          </cell>
          <cell r="P187">
            <v>11</v>
          </cell>
          <cell r="Q187">
            <v>1</v>
          </cell>
          <cell r="R187">
            <v>0</v>
          </cell>
          <cell r="S187">
            <v>1</v>
          </cell>
          <cell r="T187">
            <v>0</v>
          </cell>
          <cell r="U187">
            <v>0</v>
          </cell>
          <cell r="V187">
            <v>0</v>
          </cell>
          <cell r="W187">
            <v>0</v>
          </cell>
          <cell r="X187">
            <v>1</v>
          </cell>
          <cell r="Y187">
            <v>0</v>
          </cell>
          <cell r="Z187">
            <v>0</v>
          </cell>
          <cell r="AA187">
            <v>0</v>
          </cell>
          <cell r="AB187">
            <v>0</v>
          </cell>
          <cell r="AC187">
            <v>0</v>
          </cell>
          <cell r="AD187">
            <v>0</v>
          </cell>
          <cell r="AE187">
            <v>2</v>
          </cell>
          <cell r="AF187">
            <v>0</v>
          </cell>
          <cell r="AG187">
            <v>0</v>
          </cell>
          <cell r="AH187">
            <v>0</v>
          </cell>
          <cell r="AI187">
            <v>17</v>
          </cell>
        </row>
        <row r="188">
          <cell r="C188">
            <v>182918</v>
          </cell>
          <cell r="D188">
            <v>11</v>
          </cell>
          <cell r="E188" t="str">
            <v>ISLAM</v>
          </cell>
          <cell r="F188" t="str">
            <v>PHL</v>
          </cell>
          <cell r="G188" t="str">
            <v>PREPAID</v>
          </cell>
          <cell r="H188">
            <v>6.5333333333333297</v>
          </cell>
          <cell r="I188" t="str">
            <v>C</v>
          </cell>
          <cell r="J188">
            <v>21240695</v>
          </cell>
          <cell r="K188">
            <v>570421</v>
          </cell>
          <cell r="L188">
            <v>31</v>
          </cell>
          <cell r="M188">
            <v>20</v>
          </cell>
          <cell r="N188">
            <v>20</v>
          </cell>
          <cell r="O188">
            <v>20</v>
          </cell>
          <cell r="P188">
            <v>11</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5</v>
          </cell>
        </row>
        <row r="189">
          <cell r="C189">
            <v>182920</v>
          </cell>
          <cell r="D189">
            <v>11</v>
          </cell>
          <cell r="E189" t="str">
            <v>ISLAM</v>
          </cell>
          <cell r="F189" t="str">
            <v>PHL</v>
          </cell>
          <cell r="G189" t="str">
            <v>PREPAID</v>
          </cell>
          <cell r="H189">
            <v>6.5333333333333297</v>
          </cell>
          <cell r="I189" t="str">
            <v>C</v>
          </cell>
          <cell r="J189">
            <v>21240696</v>
          </cell>
          <cell r="K189">
            <v>570423</v>
          </cell>
          <cell r="L189">
            <v>31</v>
          </cell>
          <cell r="M189">
            <v>21</v>
          </cell>
          <cell r="N189">
            <v>21</v>
          </cell>
          <cell r="O189">
            <v>21</v>
          </cell>
          <cell r="P189">
            <v>10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7</v>
          </cell>
        </row>
        <row r="190">
          <cell r="C190">
            <v>182923</v>
          </cell>
          <cell r="D190">
            <v>11</v>
          </cell>
          <cell r="E190" t="str">
            <v>ISLAM</v>
          </cell>
          <cell r="F190" t="str">
            <v>PHL</v>
          </cell>
          <cell r="G190" t="str">
            <v>PREPAID</v>
          </cell>
          <cell r="H190">
            <v>6.5333333333333297</v>
          </cell>
          <cell r="I190" t="str">
            <v>C</v>
          </cell>
          <cell r="J190">
            <v>21238645</v>
          </cell>
          <cell r="K190">
            <v>570426</v>
          </cell>
          <cell r="L190">
            <v>31</v>
          </cell>
          <cell r="M190">
            <v>21</v>
          </cell>
          <cell r="N190">
            <v>21</v>
          </cell>
          <cell r="O190">
            <v>21</v>
          </cell>
          <cell r="P190">
            <v>10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21</v>
          </cell>
        </row>
        <row r="191">
          <cell r="C191">
            <v>182924</v>
          </cell>
          <cell r="D191">
            <v>11</v>
          </cell>
          <cell r="E191" t="str">
            <v>ISLAM</v>
          </cell>
          <cell r="F191" t="str">
            <v>PHL</v>
          </cell>
          <cell r="G191" t="str">
            <v>PREPAID</v>
          </cell>
          <cell r="H191">
            <v>6.5333333333333297</v>
          </cell>
          <cell r="I191" t="str">
            <v>C</v>
          </cell>
          <cell r="J191">
            <v>21240698</v>
          </cell>
          <cell r="K191">
            <v>570427</v>
          </cell>
          <cell r="L191">
            <v>31</v>
          </cell>
          <cell r="M191">
            <v>21</v>
          </cell>
          <cell r="N191">
            <v>21</v>
          </cell>
          <cell r="O191">
            <v>21</v>
          </cell>
          <cell r="P191">
            <v>10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2</v>
          </cell>
          <cell r="AF191">
            <v>0</v>
          </cell>
          <cell r="AG191">
            <v>0</v>
          </cell>
          <cell r="AH191">
            <v>0</v>
          </cell>
          <cell r="AI191">
            <v>7</v>
          </cell>
        </row>
        <row r="192">
          <cell r="C192">
            <v>183339</v>
          </cell>
          <cell r="D192">
            <v>12</v>
          </cell>
          <cell r="E192" t="str">
            <v>ISLAM</v>
          </cell>
          <cell r="F192" t="str">
            <v>PHL</v>
          </cell>
          <cell r="G192" t="str">
            <v>PREPAID</v>
          </cell>
          <cell r="H192">
            <v>6.4666666666666703</v>
          </cell>
          <cell r="I192" t="str">
            <v>C</v>
          </cell>
          <cell r="J192">
            <v>21240707</v>
          </cell>
          <cell r="K192">
            <v>570532</v>
          </cell>
          <cell r="L192">
            <v>31</v>
          </cell>
          <cell r="M192">
            <v>21</v>
          </cell>
          <cell r="N192">
            <v>21</v>
          </cell>
          <cell r="O192">
            <v>21</v>
          </cell>
          <cell r="P192">
            <v>10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5</v>
          </cell>
        </row>
        <row r="193">
          <cell r="C193">
            <v>183342</v>
          </cell>
          <cell r="D193">
            <v>12</v>
          </cell>
          <cell r="E193" t="str">
            <v>ISLAM</v>
          </cell>
          <cell r="F193" t="str">
            <v>PHL</v>
          </cell>
          <cell r="G193" t="str">
            <v>PREPAID</v>
          </cell>
          <cell r="H193">
            <v>6.4666666666666703</v>
          </cell>
          <cell r="I193" t="str">
            <v>C</v>
          </cell>
          <cell r="J193">
            <v>21240701</v>
          </cell>
          <cell r="K193">
            <v>570527</v>
          </cell>
          <cell r="L193">
            <v>31</v>
          </cell>
          <cell r="M193">
            <v>16</v>
          </cell>
          <cell r="N193">
            <v>16</v>
          </cell>
          <cell r="O193">
            <v>14</v>
          </cell>
          <cell r="P193">
            <v>15</v>
          </cell>
          <cell r="Q193">
            <v>0</v>
          </cell>
          <cell r="R193">
            <v>0</v>
          </cell>
          <cell r="S193">
            <v>0</v>
          </cell>
          <cell r="T193">
            <v>0</v>
          </cell>
          <cell r="U193">
            <v>0</v>
          </cell>
          <cell r="V193">
            <v>0</v>
          </cell>
          <cell r="W193">
            <v>0</v>
          </cell>
          <cell r="X193">
            <v>0</v>
          </cell>
          <cell r="Y193">
            <v>0</v>
          </cell>
          <cell r="Z193">
            <v>2</v>
          </cell>
          <cell r="AA193">
            <v>0</v>
          </cell>
          <cell r="AB193">
            <v>0</v>
          </cell>
          <cell r="AC193">
            <v>0</v>
          </cell>
          <cell r="AD193">
            <v>2</v>
          </cell>
          <cell r="AE193">
            <v>0</v>
          </cell>
          <cell r="AF193">
            <v>0</v>
          </cell>
          <cell r="AG193">
            <v>0</v>
          </cell>
          <cell r="AH193">
            <v>0</v>
          </cell>
          <cell r="AI193">
            <v>3</v>
          </cell>
        </row>
        <row r="194">
          <cell r="C194">
            <v>183345</v>
          </cell>
          <cell r="D194">
            <v>12</v>
          </cell>
          <cell r="E194" t="str">
            <v>ISLAM</v>
          </cell>
          <cell r="F194" t="str">
            <v>PHL</v>
          </cell>
          <cell r="G194" t="str">
            <v>PREPAID</v>
          </cell>
          <cell r="H194">
            <v>6.4666666666666703</v>
          </cell>
          <cell r="I194" t="str">
            <v>C</v>
          </cell>
          <cell r="J194">
            <v>21240702</v>
          </cell>
          <cell r="K194">
            <v>570528</v>
          </cell>
          <cell r="L194">
            <v>31</v>
          </cell>
          <cell r="M194">
            <v>21</v>
          </cell>
          <cell r="N194">
            <v>21</v>
          </cell>
          <cell r="O194">
            <v>21</v>
          </cell>
          <cell r="P194">
            <v>10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21</v>
          </cell>
        </row>
        <row r="195">
          <cell r="C195">
            <v>183238</v>
          </cell>
          <cell r="D195">
            <v>13</v>
          </cell>
          <cell r="E195" t="str">
            <v>ISLAM</v>
          </cell>
          <cell r="F195" t="str">
            <v>PHL</v>
          </cell>
          <cell r="G195" t="str">
            <v>PREPAID</v>
          </cell>
          <cell r="H195">
            <v>6.2666666666666702</v>
          </cell>
          <cell r="I195" t="str">
            <v>C</v>
          </cell>
          <cell r="J195">
            <v>21240789</v>
          </cell>
          <cell r="K195">
            <v>570430</v>
          </cell>
          <cell r="L195">
            <v>31</v>
          </cell>
          <cell r="M195">
            <v>21</v>
          </cell>
          <cell r="N195">
            <v>21</v>
          </cell>
          <cell r="O195">
            <v>21</v>
          </cell>
          <cell r="P195">
            <v>10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5</v>
          </cell>
        </row>
        <row r="196">
          <cell r="C196">
            <v>183243</v>
          </cell>
          <cell r="D196">
            <v>13</v>
          </cell>
          <cell r="E196" t="str">
            <v>ISLAM</v>
          </cell>
          <cell r="F196" t="str">
            <v>PHL</v>
          </cell>
          <cell r="G196" t="str">
            <v>PREPAID</v>
          </cell>
          <cell r="H196">
            <v>6.2666666666666702</v>
          </cell>
          <cell r="I196" t="str">
            <v>C</v>
          </cell>
          <cell r="J196">
            <v>21240791</v>
          </cell>
          <cell r="K196">
            <v>570432</v>
          </cell>
          <cell r="L196">
            <v>31</v>
          </cell>
          <cell r="M196">
            <v>20</v>
          </cell>
          <cell r="N196">
            <v>20</v>
          </cell>
          <cell r="O196">
            <v>20</v>
          </cell>
          <cell r="P196">
            <v>11</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20</v>
          </cell>
        </row>
        <row r="197">
          <cell r="C197">
            <v>183248</v>
          </cell>
          <cell r="D197">
            <v>13</v>
          </cell>
          <cell r="E197" t="str">
            <v>ISLAM</v>
          </cell>
          <cell r="F197" t="str">
            <v>PHL</v>
          </cell>
          <cell r="G197" t="str">
            <v>PREPAID</v>
          </cell>
          <cell r="H197">
            <v>6.2666666666666702</v>
          </cell>
          <cell r="I197" t="str">
            <v>C</v>
          </cell>
          <cell r="J197">
            <v>21240792</v>
          </cell>
          <cell r="K197">
            <v>570434</v>
          </cell>
          <cell r="L197">
            <v>31</v>
          </cell>
          <cell r="M197">
            <v>20</v>
          </cell>
          <cell r="N197">
            <v>20</v>
          </cell>
          <cell r="O197">
            <v>20</v>
          </cell>
          <cell r="P197">
            <v>11</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5</v>
          </cell>
        </row>
        <row r="198">
          <cell r="C198">
            <v>183250</v>
          </cell>
          <cell r="D198">
            <v>13</v>
          </cell>
          <cell r="E198" t="str">
            <v>ISLAM</v>
          </cell>
          <cell r="F198" t="str">
            <v>PHL</v>
          </cell>
          <cell r="G198" t="str">
            <v>PREPAID</v>
          </cell>
          <cell r="H198">
            <v>6.2666666666666702</v>
          </cell>
          <cell r="I198" t="str">
            <v>C</v>
          </cell>
          <cell r="J198">
            <v>21240793</v>
          </cell>
          <cell r="K198">
            <v>570436</v>
          </cell>
          <cell r="L198">
            <v>31</v>
          </cell>
          <cell r="M198">
            <v>21</v>
          </cell>
          <cell r="N198">
            <v>19</v>
          </cell>
          <cell r="O198">
            <v>19</v>
          </cell>
          <cell r="P198">
            <v>10</v>
          </cell>
          <cell r="Q198">
            <v>2</v>
          </cell>
          <cell r="R198">
            <v>0</v>
          </cell>
          <cell r="S198">
            <v>2</v>
          </cell>
          <cell r="T198">
            <v>0</v>
          </cell>
          <cell r="U198">
            <v>0</v>
          </cell>
          <cell r="V198">
            <v>0</v>
          </cell>
          <cell r="W198">
            <v>0</v>
          </cell>
          <cell r="X198">
            <v>2</v>
          </cell>
          <cell r="Y198">
            <v>0</v>
          </cell>
          <cell r="Z198">
            <v>0</v>
          </cell>
          <cell r="AA198">
            <v>0</v>
          </cell>
          <cell r="AB198">
            <v>0</v>
          </cell>
          <cell r="AC198">
            <v>0</v>
          </cell>
          <cell r="AD198">
            <v>0</v>
          </cell>
          <cell r="AE198">
            <v>0</v>
          </cell>
          <cell r="AF198">
            <v>0</v>
          </cell>
          <cell r="AG198">
            <v>0</v>
          </cell>
          <cell r="AH198">
            <v>0</v>
          </cell>
          <cell r="AI198">
            <v>6</v>
          </cell>
        </row>
        <row r="199">
          <cell r="C199">
            <v>183254</v>
          </cell>
          <cell r="D199">
            <v>13</v>
          </cell>
          <cell r="E199" t="str">
            <v>ISLAM</v>
          </cell>
          <cell r="F199" t="str">
            <v>PHL</v>
          </cell>
          <cell r="G199" t="str">
            <v>PREPAID</v>
          </cell>
          <cell r="H199">
            <v>6.2666666666666702</v>
          </cell>
          <cell r="I199" t="str">
            <v>C</v>
          </cell>
          <cell r="J199">
            <v>21240794</v>
          </cell>
          <cell r="K199">
            <v>570437</v>
          </cell>
          <cell r="L199">
            <v>31</v>
          </cell>
          <cell r="M199">
            <v>21</v>
          </cell>
          <cell r="N199">
            <v>18</v>
          </cell>
          <cell r="O199">
            <v>18</v>
          </cell>
          <cell r="P199">
            <v>10</v>
          </cell>
          <cell r="Q199">
            <v>0</v>
          </cell>
          <cell r="R199">
            <v>3</v>
          </cell>
          <cell r="S199">
            <v>3</v>
          </cell>
          <cell r="T199">
            <v>0</v>
          </cell>
          <cell r="U199">
            <v>0</v>
          </cell>
          <cell r="V199">
            <v>0</v>
          </cell>
          <cell r="W199">
            <v>0</v>
          </cell>
          <cell r="X199">
            <v>3</v>
          </cell>
          <cell r="Y199">
            <v>0</v>
          </cell>
          <cell r="Z199">
            <v>0</v>
          </cell>
          <cell r="AA199">
            <v>0</v>
          </cell>
          <cell r="AB199">
            <v>0</v>
          </cell>
          <cell r="AC199">
            <v>0</v>
          </cell>
          <cell r="AD199">
            <v>0</v>
          </cell>
          <cell r="AE199">
            <v>2</v>
          </cell>
          <cell r="AF199">
            <v>0</v>
          </cell>
          <cell r="AG199">
            <v>0</v>
          </cell>
          <cell r="AH199">
            <v>0</v>
          </cell>
          <cell r="AI199">
            <v>7</v>
          </cell>
        </row>
        <row r="200">
          <cell r="C200">
            <v>183256</v>
          </cell>
          <cell r="D200">
            <v>13</v>
          </cell>
          <cell r="E200" t="str">
            <v>ISLAM</v>
          </cell>
          <cell r="F200" t="str">
            <v>PHL</v>
          </cell>
          <cell r="G200" t="str">
            <v>PREPAID</v>
          </cell>
          <cell r="H200">
            <v>6.2666666666666702</v>
          </cell>
          <cell r="I200" t="str">
            <v>C</v>
          </cell>
          <cell r="J200">
            <v>21240795</v>
          </cell>
          <cell r="K200">
            <v>570438</v>
          </cell>
          <cell r="L200">
            <v>31</v>
          </cell>
          <cell r="M200">
            <v>21</v>
          </cell>
          <cell r="N200">
            <v>20</v>
          </cell>
          <cell r="O200">
            <v>20</v>
          </cell>
          <cell r="P200">
            <v>10</v>
          </cell>
          <cell r="Q200">
            <v>1</v>
          </cell>
          <cell r="R200">
            <v>0</v>
          </cell>
          <cell r="S200">
            <v>1</v>
          </cell>
          <cell r="T200">
            <v>0</v>
          </cell>
          <cell r="U200">
            <v>0</v>
          </cell>
          <cell r="V200">
            <v>0</v>
          </cell>
          <cell r="W200">
            <v>0</v>
          </cell>
          <cell r="X200">
            <v>1</v>
          </cell>
          <cell r="Y200">
            <v>0</v>
          </cell>
          <cell r="Z200">
            <v>0</v>
          </cell>
          <cell r="AA200">
            <v>0</v>
          </cell>
          <cell r="AB200">
            <v>0</v>
          </cell>
          <cell r="AC200">
            <v>0</v>
          </cell>
          <cell r="AD200">
            <v>0</v>
          </cell>
          <cell r="AE200">
            <v>0</v>
          </cell>
          <cell r="AF200">
            <v>0</v>
          </cell>
          <cell r="AG200">
            <v>0</v>
          </cell>
          <cell r="AH200">
            <v>0</v>
          </cell>
          <cell r="AI200">
            <v>20</v>
          </cell>
        </row>
        <row r="201">
          <cell r="C201">
            <v>183258</v>
          </cell>
          <cell r="D201">
            <v>13</v>
          </cell>
          <cell r="E201" t="str">
            <v xml:space="preserve">KRISTEN </v>
          </cell>
          <cell r="F201" t="str">
            <v>PHL</v>
          </cell>
          <cell r="G201" t="str">
            <v>PREPAID</v>
          </cell>
          <cell r="H201">
            <v>6.2666666666666702</v>
          </cell>
          <cell r="I201" t="str">
            <v>C</v>
          </cell>
          <cell r="J201">
            <v>21240796</v>
          </cell>
          <cell r="K201">
            <v>570439</v>
          </cell>
          <cell r="L201">
            <v>31</v>
          </cell>
          <cell r="M201">
            <v>21</v>
          </cell>
          <cell r="N201">
            <v>21</v>
          </cell>
          <cell r="O201">
            <v>21</v>
          </cell>
          <cell r="P201">
            <v>10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2</v>
          </cell>
          <cell r="AF201">
            <v>0</v>
          </cell>
          <cell r="AG201">
            <v>0</v>
          </cell>
          <cell r="AH201">
            <v>0</v>
          </cell>
          <cell r="AI201">
            <v>19</v>
          </cell>
        </row>
        <row r="202">
          <cell r="C202">
            <v>183262</v>
          </cell>
          <cell r="D202">
            <v>13</v>
          </cell>
          <cell r="E202" t="str">
            <v>ISLAM</v>
          </cell>
          <cell r="F202" t="str">
            <v>PHL</v>
          </cell>
          <cell r="G202" t="str">
            <v>PREPAID</v>
          </cell>
          <cell r="H202">
            <v>6.2666666666666702</v>
          </cell>
          <cell r="I202" t="str">
            <v>C</v>
          </cell>
          <cell r="J202">
            <v>21240798</v>
          </cell>
          <cell r="K202">
            <v>570441</v>
          </cell>
          <cell r="L202">
            <v>31</v>
          </cell>
          <cell r="M202">
            <v>21</v>
          </cell>
          <cell r="N202">
            <v>20</v>
          </cell>
          <cell r="O202">
            <v>20</v>
          </cell>
          <cell r="P202">
            <v>10</v>
          </cell>
          <cell r="Q202">
            <v>1</v>
          </cell>
          <cell r="R202">
            <v>0</v>
          </cell>
          <cell r="S202">
            <v>1</v>
          </cell>
          <cell r="T202">
            <v>0</v>
          </cell>
          <cell r="U202">
            <v>0</v>
          </cell>
          <cell r="V202">
            <v>0</v>
          </cell>
          <cell r="W202">
            <v>0</v>
          </cell>
          <cell r="X202">
            <v>1</v>
          </cell>
          <cell r="Y202">
            <v>0</v>
          </cell>
          <cell r="Z202">
            <v>0</v>
          </cell>
          <cell r="AA202">
            <v>0</v>
          </cell>
          <cell r="AB202">
            <v>0</v>
          </cell>
          <cell r="AC202">
            <v>0</v>
          </cell>
          <cell r="AD202">
            <v>0</v>
          </cell>
          <cell r="AE202">
            <v>0</v>
          </cell>
          <cell r="AF202">
            <v>0</v>
          </cell>
          <cell r="AG202">
            <v>0</v>
          </cell>
          <cell r="AH202">
            <v>0</v>
          </cell>
          <cell r="AI202">
            <v>20</v>
          </cell>
        </row>
      </sheetData>
      <sheetData sheetId="6">
        <row r="1">
          <cell r="C1" t="str">
            <v>PERNER</v>
          </cell>
          <cell r="D1" t="str">
            <v>NAMA</v>
          </cell>
          <cell r="E1" t="str">
            <v>PERNER</v>
          </cell>
          <cell r="F1" t="str">
            <v>EFFECTIVE TIME</v>
          </cell>
        </row>
        <row r="3">
          <cell r="C3">
            <v>105787</v>
          </cell>
          <cell r="D3" t="str">
            <v>ACHMAD FICKRI PRATAMA SYAHPUTRA</v>
          </cell>
          <cell r="E3">
            <v>105787</v>
          </cell>
          <cell r="F3">
            <v>1.0319548984468301</v>
          </cell>
          <cell r="G3">
            <v>10230</v>
          </cell>
          <cell r="H3">
            <v>10556.898611111072</v>
          </cell>
        </row>
        <row r="4">
          <cell r="C4">
            <v>95694</v>
          </cell>
          <cell r="D4" t="str">
            <v>RIZAL NOFRIMA PUTRA</v>
          </cell>
          <cell r="E4">
            <v>95694</v>
          </cell>
          <cell r="F4">
            <v>0.93370519713261602</v>
          </cell>
          <cell r="G4">
            <v>11160</v>
          </cell>
          <cell r="H4">
            <v>10420.149999999994</v>
          </cell>
        </row>
        <row r="5">
          <cell r="C5">
            <v>157011</v>
          </cell>
          <cell r="D5" t="str">
            <v>FIRLY KOMALASARY</v>
          </cell>
          <cell r="E5">
            <v>157011</v>
          </cell>
          <cell r="F5">
            <v>1.05</v>
          </cell>
          <cell r="G5">
            <v>10230</v>
          </cell>
          <cell r="H5">
            <v>10741.5</v>
          </cell>
        </row>
        <row r="6">
          <cell r="C6">
            <v>72307</v>
          </cell>
          <cell r="D6" t="str">
            <v>ZULHAMKA JULIANTO KADIR</v>
          </cell>
          <cell r="E6">
            <v>72307</v>
          </cell>
          <cell r="F6">
            <v>1.2093757467144599</v>
          </cell>
          <cell r="G6">
            <v>11160</v>
          </cell>
          <cell r="H6">
            <v>13496.633333333373</v>
          </cell>
        </row>
        <row r="7">
          <cell r="C7">
            <v>156546</v>
          </cell>
          <cell r="D7" t="str">
            <v>TYAS JULIYANA NUGRAHA</v>
          </cell>
          <cell r="E7">
            <v>156546</v>
          </cell>
          <cell r="F7">
            <v>1.22458440006827</v>
          </cell>
          <cell r="G7">
            <v>9765</v>
          </cell>
          <cell r="H7">
            <v>11958.066666666657</v>
          </cell>
        </row>
        <row r="8">
          <cell r="C8">
            <v>160066</v>
          </cell>
          <cell r="D8" t="str">
            <v>YUNI YULIANTI SURYADI</v>
          </cell>
          <cell r="E8">
            <v>160066</v>
          </cell>
          <cell r="F8">
            <v>1.2390595664789199</v>
          </cell>
          <cell r="G8">
            <v>9765</v>
          </cell>
          <cell r="H8">
            <v>12099.416666666653</v>
          </cell>
        </row>
        <row r="9">
          <cell r="C9">
            <v>153878</v>
          </cell>
          <cell r="D9" t="str">
            <v>PEPPY PURNAMIASIH</v>
          </cell>
          <cell r="E9">
            <v>153878</v>
          </cell>
          <cell r="F9">
            <v>1.18376344086022</v>
          </cell>
          <cell r="G9">
            <v>9765</v>
          </cell>
          <cell r="H9">
            <v>11559.450000000048</v>
          </cell>
        </row>
        <row r="10">
          <cell r="C10">
            <v>71958</v>
          </cell>
          <cell r="D10" t="str">
            <v>RISTI PERTIWI</v>
          </cell>
          <cell r="E10">
            <v>71958</v>
          </cell>
          <cell r="F10">
            <v>1.1736337258917899</v>
          </cell>
          <cell r="G10">
            <v>9765</v>
          </cell>
          <cell r="H10">
            <v>11460.533333333329</v>
          </cell>
        </row>
        <row r="11">
          <cell r="C11">
            <v>71814</v>
          </cell>
          <cell r="D11" t="str">
            <v>DESIARTI MARTIKA DEWIANA</v>
          </cell>
          <cell r="E11">
            <v>71814</v>
          </cell>
          <cell r="F11">
            <v>1.1928656767366399</v>
          </cell>
          <cell r="G11">
            <v>9765</v>
          </cell>
          <cell r="H11">
            <v>11648.333333333288</v>
          </cell>
        </row>
        <row r="12">
          <cell r="C12">
            <v>30540</v>
          </cell>
          <cell r="D12" t="str">
            <v>AHMAD</v>
          </cell>
          <cell r="E12">
            <v>30540</v>
          </cell>
          <cell r="F12">
            <v>1.0992217101894499</v>
          </cell>
          <cell r="G12">
            <v>9300</v>
          </cell>
          <cell r="H12">
            <v>10222.761904761885</v>
          </cell>
        </row>
        <row r="13">
          <cell r="C13">
            <v>104895</v>
          </cell>
          <cell r="D13" t="str">
            <v>ANGGER ZAINUDIN ROZAQ</v>
          </cell>
          <cell r="E13">
            <v>104895</v>
          </cell>
          <cell r="F13">
            <v>1.01958354668032</v>
          </cell>
          <cell r="G13">
            <v>8835</v>
          </cell>
          <cell r="H13">
            <v>9008.0206349206273</v>
          </cell>
        </row>
        <row r="14">
          <cell r="C14">
            <v>76490</v>
          </cell>
          <cell r="D14" t="str">
            <v>CHRIST YESAYA</v>
          </cell>
          <cell r="E14">
            <v>76490</v>
          </cell>
          <cell r="F14">
            <v>0.98394435910564904</v>
          </cell>
          <cell r="G14">
            <v>8370</v>
          </cell>
          <cell r="H14">
            <v>8235.6142857142822</v>
          </cell>
        </row>
        <row r="15">
          <cell r="C15">
            <v>95691</v>
          </cell>
          <cell r="D15" t="str">
            <v>MOHAMMAD FAKHRUDDIN</v>
          </cell>
          <cell r="E15">
            <v>95691</v>
          </cell>
          <cell r="F15">
            <v>1.1181908175456601</v>
          </cell>
          <cell r="G15">
            <v>9765</v>
          </cell>
          <cell r="H15">
            <v>10919.133333333371</v>
          </cell>
        </row>
        <row r="16">
          <cell r="C16">
            <v>102119</v>
          </cell>
          <cell r="D16" t="str">
            <v>HAMDANI NUR ARIPIN</v>
          </cell>
          <cell r="E16">
            <v>102119</v>
          </cell>
          <cell r="F16">
            <v>1.1759788359788399</v>
          </cell>
          <cell r="G16">
            <v>9765</v>
          </cell>
          <cell r="H16">
            <v>11483.433333333373</v>
          </cell>
        </row>
        <row r="17">
          <cell r="C17">
            <v>105768</v>
          </cell>
          <cell r="D17" t="str">
            <v>ADE YUSUP JAMIL</v>
          </cell>
          <cell r="E17">
            <v>105768</v>
          </cell>
          <cell r="F17">
            <v>1.18600955794504</v>
          </cell>
          <cell r="G17">
            <v>9765</v>
          </cell>
          <cell r="H17">
            <v>11581.383333333317</v>
          </cell>
        </row>
        <row r="18">
          <cell r="C18">
            <v>159676</v>
          </cell>
          <cell r="D18" t="str">
            <v>M IQBAL TAWAKAL</v>
          </cell>
          <cell r="E18">
            <v>159676</v>
          </cell>
          <cell r="F18">
            <v>1.0581123058542401</v>
          </cell>
          <cell r="G18">
            <v>9765</v>
          </cell>
          <cell r="H18">
            <v>10332.466666666654</v>
          </cell>
        </row>
        <row r="19">
          <cell r="C19">
            <v>51958</v>
          </cell>
          <cell r="D19" t="str">
            <v>ARDI DESPRIYANSYAH</v>
          </cell>
          <cell r="E19">
            <v>51958</v>
          </cell>
          <cell r="F19">
            <v>1.1565335381464401</v>
          </cell>
          <cell r="G19">
            <v>9765</v>
          </cell>
          <cell r="H19">
            <v>11293.549999999988</v>
          </cell>
        </row>
        <row r="20">
          <cell r="C20">
            <v>87812</v>
          </cell>
          <cell r="D20" t="str">
            <v>FERY HERIANSYAH</v>
          </cell>
          <cell r="E20">
            <v>87812</v>
          </cell>
          <cell r="F20">
            <v>1.15867383512545</v>
          </cell>
          <cell r="G20">
            <v>9765</v>
          </cell>
          <cell r="H20">
            <v>11314.450000000019</v>
          </cell>
        </row>
        <row r="21">
          <cell r="C21">
            <v>150493</v>
          </cell>
          <cell r="D21" t="str">
            <v>NOFI SETIASIH</v>
          </cell>
          <cell r="E21">
            <v>150493</v>
          </cell>
          <cell r="F21">
            <v>1.20329919781533</v>
          </cell>
          <cell r="G21">
            <v>9765</v>
          </cell>
          <cell r="H21">
            <v>11750.216666666698</v>
          </cell>
        </row>
        <row r="22">
          <cell r="C22">
            <v>74499</v>
          </cell>
          <cell r="D22" t="str">
            <v>AMBAR WATI JUMIARSIH</v>
          </cell>
          <cell r="E22">
            <v>74499</v>
          </cell>
          <cell r="F22">
            <v>1.13868748933265</v>
          </cell>
          <cell r="G22">
            <v>9765</v>
          </cell>
          <cell r="H22">
            <v>11119.283333333327</v>
          </cell>
        </row>
        <row r="23">
          <cell r="C23">
            <v>88169</v>
          </cell>
          <cell r="D23" t="str">
            <v>SELLA SELVIA</v>
          </cell>
          <cell r="E23">
            <v>88169</v>
          </cell>
          <cell r="F23">
            <v>1.0521181088923</v>
          </cell>
          <cell r="G23">
            <v>8370</v>
          </cell>
          <cell r="H23">
            <v>8806.2285714285499</v>
          </cell>
        </row>
        <row r="24">
          <cell r="C24">
            <v>54351</v>
          </cell>
          <cell r="D24" t="str">
            <v>ASRI HANDIYANI</v>
          </cell>
          <cell r="E24">
            <v>54351</v>
          </cell>
          <cell r="F24">
            <v>1.1568117426181901</v>
          </cell>
          <cell r="G24">
            <v>9765</v>
          </cell>
          <cell r="H24">
            <v>11296.266666666626</v>
          </cell>
        </row>
        <row r="25">
          <cell r="C25">
            <v>181873</v>
          </cell>
          <cell r="D25" t="str">
            <v>ARTHUR PRATAMA HAMONANGAN N</v>
          </cell>
          <cell r="E25">
            <v>181873</v>
          </cell>
          <cell r="F25">
            <v>0.76679569892473098</v>
          </cell>
          <cell r="G25">
            <v>6045</v>
          </cell>
          <cell r="H25">
            <v>4635.2799999999988</v>
          </cell>
        </row>
        <row r="26">
          <cell r="C26">
            <v>105566</v>
          </cell>
          <cell r="D26" t="str">
            <v>ASTRID BENEDITA AZHARI</v>
          </cell>
          <cell r="E26">
            <v>105566</v>
          </cell>
          <cell r="F26">
            <v>1.2233811230585401</v>
          </cell>
          <cell r="G26">
            <v>9300</v>
          </cell>
          <cell r="H26">
            <v>11377.444444444423</v>
          </cell>
        </row>
        <row r="27">
          <cell r="C27">
            <v>178147</v>
          </cell>
          <cell r="D27" t="str">
            <v>SALWA NABILA IZZA SALSABILA</v>
          </cell>
          <cell r="E27">
            <v>178147</v>
          </cell>
          <cell r="F27">
            <v>1.2312800819252401</v>
          </cell>
          <cell r="G27">
            <v>9765</v>
          </cell>
          <cell r="H27">
            <v>12023.44999999997</v>
          </cell>
        </row>
        <row r="28">
          <cell r="C28">
            <v>160087</v>
          </cell>
          <cell r="D28" t="str">
            <v>SUCI PRADITA SEPTIANI</v>
          </cell>
          <cell r="E28">
            <v>160087</v>
          </cell>
          <cell r="F28">
            <v>0.85494965011094004</v>
          </cell>
          <cell r="G28">
            <v>6045</v>
          </cell>
          <cell r="H28">
            <v>5168.1706349206324</v>
          </cell>
        </row>
        <row r="29">
          <cell r="C29">
            <v>154667</v>
          </cell>
          <cell r="D29" t="str">
            <v>ROSI ROSMAWATI</v>
          </cell>
          <cell r="E29">
            <v>154667</v>
          </cell>
          <cell r="F29">
            <v>1.1981703362348499</v>
          </cell>
          <cell r="G29">
            <v>9765</v>
          </cell>
          <cell r="H29">
            <v>11700.13333333331</v>
          </cell>
        </row>
        <row r="30">
          <cell r="C30">
            <v>103453</v>
          </cell>
          <cell r="D30" t="str">
            <v>SAEPUL MILAH</v>
          </cell>
          <cell r="E30">
            <v>103453</v>
          </cell>
          <cell r="F30">
            <v>1.1323909796893701</v>
          </cell>
          <cell r="G30">
            <v>11160</v>
          </cell>
          <cell r="H30">
            <v>12637.48333333337</v>
          </cell>
        </row>
        <row r="31">
          <cell r="C31">
            <v>87809</v>
          </cell>
          <cell r="D31" t="str">
            <v>FATHU ABDILLAH MUHTADI</v>
          </cell>
          <cell r="E31">
            <v>87809</v>
          </cell>
          <cell r="F31">
            <v>1.1463253114866001</v>
          </cell>
          <cell r="G31">
            <v>9765</v>
          </cell>
          <cell r="H31">
            <v>11193.86666666665</v>
          </cell>
        </row>
        <row r="32">
          <cell r="C32">
            <v>105769</v>
          </cell>
          <cell r="D32" t="str">
            <v>HENDRA YADI PUTRA</v>
          </cell>
          <cell r="E32">
            <v>105769</v>
          </cell>
          <cell r="F32">
            <v>1.16397849462366</v>
          </cell>
          <cell r="G32">
            <v>11160</v>
          </cell>
          <cell r="H32">
            <v>12990.000000000045</v>
          </cell>
        </row>
        <row r="33">
          <cell r="C33">
            <v>160709</v>
          </cell>
          <cell r="D33" t="str">
            <v>SHANTY AGNIA NURRAHMAH</v>
          </cell>
          <cell r="E33">
            <v>160709</v>
          </cell>
          <cell r="F33">
            <v>1.15583781362007</v>
          </cell>
          <cell r="G33">
            <v>10695</v>
          </cell>
          <cell r="H33">
            <v>12361.685416666649</v>
          </cell>
        </row>
        <row r="34">
          <cell r="C34">
            <v>161143</v>
          </cell>
          <cell r="D34" t="str">
            <v>IIS NURJANAH</v>
          </cell>
          <cell r="E34">
            <v>161143</v>
          </cell>
          <cell r="F34">
            <v>1.1837544802867399</v>
          </cell>
          <cell r="G34">
            <v>11160</v>
          </cell>
          <cell r="H34">
            <v>13210.700000000017</v>
          </cell>
        </row>
        <row r="35">
          <cell r="C35">
            <v>160079</v>
          </cell>
          <cell r="D35" t="str">
            <v>LISA YURIANA ARMAN</v>
          </cell>
          <cell r="E35">
            <v>160079</v>
          </cell>
          <cell r="F35">
            <v>1.24899342891278</v>
          </cell>
          <cell r="G35">
            <v>11160</v>
          </cell>
          <cell r="H35">
            <v>13938.766666666625</v>
          </cell>
        </row>
        <row r="36">
          <cell r="C36">
            <v>160028</v>
          </cell>
          <cell r="D36" t="str">
            <v>WINA NURFAUZIAH</v>
          </cell>
          <cell r="E36">
            <v>160028</v>
          </cell>
          <cell r="F36">
            <v>1.1319399641577099</v>
          </cell>
          <cell r="G36">
            <v>10695</v>
          </cell>
          <cell r="H36">
            <v>12106.097916666708</v>
          </cell>
        </row>
        <row r="37">
          <cell r="C37">
            <v>153783</v>
          </cell>
          <cell r="D37" t="str">
            <v>LUKMAN NULHAKIM</v>
          </cell>
          <cell r="E37">
            <v>153783</v>
          </cell>
          <cell r="F37">
            <v>1.1780421146953399</v>
          </cell>
          <cell r="G37">
            <v>11160</v>
          </cell>
          <cell r="H37">
            <v>13146.949999999993</v>
          </cell>
        </row>
        <row r="38">
          <cell r="C38">
            <v>159687</v>
          </cell>
          <cell r="D38" t="str">
            <v>MUHAMMAD FAZRIN RAMDANI</v>
          </cell>
          <cell r="E38">
            <v>159687</v>
          </cell>
          <cell r="F38">
            <v>0.77613948626045404</v>
          </cell>
          <cell r="G38">
            <v>7440</v>
          </cell>
          <cell r="H38">
            <v>5774.4777777777781</v>
          </cell>
        </row>
        <row r="39">
          <cell r="C39">
            <v>101574</v>
          </cell>
          <cell r="D39" t="str">
            <v>KIKI RENDIANA</v>
          </cell>
          <cell r="E39">
            <v>101574</v>
          </cell>
          <cell r="F39">
            <v>1.2058751493428901</v>
          </cell>
          <cell r="G39">
            <v>11160</v>
          </cell>
          <cell r="H39">
            <v>13457.566666666653</v>
          </cell>
        </row>
        <row r="40">
          <cell r="C40">
            <v>101063</v>
          </cell>
          <cell r="D40" t="str">
            <v>NISA NURAZIZAH</v>
          </cell>
          <cell r="E40">
            <v>101063</v>
          </cell>
          <cell r="F40">
            <v>1.1638903823178</v>
          </cell>
          <cell r="G40">
            <v>11160</v>
          </cell>
          <cell r="H40">
            <v>12989.016666666648</v>
          </cell>
        </row>
        <row r="41">
          <cell r="C41">
            <v>154502</v>
          </cell>
          <cell r="D41" t="str">
            <v>ARISA DITA PRATAMI</v>
          </cell>
          <cell r="E41">
            <v>154502</v>
          </cell>
          <cell r="F41">
            <v>1.1781362007168501</v>
          </cell>
          <cell r="G41">
            <v>11160</v>
          </cell>
          <cell r="H41">
            <v>13148.000000000047</v>
          </cell>
        </row>
        <row r="42">
          <cell r="C42">
            <v>156228</v>
          </cell>
          <cell r="D42" t="str">
            <v>BELLA DWI FEBRIANI</v>
          </cell>
          <cell r="E42">
            <v>156228</v>
          </cell>
          <cell r="F42">
            <v>1.1806481481481499</v>
          </cell>
          <cell r="G42">
            <v>11160</v>
          </cell>
          <cell r="H42">
            <v>13176.033333333353</v>
          </cell>
        </row>
        <row r="43">
          <cell r="C43">
            <v>154682</v>
          </cell>
          <cell r="D43" t="str">
            <v>INTAN MARDIANI</v>
          </cell>
          <cell r="E43">
            <v>154682</v>
          </cell>
          <cell r="F43">
            <v>1.17946535244922</v>
          </cell>
          <cell r="G43">
            <v>11160</v>
          </cell>
          <cell r="H43">
            <v>13162.833333333296</v>
          </cell>
        </row>
        <row r="44">
          <cell r="C44">
            <v>106036</v>
          </cell>
          <cell r="D44" t="str">
            <v>MASLIA MANDASARI</v>
          </cell>
          <cell r="E44">
            <v>106036</v>
          </cell>
          <cell r="F44">
            <v>1.17834229390681</v>
          </cell>
          <cell r="G44">
            <v>11160</v>
          </cell>
          <cell r="H44">
            <v>13150.3</v>
          </cell>
        </row>
        <row r="45">
          <cell r="C45">
            <v>154477</v>
          </cell>
          <cell r="D45" t="str">
            <v>MIRA ANDRIANI</v>
          </cell>
          <cell r="E45">
            <v>154477</v>
          </cell>
          <cell r="F45">
            <v>1.1678912783751501</v>
          </cell>
          <cell r="G45">
            <v>11160</v>
          </cell>
          <cell r="H45">
            <v>13033.666666666675</v>
          </cell>
        </row>
        <row r="46">
          <cell r="C46">
            <v>154489</v>
          </cell>
          <cell r="D46" t="str">
            <v>SITI NUR ROHAINI</v>
          </cell>
          <cell r="E46">
            <v>154489</v>
          </cell>
          <cell r="F46">
            <v>1.1324820788530501</v>
          </cell>
          <cell r="G46">
            <v>11160</v>
          </cell>
          <cell r="H46">
            <v>12638.500000000038</v>
          </cell>
        </row>
        <row r="47">
          <cell r="C47">
            <v>160065</v>
          </cell>
          <cell r="D47" t="str">
            <v>YUDI AGUSTENDI</v>
          </cell>
          <cell r="E47">
            <v>160065</v>
          </cell>
          <cell r="F47">
            <v>1.1361678614098001</v>
          </cell>
          <cell r="G47">
            <v>11160</v>
          </cell>
          <cell r="H47">
            <v>12679.63333333337</v>
          </cell>
        </row>
        <row r="48">
          <cell r="C48">
            <v>161151</v>
          </cell>
          <cell r="D48" t="str">
            <v>RAINA SANCHIA RACHMA</v>
          </cell>
          <cell r="E48">
            <v>161151</v>
          </cell>
          <cell r="F48">
            <v>1.1740518859873701</v>
          </cell>
          <cell r="G48">
            <v>9765</v>
          </cell>
          <cell r="H48">
            <v>11464.616666666669</v>
          </cell>
        </row>
        <row r="49">
          <cell r="C49">
            <v>160821</v>
          </cell>
          <cell r="D49" t="str">
            <v>ANITA MULYANI</v>
          </cell>
          <cell r="E49">
            <v>160821</v>
          </cell>
          <cell r="F49">
            <v>1.0440399385560699</v>
          </cell>
          <cell r="G49">
            <v>8835</v>
          </cell>
          <cell r="H49">
            <v>9224.0928571428776</v>
          </cell>
        </row>
        <row r="50">
          <cell r="C50">
            <v>166733</v>
          </cell>
          <cell r="D50" t="str">
            <v>ERSYANITYA PRIMANITA</v>
          </cell>
          <cell r="E50">
            <v>166733</v>
          </cell>
          <cell r="F50">
            <v>1.0145673323092701</v>
          </cell>
          <cell r="G50">
            <v>9765</v>
          </cell>
          <cell r="H50">
            <v>9907.2500000000218</v>
          </cell>
        </row>
        <row r="51">
          <cell r="C51">
            <v>160829</v>
          </cell>
          <cell r="D51" t="str">
            <v>FARRAS ZIHAN HARMANY</v>
          </cell>
          <cell r="E51">
            <v>160829</v>
          </cell>
          <cell r="F51">
            <v>1.23213688342721</v>
          </cell>
          <cell r="G51">
            <v>9765</v>
          </cell>
          <cell r="H51">
            <v>12031.816666666706</v>
          </cell>
        </row>
        <row r="52">
          <cell r="C52">
            <v>170012</v>
          </cell>
          <cell r="D52" t="str">
            <v>MUHAMAD IQBAL PEBRIANSAH</v>
          </cell>
          <cell r="E52">
            <v>170012</v>
          </cell>
          <cell r="F52">
            <v>1.15627922853729</v>
          </cell>
          <cell r="G52">
            <v>9765</v>
          </cell>
          <cell r="H52">
            <v>11291.066666666637</v>
          </cell>
        </row>
        <row r="53">
          <cell r="C53">
            <v>157006</v>
          </cell>
          <cell r="D53" t="str">
            <v>ASTRI DIAH LESTARI</v>
          </cell>
          <cell r="E53">
            <v>157006</v>
          </cell>
          <cell r="F53">
            <v>1.13020609318996</v>
          </cell>
          <cell r="G53">
            <v>11160</v>
          </cell>
          <cell r="H53">
            <v>12613.099999999953</v>
          </cell>
        </row>
        <row r="54">
          <cell r="C54">
            <v>160020</v>
          </cell>
          <cell r="D54" t="str">
            <v>HERIANSYAH PRIADY</v>
          </cell>
          <cell r="E54">
            <v>160020</v>
          </cell>
          <cell r="F54">
            <v>1.1328136200716801</v>
          </cell>
          <cell r="G54">
            <v>11160</v>
          </cell>
          <cell r="H54">
            <v>12642.19999999995</v>
          </cell>
        </row>
        <row r="55">
          <cell r="C55">
            <v>159678</v>
          </cell>
          <cell r="D55" t="str">
            <v>DONNY YUSUF SUFRIYADI</v>
          </cell>
          <cell r="E55">
            <v>159678</v>
          </cell>
          <cell r="F55">
            <v>1.15153225806452</v>
          </cell>
          <cell r="G55">
            <v>11160</v>
          </cell>
          <cell r="H55">
            <v>12851.100000000042</v>
          </cell>
        </row>
        <row r="56">
          <cell r="C56">
            <v>154672</v>
          </cell>
          <cell r="D56" t="str">
            <v>BELLA RIZKY FEBRIANI</v>
          </cell>
          <cell r="E56">
            <v>154672</v>
          </cell>
          <cell r="F56">
            <v>1.09211021505376</v>
          </cell>
          <cell r="G56">
            <v>10695</v>
          </cell>
          <cell r="H56">
            <v>11680.118749999963</v>
          </cell>
        </row>
        <row r="57">
          <cell r="C57">
            <v>159677</v>
          </cell>
          <cell r="D57" t="str">
            <v>DWI CAHYA RAMDHANI</v>
          </cell>
          <cell r="E57">
            <v>159677</v>
          </cell>
          <cell r="F57">
            <v>1.12997311827957</v>
          </cell>
          <cell r="G57">
            <v>10695</v>
          </cell>
          <cell r="H57">
            <v>12085.062500000002</v>
          </cell>
        </row>
        <row r="58">
          <cell r="C58">
            <v>160712</v>
          </cell>
          <cell r="D58" t="str">
            <v>TRESNA NURAHMA DEWI</v>
          </cell>
          <cell r="E58">
            <v>160712</v>
          </cell>
          <cell r="F58">
            <v>1.05</v>
          </cell>
          <cell r="G58">
            <v>14415</v>
          </cell>
          <cell r="H58">
            <v>15135.75</v>
          </cell>
        </row>
        <row r="59">
          <cell r="C59">
            <v>160682</v>
          </cell>
          <cell r="D59" t="str">
            <v>RESA CAHYANA ALGHIFARI</v>
          </cell>
          <cell r="E59">
            <v>160682</v>
          </cell>
          <cell r="F59">
            <v>1.15631272401434</v>
          </cell>
          <cell r="G59">
            <v>11160</v>
          </cell>
          <cell r="H59">
            <v>12904.450000000035</v>
          </cell>
        </row>
        <row r="60">
          <cell r="C60">
            <v>160690</v>
          </cell>
          <cell r="D60" t="str">
            <v>WIDI HAYATI NINGRUM</v>
          </cell>
          <cell r="E60">
            <v>160690</v>
          </cell>
          <cell r="F60">
            <v>1.1808004778972501</v>
          </cell>
          <cell r="G60">
            <v>11160</v>
          </cell>
          <cell r="H60">
            <v>13177.73333333331</v>
          </cell>
        </row>
        <row r="61">
          <cell r="C61">
            <v>160685</v>
          </cell>
          <cell r="D61" t="str">
            <v>RIRIN PITRIANI</v>
          </cell>
          <cell r="E61">
            <v>160685</v>
          </cell>
          <cell r="F61">
            <v>1.10064068100358</v>
          </cell>
          <cell r="G61">
            <v>10695</v>
          </cell>
          <cell r="H61">
            <v>11771.352083333288</v>
          </cell>
        </row>
        <row r="62">
          <cell r="C62">
            <v>160033</v>
          </cell>
          <cell r="D62" t="str">
            <v>DONI ANGGOLA</v>
          </cell>
          <cell r="E62">
            <v>160033</v>
          </cell>
          <cell r="F62">
            <v>1.1605465949820799</v>
          </cell>
          <cell r="G62">
            <v>11160</v>
          </cell>
          <cell r="H62">
            <v>12951.700000000012</v>
          </cell>
        </row>
        <row r="63">
          <cell r="C63">
            <v>87990</v>
          </cell>
          <cell r="D63" t="str">
            <v>NIA KURNIAWATI FEBRIYANI</v>
          </cell>
          <cell r="E63">
            <v>87990</v>
          </cell>
          <cell r="F63">
            <v>0.95218936678614097</v>
          </cell>
          <cell r="G63">
            <v>8835</v>
          </cell>
          <cell r="H63">
            <v>8412.5930555555551</v>
          </cell>
        </row>
        <row r="64">
          <cell r="C64">
            <v>160027</v>
          </cell>
          <cell r="D64" t="str">
            <v>VINNY SORAYA TARPIANTI</v>
          </cell>
          <cell r="E64">
            <v>160027</v>
          </cell>
          <cell r="F64">
            <v>1.13061081242533</v>
          </cell>
          <cell r="G64">
            <v>11160</v>
          </cell>
          <cell r="H64">
            <v>12617.616666666683</v>
          </cell>
        </row>
        <row r="65">
          <cell r="C65">
            <v>150752</v>
          </cell>
          <cell r="D65" t="str">
            <v>ROHMAN</v>
          </cell>
          <cell r="E65">
            <v>150752</v>
          </cell>
          <cell r="F65">
            <v>1.1319608721624801</v>
          </cell>
          <cell r="G65">
            <v>11160</v>
          </cell>
          <cell r="H65">
            <v>12632.683333333278</v>
          </cell>
        </row>
        <row r="66">
          <cell r="C66">
            <v>178137</v>
          </cell>
          <cell r="D66" t="str">
            <v>ASTI SULASTIKA</v>
          </cell>
          <cell r="E66">
            <v>178137</v>
          </cell>
          <cell r="F66">
            <v>0.876487455197133</v>
          </cell>
          <cell r="G66">
            <v>6975</v>
          </cell>
          <cell r="H66">
            <v>6113.5000000000027</v>
          </cell>
        </row>
        <row r="67">
          <cell r="C67">
            <v>160824</v>
          </cell>
          <cell r="D67" t="str">
            <v>CICI DIANI</v>
          </cell>
          <cell r="E67">
            <v>160824</v>
          </cell>
          <cell r="F67">
            <v>1.1869090288445101</v>
          </cell>
          <cell r="G67">
            <v>9765</v>
          </cell>
          <cell r="H67">
            <v>11590.166666666641</v>
          </cell>
        </row>
        <row r="68">
          <cell r="C68">
            <v>168590</v>
          </cell>
          <cell r="D68" t="str">
            <v>ARIE FAKHRUL ZAWAWI</v>
          </cell>
          <cell r="E68">
            <v>168590</v>
          </cell>
          <cell r="F68">
            <v>1.2312937361324501</v>
          </cell>
          <cell r="G68">
            <v>9765</v>
          </cell>
          <cell r="H68">
            <v>12023.583333333376</v>
          </cell>
        </row>
        <row r="69">
          <cell r="C69">
            <v>170002</v>
          </cell>
          <cell r="D69" t="str">
            <v>PUTRI ANADIA FEBRIANTY</v>
          </cell>
          <cell r="E69">
            <v>170002</v>
          </cell>
          <cell r="F69">
            <v>1.0267229902713799</v>
          </cell>
          <cell r="G69">
            <v>8835</v>
          </cell>
          <cell r="H69">
            <v>9071.0976190476413</v>
          </cell>
        </row>
        <row r="70">
          <cell r="C70">
            <v>170001</v>
          </cell>
          <cell r="D70" t="str">
            <v>WINDIARANI MAYANGSARI WINTANA</v>
          </cell>
          <cell r="E70">
            <v>170001</v>
          </cell>
          <cell r="F70">
            <v>1.0316555726233101</v>
          </cell>
          <cell r="G70">
            <v>9765</v>
          </cell>
          <cell r="H70">
            <v>10074.116666666623</v>
          </cell>
        </row>
        <row r="71">
          <cell r="C71">
            <v>160831</v>
          </cell>
          <cell r="D71" t="str">
            <v>HASNA PERMATASARI PAMUNGKAS</v>
          </cell>
          <cell r="E71">
            <v>160831</v>
          </cell>
          <cell r="F71">
            <v>1.1551800648574799</v>
          </cell>
          <cell r="G71">
            <v>9765</v>
          </cell>
          <cell r="H71">
            <v>11280.333333333292</v>
          </cell>
        </row>
        <row r="72">
          <cell r="C72">
            <v>156542</v>
          </cell>
          <cell r="D72" t="str">
            <v>JULIO SAECAR AGUSTA</v>
          </cell>
          <cell r="E72">
            <v>156542</v>
          </cell>
          <cell r="F72">
            <v>1.1525910991636801</v>
          </cell>
          <cell r="G72">
            <v>11160</v>
          </cell>
          <cell r="H72">
            <v>12862.91666666667</v>
          </cell>
        </row>
        <row r="73">
          <cell r="C73">
            <v>157018</v>
          </cell>
          <cell r="D73" t="str">
            <v>NOVAN WIDIANSYAH</v>
          </cell>
          <cell r="E73">
            <v>157018</v>
          </cell>
          <cell r="F73">
            <v>1.1494668458781401</v>
          </cell>
          <cell r="G73">
            <v>11160</v>
          </cell>
          <cell r="H73">
            <v>12828.050000000043</v>
          </cell>
        </row>
        <row r="74">
          <cell r="C74">
            <v>160072</v>
          </cell>
          <cell r="D74" t="str">
            <v>ANNISA RIZKI PUJI RAHAYU</v>
          </cell>
          <cell r="E74">
            <v>160072</v>
          </cell>
          <cell r="F74">
            <v>1.2457723160948999</v>
          </cell>
          <cell r="G74">
            <v>9765</v>
          </cell>
          <cell r="H74">
            <v>12164.966666666698</v>
          </cell>
        </row>
        <row r="75">
          <cell r="C75">
            <v>160697</v>
          </cell>
          <cell r="D75" t="str">
            <v>DHIYAA HANIIFAH</v>
          </cell>
          <cell r="E75">
            <v>160697</v>
          </cell>
          <cell r="F75">
            <v>0.76956135859361696</v>
          </cell>
          <cell r="G75">
            <v>6510</v>
          </cell>
          <cell r="H75">
            <v>5009.8444444444467</v>
          </cell>
        </row>
        <row r="76">
          <cell r="C76">
            <v>157010</v>
          </cell>
          <cell r="D76" t="str">
            <v>FERRY ADITYA</v>
          </cell>
          <cell r="E76">
            <v>157010</v>
          </cell>
          <cell r="F76">
            <v>1.13813790749275</v>
          </cell>
          <cell r="G76">
            <v>9765</v>
          </cell>
          <cell r="H76">
            <v>11113.916666666704</v>
          </cell>
        </row>
        <row r="77">
          <cell r="C77">
            <v>157016</v>
          </cell>
          <cell r="D77" t="str">
            <v>MOHAMAD RIZKIANDRI SAPUTRA</v>
          </cell>
          <cell r="E77">
            <v>157016</v>
          </cell>
          <cell r="F77">
            <v>1.16010923365762</v>
          </cell>
          <cell r="G77">
            <v>9765</v>
          </cell>
          <cell r="H77">
            <v>11328.46666666666</v>
          </cell>
        </row>
        <row r="78">
          <cell r="C78">
            <v>157021</v>
          </cell>
          <cell r="D78" t="str">
            <v>QISTHINA IDZNI ISHAMI</v>
          </cell>
          <cell r="E78">
            <v>157021</v>
          </cell>
          <cell r="F78">
            <v>0.85495647721454204</v>
          </cell>
          <cell r="G78">
            <v>7440</v>
          </cell>
          <cell r="H78">
            <v>6360.8761904761932</v>
          </cell>
        </row>
        <row r="79">
          <cell r="C79">
            <v>168487</v>
          </cell>
          <cell r="D79" t="str">
            <v>SITI KHOMALA SYARIE</v>
          </cell>
          <cell r="E79">
            <v>168487</v>
          </cell>
          <cell r="F79">
            <v>1.08620071684588</v>
          </cell>
          <cell r="G79">
            <v>9765</v>
          </cell>
          <cell r="H79">
            <v>10606.750000000018</v>
          </cell>
        </row>
        <row r="80">
          <cell r="C80">
            <v>157022</v>
          </cell>
          <cell r="D80" t="str">
            <v>SOPIAN ALI SANROPI</v>
          </cell>
          <cell r="E80">
            <v>157022</v>
          </cell>
          <cell r="F80">
            <v>1.1268851339819099</v>
          </cell>
          <cell r="G80">
            <v>9765</v>
          </cell>
          <cell r="H80">
            <v>11004.033333333351</v>
          </cell>
        </row>
        <row r="81">
          <cell r="C81">
            <v>101973</v>
          </cell>
          <cell r="D81" t="str">
            <v>NANDA HAMIDAH NURMAN</v>
          </cell>
          <cell r="E81">
            <v>101973</v>
          </cell>
          <cell r="F81">
            <v>1.1897043010752699</v>
          </cell>
          <cell r="G81">
            <v>11160</v>
          </cell>
          <cell r="H81">
            <v>13277.100000000013</v>
          </cell>
        </row>
        <row r="82">
          <cell r="C82">
            <v>160090</v>
          </cell>
          <cell r="D82" t="str">
            <v>TIARA NURHIDAYATI ROSIDI</v>
          </cell>
          <cell r="E82">
            <v>160090</v>
          </cell>
          <cell r="F82">
            <v>1.2094811401262999</v>
          </cell>
          <cell r="G82">
            <v>9765</v>
          </cell>
          <cell r="H82">
            <v>11810.583333333319</v>
          </cell>
        </row>
        <row r="83">
          <cell r="C83">
            <v>160684</v>
          </cell>
          <cell r="D83" t="str">
            <v>RIO NUGRAHA JAYA SAPUTRA</v>
          </cell>
          <cell r="E83">
            <v>160684</v>
          </cell>
          <cell r="F83">
            <v>1.3592660863628601</v>
          </cell>
          <cell r="G83">
            <v>10230</v>
          </cell>
          <cell r="H83">
            <v>13905.292063492059</v>
          </cell>
        </row>
        <row r="84">
          <cell r="C84">
            <v>160092</v>
          </cell>
          <cell r="D84" t="str">
            <v>FAHMI HAKIKI</v>
          </cell>
          <cell r="E84">
            <v>160092</v>
          </cell>
          <cell r="F84">
            <v>1.1944659498207899</v>
          </cell>
          <cell r="G84">
            <v>9300</v>
          </cell>
          <cell r="H84">
            <v>11108.533333333346</v>
          </cell>
        </row>
        <row r="85">
          <cell r="C85">
            <v>160708</v>
          </cell>
          <cell r="D85" t="str">
            <v>REZA ADITIYA</v>
          </cell>
          <cell r="E85">
            <v>160708</v>
          </cell>
          <cell r="F85">
            <v>1.1890732206861201</v>
          </cell>
          <cell r="G85">
            <v>9765</v>
          </cell>
          <cell r="H85">
            <v>11611.299999999963</v>
          </cell>
        </row>
        <row r="86">
          <cell r="C86">
            <v>51767</v>
          </cell>
          <cell r="D86" t="str">
            <v>IRMAN GINANJAR</v>
          </cell>
          <cell r="E86">
            <v>51767</v>
          </cell>
          <cell r="F86">
            <v>1.2797269158559501</v>
          </cell>
          <cell r="G86">
            <v>9765</v>
          </cell>
          <cell r="H86">
            <v>12496.533333333353</v>
          </cell>
        </row>
        <row r="87">
          <cell r="C87">
            <v>106435</v>
          </cell>
          <cell r="D87" t="str">
            <v>SITI ROHSAYIDAH</v>
          </cell>
          <cell r="E87">
            <v>106435</v>
          </cell>
          <cell r="F87">
            <v>1.2929254138931601</v>
          </cell>
          <cell r="G87">
            <v>9765</v>
          </cell>
          <cell r="H87">
            <v>12625.416666666708</v>
          </cell>
        </row>
        <row r="88">
          <cell r="C88">
            <v>153883</v>
          </cell>
          <cell r="D88" t="str">
            <v>SHOFI NURUL AZHARI</v>
          </cell>
          <cell r="E88">
            <v>153883</v>
          </cell>
          <cell r="F88">
            <v>1.2032275132275101</v>
          </cell>
          <cell r="G88">
            <v>9765</v>
          </cell>
          <cell r="H88">
            <v>11749.516666666636</v>
          </cell>
        </row>
        <row r="89">
          <cell r="C89">
            <v>154684</v>
          </cell>
          <cell r="D89" t="str">
            <v>MEGALIA TAMARA PUTRI</v>
          </cell>
          <cell r="E89">
            <v>154684</v>
          </cell>
          <cell r="F89">
            <v>1.2614132104454701</v>
          </cell>
          <cell r="G89">
            <v>9765</v>
          </cell>
          <cell r="H89">
            <v>12317.700000000015</v>
          </cell>
        </row>
        <row r="90">
          <cell r="C90">
            <v>160074</v>
          </cell>
          <cell r="D90" t="str">
            <v>CHRISTIN ANGELINA SIMARMATA</v>
          </cell>
          <cell r="E90">
            <v>160074</v>
          </cell>
          <cell r="F90">
            <v>1.2486431131592399</v>
          </cell>
          <cell r="G90">
            <v>9765</v>
          </cell>
          <cell r="H90">
            <v>12192.999999999978</v>
          </cell>
        </row>
        <row r="91">
          <cell r="C91">
            <v>160040</v>
          </cell>
          <cell r="D91" t="str">
            <v>ANNISA FITRIANA</v>
          </cell>
          <cell r="E91">
            <v>160040</v>
          </cell>
          <cell r="F91">
            <v>1.27284519542584</v>
          </cell>
          <cell r="G91">
            <v>9765</v>
          </cell>
          <cell r="H91">
            <v>12429.333333333327</v>
          </cell>
        </row>
        <row r="92">
          <cell r="C92">
            <v>157019</v>
          </cell>
          <cell r="D92" t="str">
            <v>NURUL NABILA</v>
          </cell>
          <cell r="E92">
            <v>157019</v>
          </cell>
          <cell r="F92">
            <v>1.24643454514422</v>
          </cell>
          <cell r="G92">
            <v>9765</v>
          </cell>
          <cell r="H92">
            <v>12171.433333333309</v>
          </cell>
        </row>
        <row r="93">
          <cell r="C93">
            <v>106108</v>
          </cell>
          <cell r="D93" t="str">
            <v>RADEN LUCKY H</v>
          </cell>
          <cell r="E93">
            <v>106108</v>
          </cell>
          <cell r="F93">
            <v>1.0324985065710901</v>
          </cell>
          <cell r="G93">
            <v>10230</v>
          </cell>
          <cell r="H93">
            <v>10562.459722222251</v>
          </cell>
        </row>
        <row r="94">
          <cell r="C94">
            <v>86712</v>
          </cell>
          <cell r="D94" t="str">
            <v>AHMAD ZAKI MUHTAROM</v>
          </cell>
          <cell r="E94">
            <v>86712</v>
          </cell>
          <cell r="F94">
            <v>1.1796132019115899</v>
          </cell>
          <cell r="G94">
            <v>11160</v>
          </cell>
          <cell r="H94">
            <v>13164.483333333343</v>
          </cell>
        </row>
        <row r="95">
          <cell r="C95">
            <v>43284</v>
          </cell>
          <cell r="D95" t="str">
            <v>ANNISA NUR AFIDAH</v>
          </cell>
          <cell r="E95">
            <v>43284</v>
          </cell>
          <cell r="F95">
            <v>1.1671550179211501</v>
          </cell>
          <cell r="G95">
            <v>11160</v>
          </cell>
          <cell r="H95">
            <v>13025.450000000035</v>
          </cell>
        </row>
        <row r="96">
          <cell r="C96">
            <v>106103</v>
          </cell>
          <cell r="D96" t="str">
            <v>HERU ADIANA</v>
          </cell>
          <cell r="E96">
            <v>106103</v>
          </cell>
          <cell r="F96">
            <v>1.17326944054854</v>
          </cell>
          <cell r="G96">
            <v>10695</v>
          </cell>
          <cell r="H96">
            <v>12548.116666666636</v>
          </cell>
        </row>
        <row r="97">
          <cell r="C97">
            <v>160038</v>
          </cell>
          <cell r="D97" t="str">
            <v>MUHAMMAD RIVALDI MULDIANSYAH</v>
          </cell>
          <cell r="E97">
            <v>160038</v>
          </cell>
          <cell r="F97">
            <v>1.18073220686124</v>
          </cell>
          <cell r="G97">
            <v>9765</v>
          </cell>
          <cell r="H97">
            <v>11529.850000000009</v>
          </cell>
        </row>
        <row r="98">
          <cell r="C98">
            <v>150494</v>
          </cell>
          <cell r="D98" t="str">
            <v>OSHA ROSHALIA</v>
          </cell>
          <cell r="E98">
            <v>150494</v>
          </cell>
          <cell r="F98">
            <v>1.28273937532002</v>
          </cell>
          <cell r="G98">
            <v>9765</v>
          </cell>
          <cell r="H98">
            <v>12525.949999999995</v>
          </cell>
        </row>
        <row r="99">
          <cell r="C99">
            <v>78446</v>
          </cell>
          <cell r="D99" t="str">
            <v>RR. ALDILLA DESYAZIZ SETIANTI</v>
          </cell>
          <cell r="E99">
            <v>78446</v>
          </cell>
          <cell r="F99">
            <v>1.16502090800478</v>
          </cell>
          <cell r="G99">
            <v>11160</v>
          </cell>
          <cell r="H99">
            <v>13001.633333333344</v>
          </cell>
        </row>
        <row r="100">
          <cell r="C100">
            <v>156656</v>
          </cell>
          <cell r="D100" t="str">
            <v>VILISIA VENY RIANTY</v>
          </cell>
          <cell r="E100">
            <v>156656</v>
          </cell>
          <cell r="F100">
            <v>1.2938440860215099</v>
          </cell>
          <cell r="G100">
            <v>11160</v>
          </cell>
          <cell r="H100">
            <v>14439.30000000005</v>
          </cell>
        </row>
        <row r="101">
          <cell r="C101">
            <v>155926</v>
          </cell>
          <cell r="D101" t="str">
            <v>EVI NURASTUTI</v>
          </cell>
          <cell r="E101">
            <v>155926</v>
          </cell>
          <cell r="F101">
            <v>1.22218467315242</v>
          </cell>
          <cell r="G101">
            <v>9765</v>
          </cell>
          <cell r="H101">
            <v>11934.633333333381</v>
          </cell>
        </row>
        <row r="102">
          <cell r="C102">
            <v>86718</v>
          </cell>
          <cell r="D102" t="str">
            <v>YOHANES SAPUTRA</v>
          </cell>
          <cell r="E102">
            <v>86718</v>
          </cell>
          <cell r="F102">
            <v>1.06118428912784</v>
          </cell>
          <cell r="G102">
            <v>11160</v>
          </cell>
          <cell r="H102">
            <v>11842.816666666695</v>
          </cell>
        </row>
        <row r="103">
          <cell r="C103">
            <v>102101</v>
          </cell>
          <cell r="D103" t="str">
            <v>EKO SUPRIYANTO</v>
          </cell>
          <cell r="E103">
            <v>102101</v>
          </cell>
          <cell r="F103">
            <v>1.13716845878136</v>
          </cell>
          <cell r="G103">
            <v>11160</v>
          </cell>
          <cell r="H103">
            <v>12690.799999999977</v>
          </cell>
        </row>
        <row r="104">
          <cell r="C104">
            <v>160676</v>
          </cell>
          <cell r="D104" t="str">
            <v>CAHYO ADI PRASETYO</v>
          </cell>
          <cell r="E104">
            <v>160676</v>
          </cell>
          <cell r="F104">
            <v>1.1798088410991601</v>
          </cell>
          <cell r="G104">
            <v>9765</v>
          </cell>
          <cell r="H104">
            <v>11520.833333333298</v>
          </cell>
        </row>
        <row r="105">
          <cell r="C105">
            <v>160826</v>
          </cell>
          <cell r="D105" t="str">
            <v>DEVI SILVIA TAMBUNAN</v>
          </cell>
          <cell r="E105">
            <v>160826</v>
          </cell>
          <cell r="F105">
            <v>1.23009045912272</v>
          </cell>
          <cell r="G105">
            <v>9765</v>
          </cell>
          <cell r="H105">
            <v>12011.833333333361</v>
          </cell>
        </row>
        <row r="106">
          <cell r="C106">
            <v>166727</v>
          </cell>
          <cell r="D106" t="str">
            <v>ADHI DHARMA KUSUMAH</v>
          </cell>
          <cell r="E106">
            <v>166727</v>
          </cell>
          <cell r="F106">
            <v>1.2006963645673301</v>
          </cell>
          <cell r="G106">
            <v>9765</v>
          </cell>
          <cell r="H106">
            <v>11724.799999999977</v>
          </cell>
        </row>
        <row r="107">
          <cell r="C107">
            <v>62510</v>
          </cell>
          <cell r="D107" t="str">
            <v>AGUNG WIBOWO JR</v>
          </cell>
          <cell r="E107">
            <v>62510</v>
          </cell>
          <cell r="F107">
            <v>1.11984916367981</v>
          </cell>
          <cell r="G107">
            <v>11160</v>
          </cell>
          <cell r="H107">
            <v>12497.516666666679</v>
          </cell>
        </row>
        <row r="108">
          <cell r="C108">
            <v>160822</v>
          </cell>
          <cell r="D108" t="str">
            <v>ARIEF BIRAWAN</v>
          </cell>
          <cell r="E108">
            <v>160822</v>
          </cell>
          <cell r="F108">
            <v>1.1969790066564301</v>
          </cell>
          <cell r="G108">
            <v>9765</v>
          </cell>
          <cell r="H108">
            <v>11688.50000000004</v>
          </cell>
        </row>
        <row r="109">
          <cell r="C109">
            <v>160083</v>
          </cell>
          <cell r="D109" t="str">
            <v>RACHMAT IQBAL</v>
          </cell>
          <cell r="E109">
            <v>160083</v>
          </cell>
          <cell r="F109">
            <v>1.1548694316436301</v>
          </cell>
          <cell r="G109">
            <v>9765</v>
          </cell>
          <cell r="H109">
            <v>11277.300000000048</v>
          </cell>
        </row>
        <row r="110">
          <cell r="C110">
            <v>163096</v>
          </cell>
          <cell r="D110" t="str">
            <v>RESPI SILVA NADILA</v>
          </cell>
          <cell r="E110">
            <v>163096</v>
          </cell>
          <cell r="F110">
            <v>1.29072879330944</v>
          </cell>
          <cell r="G110">
            <v>9765</v>
          </cell>
          <cell r="H110">
            <v>12603.966666666682</v>
          </cell>
        </row>
        <row r="111">
          <cell r="C111">
            <v>166729</v>
          </cell>
          <cell r="D111" t="str">
            <v>SELLY SILVIA</v>
          </cell>
          <cell r="E111">
            <v>166729</v>
          </cell>
          <cell r="F111">
            <v>1.28009728622632</v>
          </cell>
          <cell r="G111">
            <v>9765</v>
          </cell>
          <cell r="H111">
            <v>12500.150000000014</v>
          </cell>
        </row>
        <row r="112">
          <cell r="C112">
            <v>160710</v>
          </cell>
          <cell r="D112" t="str">
            <v>SITI MARIAM</v>
          </cell>
          <cell r="E112">
            <v>160710</v>
          </cell>
          <cell r="F112">
            <v>1.2557637822154</v>
          </cell>
          <cell r="G112">
            <v>9765</v>
          </cell>
          <cell r="H112">
            <v>12262.53333333338</v>
          </cell>
        </row>
        <row r="113">
          <cell r="C113">
            <v>160088</v>
          </cell>
          <cell r="D113" t="str">
            <v>SYLVIA CANDILLA</v>
          </cell>
          <cell r="E113">
            <v>160088</v>
          </cell>
          <cell r="F113">
            <v>1.22434033111452</v>
          </cell>
          <cell r="G113">
            <v>9300</v>
          </cell>
          <cell r="H113">
            <v>11386.365079365036</v>
          </cell>
        </row>
        <row r="114">
          <cell r="C114">
            <v>168482</v>
          </cell>
          <cell r="D114" t="str">
            <v>TRINADIA RAHAYU SUGIHARTI SUHENDI</v>
          </cell>
          <cell r="E114">
            <v>168482</v>
          </cell>
          <cell r="F114">
            <v>1.26492404847244</v>
          </cell>
          <cell r="G114">
            <v>9765</v>
          </cell>
          <cell r="H114">
            <v>12351.983333333377</v>
          </cell>
        </row>
        <row r="115">
          <cell r="C115">
            <v>70821</v>
          </cell>
          <cell r="D115" t="str">
            <v>ANISA RAHAYU</v>
          </cell>
          <cell r="E115">
            <v>70821</v>
          </cell>
          <cell r="F115">
            <v>1.2211185782556799</v>
          </cell>
          <cell r="G115">
            <v>11160</v>
          </cell>
          <cell r="H115">
            <v>13627.683333333389</v>
          </cell>
        </row>
        <row r="116">
          <cell r="C116">
            <v>102131</v>
          </cell>
          <cell r="D116" t="str">
            <v>NOVI NOVIANTI</v>
          </cell>
          <cell r="E116">
            <v>102131</v>
          </cell>
          <cell r="F116">
            <v>1.1611484468339299</v>
          </cell>
          <cell r="G116">
            <v>11160</v>
          </cell>
          <cell r="H116">
            <v>12958.416666666659</v>
          </cell>
        </row>
        <row r="117">
          <cell r="C117">
            <v>80120</v>
          </cell>
          <cell r="D117" t="str">
            <v>LIA LATHIFAH</v>
          </cell>
          <cell r="E117">
            <v>80120</v>
          </cell>
          <cell r="F117">
            <v>1.1297804659498201</v>
          </cell>
          <cell r="G117">
            <v>11160</v>
          </cell>
          <cell r="H117">
            <v>12608.349999999991</v>
          </cell>
        </row>
        <row r="118">
          <cell r="C118">
            <v>156147</v>
          </cell>
          <cell r="D118" t="str">
            <v>RIDA FARIDA</v>
          </cell>
          <cell r="E118">
            <v>156147</v>
          </cell>
          <cell r="F118">
            <v>1.3136234852363899</v>
          </cell>
          <cell r="G118">
            <v>9765</v>
          </cell>
          <cell r="H118">
            <v>12827.533333333347</v>
          </cell>
        </row>
        <row r="119">
          <cell r="C119">
            <v>160026</v>
          </cell>
          <cell r="D119" t="str">
            <v>RIVALI MUTAQSINA MANSYUR</v>
          </cell>
          <cell r="E119">
            <v>160026</v>
          </cell>
          <cell r="F119">
            <v>0.87079194401774995</v>
          </cell>
          <cell r="G119">
            <v>6975</v>
          </cell>
          <cell r="H119">
            <v>6073.7738095238055</v>
          </cell>
        </row>
        <row r="120">
          <cell r="C120">
            <v>74548</v>
          </cell>
          <cell r="D120" t="str">
            <v>SELLY FEBRIANTI</v>
          </cell>
          <cell r="E120">
            <v>74548</v>
          </cell>
          <cell r="F120">
            <v>1.1373850059737201</v>
          </cell>
          <cell r="G120">
            <v>11160</v>
          </cell>
          <cell r="H120">
            <v>12693.216666666716</v>
          </cell>
        </row>
        <row r="121">
          <cell r="C121">
            <v>155922</v>
          </cell>
          <cell r="D121" t="str">
            <v>TRIA VIDIYANTI</v>
          </cell>
          <cell r="E121">
            <v>155922</v>
          </cell>
          <cell r="F121">
            <v>1.2341082095920799</v>
          </cell>
          <cell r="G121">
            <v>9765</v>
          </cell>
          <cell r="H121">
            <v>12051.06666666666</v>
          </cell>
        </row>
        <row r="122">
          <cell r="C122">
            <v>150489</v>
          </cell>
          <cell r="D122" t="str">
            <v>IVA SETIAMAH</v>
          </cell>
          <cell r="E122">
            <v>150489</v>
          </cell>
          <cell r="F122">
            <v>1.23015190305513</v>
          </cell>
          <cell r="G122">
            <v>9765</v>
          </cell>
          <cell r="H122">
            <v>12012.433333333345</v>
          </cell>
        </row>
        <row r="123">
          <cell r="C123">
            <v>159680</v>
          </cell>
          <cell r="D123" t="str">
            <v>RIANA AGUSTINA</v>
          </cell>
          <cell r="E123">
            <v>159680</v>
          </cell>
          <cell r="F123">
            <v>1.31344256699095</v>
          </cell>
          <cell r="G123">
            <v>9765</v>
          </cell>
          <cell r="H123">
            <v>12825.766666666626</v>
          </cell>
        </row>
        <row r="124">
          <cell r="C124">
            <v>157007</v>
          </cell>
          <cell r="D124" t="str">
            <v>DIANA INDRAWATI RAHAYU</v>
          </cell>
          <cell r="E124">
            <v>157007</v>
          </cell>
          <cell r="F124">
            <v>1.2217784604881401</v>
          </cell>
          <cell r="G124">
            <v>9765</v>
          </cell>
          <cell r="H124">
            <v>11930.666666666688</v>
          </cell>
        </row>
        <row r="125">
          <cell r="C125">
            <v>160069</v>
          </cell>
          <cell r="D125" t="str">
            <v>ANDITA HAPSARI</v>
          </cell>
          <cell r="E125">
            <v>160069</v>
          </cell>
          <cell r="F125">
            <v>1.0590954087728299</v>
          </cell>
          <cell r="G125">
            <v>9765</v>
          </cell>
          <cell r="H125">
            <v>10342.066666666684</v>
          </cell>
        </row>
        <row r="126">
          <cell r="C126">
            <v>30429</v>
          </cell>
          <cell r="D126" t="str">
            <v>DWI DEFIANA HERLIANTI</v>
          </cell>
          <cell r="E126">
            <v>30429</v>
          </cell>
          <cell r="F126">
            <v>1.22031362007168</v>
          </cell>
          <cell r="G126">
            <v>11160</v>
          </cell>
          <cell r="H126">
            <v>13618.699999999948</v>
          </cell>
        </row>
        <row r="127">
          <cell r="C127">
            <v>96550</v>
          </cell>
          <cell r="D127" t="str">
            <v>SINTIA WULAN SARI</v>
          </cell>
          <cell r="E127">
            <v>96550</v>
          </cell>
          <cell r="F127">
            <v>1.23395289298515</v>
          </cell>
          <cell r="G127">
            <v>9765</v>
          </cell>
          <cell r="H127">
            <v>12049.54999999999</v>
          </cell>
        </row>
        <row r="128">
          <cell r="C128">
            <v>30567</v>
          </cell>
          <cell r="D128" t="str">
            <v>FIRMANSYAH</v>
          </cell>
          <cell r="E128">
            <v>30567</v>
          </cell>
          <cell r="F128">
            <v>1.10485513739546</v>
          </cell>
          <cell r="G128">
            <v>11160</v>
          </cell>
          <cell r="H128">
            <v>12330.183333333334</v>
          </cell>
        </row>
        <row r="129">
          <cell r="C129">
            <v>152507</v>
          </cell>
          <cell r="D129" t="str">
            <v>REZA OCTAVIA PUTRI</v>
          </cell>
          <cell r="E129">
            <v>152507</v>
          </cell>
          <cell r="F129">
            <v>1.23110940433521</v>
          </cell>
          <cell r="G129">
            <v>9765</v>
          </cell>
          <cell r="H129">
            <v>12021.783333333326</v>
          </cell>
        </row>
        <row r="130">
          <cell r="C130">
            <v>103592</v>
          </cell>
          <cell r="D130" t="str">
            <v>ADE IRAWAN</v>
          </cell>
          <cell r="E130">
            <v>103592</v>
          </cell>
          <cell r="F130">
            <v>1.11412933094385</v>
          </cell>
          <cell r="G130">
            <v>11160</v>
          </cell>
          <cell r="H130">
            <v>12433.683333333367</v>
          </cell>
        </row>
        <row r="131">
          <cell r="C131">
            <v>76402</v>
          </cell>
          <cell r="D131" t="str">
            <v>ANITA KUSUMANINGRUM</v>
          </cell>
          <cell r="E131">
            <v>76402</v>
          </cell>
          <cell r="F131">
            <v>1.1491472520907999</v>
          </cell>
          <cell r="G131">
            <v>11160</v>
          </cell>
          <cell r="H131">
            <v>12824.483333333328</v>
          </cell>
        </row>
        <row r="132">
          <cell r="C132">
            <v>76406</v>
          </cell>
          <cell r="D132" t="str">
            <v>ARISAWATI PUJI WIDIANSYAH</v>
          </cell>
          <cell r="E132">
            <v>76406</v>
          </cell>
          <cell r="F132">
            <v>1.1745445041816001</v>
          </cell>
          <cell r="G132">
            <v>11160</v>
          </cell>
          <cell r="H132">
            <v>13107.916666666657</v>
          </cell>
        </row>
        <row r="133">
          <cell r="C133">
            <v>101103</v>
          </cell>
          <cell r="D133" t="str">
            <v>BRYAN WISHUDA SIHOMBING</v>
          </cell>
          <cell r="E133">
            <v>101103</v>
          </cell>
          <cell r="F133">
            <v>1.21799624509302</v>
          </cell>
          <cell r="G133">
            <v>9765</v>
          </cell>
          <cell r="H133">
            <v>11893.733333333339</v>
          </cell>
        </row>
        <row r="134">
          <cell r="C134">
            <v>33669</v>
          </cell>
          <cell r="D134" t="str">
            <v>DADAN DANI RAHMAT</v>
          </cell>
          <cell r="E134">
            <v>33669</v>
          </cell>
          <cell r="F134">
            <v>1.10614545997611</v>
          </cell>
          <cell r="G134">
            <v>11160</v>
          </cell>
          <cell r="H134">
            <v>12344.583333333389</v>
          </cell>
        </row>
        <row r="135">
          <cell r="C135">
            <v>105748</v>
          </cell>
          <cell r="D135" t="str">
            <v>DANI RAMDANI</v>
          </cell>
          <cell r="E135">
            <v>105748</v>
          </cell>
          <cell r="F135">
            <v>1.1510887096774201</v>
          </cell>
          <cell r="G135">
            <v>11160</v>
          </cell>
          <cell r="H135">
            <v>12846.150000000007</v>
          </cell>
        </row>
        <row r="136">
          <cell r="C136">
            <v>79382</v>
          </cell>
          <cell r="D136" t="str">
            <v>DIANA ROSINTA</v>
          </cell>
          <cell r="E136">
            <v>79382</v>
          </cell>
          <cell r="F136">
            <v>1.16442652329749</v>
          </cell>
          <cell r="G136">
            <v>11160</v>
          </cell>
          <cell r="H136">
            <v>12994.999999999987</v>
          </cell>
        </row>
        <row r="137">
          <cell r="C137">
            <v>70827</v>
          </cell>
          <cell r="D137" t="str">
            <v>FEBY FEBRIYANSARI</v>
          </cell>
          <cell r="E137">
            <v>70827</v>
          </cell>
          <cell r="F137">
            <v>1.1603897849462399</v>
          </cell>
          <cell r="G137">
            <v>11160</v>
          </cell>
          <cell r="H137">
            <v>12949.950000000037</v>
          </cell>
        </row>
        <row r="138">
          <cell r="C138">
            <v>30444</v>
          </cell>
          <cell r="D138" t="str">
            <v>GINANJAR MUKTI RAHMADI</v>
          </cell>
          <cell r="E138">
            <v>30444</v>
          </cell>
          <cell r="F138">
            <v>1.15168160095579</v>
          </cell>
          <cell r="G138">
            <v>11160</v>
          </cell>
          <cell r="H138">
            <v>12852.766666666615</v>
          </cell>
        </row>
        <row r="139">
          <cell r="C139">
            <v>30446</v>
          </cell>
          <cell r="D139" t="str">
            <v>GURUH JAMALUDIN</v>
          </cell>
          <cell r="E139">
            <v>30446</v>
          </cell>
          <cell r="F139">
            <v>1.13231630824373</v>
          </cell>
          <cell r="G139">
            <v>11160</v>
          </cell>
          <cell r="H139">
            <v>12636.650000000027</v>
          </cell>
        </row>
        <row r="140">
          <cell r="C140">
            <v>78870</v>
          </cell>
          <cell r="D140" t="str">
            <v>MARLENI</v>
          </cell>
          <cell r="E140">
            <v>78870</v>
          </cell>
          <cell r="F140">
            <v>1.17666517323775</v>
          </cell>
          <cell r="G140">
            <v>11160</v>
          </cell>
          <cell r="H140">
            <v>13131.58333333329</v>
          </cell>
        </row>
        <row r="141">
          <cell r="C141">
            <v>106615</v>
          </cell>
          <cell r="D141" t="str">
            <v>RANI ANDRIANI</v>
          </cell>
          <cell r="E141">
            <v>106615</v>
          </cell>
          <cell r="F141">
            <v>1.2833401604369301</v>
          </cell>
          <cell r="G141">
            <v>9765</v>
          </cell>
          <cell r="H141">
            <v>12531.816666666622</v>
          </cell>
        </row>
        <row r="142">
          <cell r="C142">
            <v>30605</v>
          </cell>
          <cell r="D142" t="str">
            <v>RIANI SETIANINGSIH</v>
          </cell>
          <cell r="E142">
            <v>30605</v>
          </cell>
          <cell r="F142">
            <v>0.95995797800024696</v>
          </cell>
          <cell r="G142">
            <v>11160</v>
          </cell>
          <cell r="H142">
            <v>10713.131034482756</v>
          </cell>
        </row>
        <row r="143">
          <cell r="C143">
            <v>80991</v>
          </cell>
          <cell r="D143" t="str">
            <v>RIFIAN NURDIANSYAH</v>
          </cell>
          <cell r="E143">
            <v>80991</v>
          </cell>
          <cell r="F143">
            <v>1.15895161290323</v>
          </cell>
          <cell r="G143">
            <v>11160</v>
          </cell>
          <cell r="H143">
            <v>12933.900000000047</v>
          </cell>
        </row>
        <row r="144">
          <cell r="C144">
            <v>159683</v>
          </cell>
          <cell r="D144" t="str">
            <v>RISHMA SABIILA</v>
          </cell>
          <cell r="E144">
            <v>159683</v>
          </cell>
          <cell r="F144">
            <v>1.25863457927974</v>
          </cell>
          <cell r="G144">
            <v>9765</v>
          </cell>
          <cell r="H144">
            <v>12290.56666666666</v>
          </cell>
        </row>
        <row r="145">
          <cell r="C145">
            <v>87817</v>
          </cell>
          <cell r="D145" t="str">
            <v>ROBI SUKMANA</v>
          </cell>
          <cell r="E145">
            <v>87817</v>
          </cell>
          <cell r="F145">
            <v>1.14871415770609</v>
          </cell>
          <cell r="G145">
            <v>11160</v>
          </cell>
          <cell r="H145">
            <v>12819.649999999963</v>
          </cell>
        </row>
        <row r="146">
          <cell r="C146">
            <v>106619</v>
          </cell>
          <cell r="D146" t="str">
            <v>SUSANTI</v>
          </cell>
          <cell r="E146">
            <v>106619</v>
          </cell>
          <cell r="F146">
            <v>1.3753114866018099</v>
          </cell>
          <cell r="G146">
            <v>9765</v>
          </cell>
          <cell r="H146">
            <v>13429.916666666673</v>
          </cell>
        </row>
        <row r="147">
          <cell r="C147">
            <v>79688</v>
          </cell>
          <cell r="D147" t="str">
            <v>TITIN MEGAWATI</v>
          </cell>
          <cell r="E147">
            <v>79688</v>
          </cell>
          <cell r="F147">
            <v>1.0995116487455201</v>
          </cell>
          <cell r="G147">
            <v>10230</v>
          </cell>
          <cell r="H147">
            <v>11248.004166666671</v>
          </cell>
        </row>
        <row r="148">
          <cell r="C148">
            <v>105784</v>
          </cell>
          <cell r="D148" t="str">
            <v>TRIA ANDINI</v>
          </cell>
          <cell r="E148">
            <v>105784</v>
          </cell>
          <cell r="F148">
            <v>1.1440128434886501</v>
          </cell>
          <cell r="G148">
            <v>11160</v>
          </cell>
          <cell r="H148">
            <v>12767.183333333334</v>
          </cell>
        </row>
        <row r="149">
          <cell r="C149">
            <v>154674</v>
          </cell>
          <cell r="D149" t="str">
            <v>YAYU DAHLINA</v>
          </cell>
          <cell r="E149">
            <v>154674</v>
          </cell>
          <cell r="F149">
            <v>1.24851254480287</v>
          </cell>
          <cell r="G149">
            <v>9300</v>
          </cell>
          <cell r="H149">
            <v>11611.166666666692</v>
          </cell>
        </row>
        <row r="150">
          <cell r="C150">
            <v>106439</v>
          </cell>
          <cell r="D150" t="str">
            <v>YULITA KUSDIANI</v>
          </cell>
          <cell r="E150">
            <v>106439</v>
          </cell>
          <cell r="F150">
            <v>1.1440905017921099</v>
          </cell>
          <cell r="G150">
            <v>11160</v>
          </cell>
          <cell r="H150">
            <v>12768.049999999947</v>
          </cell>
        </row>
        <row r="151">
          <cell r="C151">
            <v>97926</v>
          </cell>
          <cell r="D151" t="str">
            <v>REZA ANGGRIANI</v>
          </cell>
          <cell r="E151">
            <v>97926</v>
          </cell>
          <cell r="F151">
            <v>1.1793249701314199</v>
          </cell>
          <cell r="G151">
            <v>11160</v>
          </cell>
          <cell r="H151">
            <v>13161.266666666646</v>
          </cell>
        </row>
        <row r="152">
          <cell r="C152">
            <v>156229</v>
          </cell>
          <cell r="D152" t="str">
            <v>IIQ SITI ROFIQOH</v>
          </cell>
          <cell r="E152">
            <v>156229</v>
          </cell>
          <cell r="F152">
            <v>1.2519252432155701</v>
          </cell>
          <cell r="G152">
            <v>9765</v>
          </cell>
          <cell r="H152">
            <v>12225.050000000041</v>
          </cell>
        </row>
        <row r="153">
          <cell r="C153">
            <v>86711</v>
          </cell>
          <cell r="D153" t="str">
            <v>MUHAMAD BAIDHAWI</v>
          </cell>
          <cell r="E153">
            <v>86711</v>
          </cell>
          <cell r="F153">
            <v>1.2044638590203101</v>
          </cell>
          <cell r="G153">
            <v>11160</v>
          </cell>
          <cell r="H153">
            <v>13441.81666666666</v>
          </cell>
        </row>
        <row r="154">
          <cell r="C154">
            <v>104711</v>
          </cell>
          <cell r="D154" t="str">
            <v>FEBRIYANTI</v>
          </cell>
          <cell r="E154">
            <v>104711</v>
          </cell>
          <cell r="F154">
            <v>1.27864311315924</v>
          </cell>
          <cell r="G154">
            <v>9765</v>
          </cell>
          <cell r="H154">
            <v>12485.949999999979</v>
          </cell>
        </row>
        <row r="155">
          <cell r="C155">
            <v>106436</v>
          </cell>
          <cell r="D155" t="str">
            <v>TIA SETIAWATI</v>
          </cell>
          <cell r="E155">
            <v>106436</v>
          </cell>
          <cell r="F155">
            <v>1.18540023894863</v>
          </cell>
          <cell r="G155">
            <v>11160</v>
          </cell>
          <cell r="H155">
            <v>13229.066666666711</v>
          </cell>
        </row>
        <row r="156">
          <cell r="C156">
            <v>81001</v>
          </cell>
          <cell r="D156" t="str">
            <v>WINA PUJI ASTARI</v>
          </cell>
          <cell r="E156">
            <v>81001</v>
          </cell>
          <cell r="F156">
            <v>1.19112753882915</v>
          </cell>
          <cell r="G156">
            <v>11160</v>
          </cell>
          <cell r="H156">
            <v>13292.983333333314</v>
          </cell>
        </row>
        <row r="157">
          <cell r="C157">
            <v>84656</v>
          </cell>
          <cell r="D157" t="str">
            <v>FANNY FARIANTI</v>
          </cell>
          <cell r="E157">
            <v>84656</v>
          </cell>
          <cell r="F157">
            <v>1.2525413893155799</v>
          </cell>
          <cell r="G157">
            <v>9765</v>
          </cell>
          <cell r="H157">
            <v>12231.066666666638</v>
          </cell>
        </row>
        <row r="158">
          <cell r="C158">
            <v>178114</v>
          </cell>
          <cell r="D158" t="str">
            <v>HARIS PRATAMA PUTRA J</v>
          </cell>
          <cell r="E158">
            <v>178114</v>
          </cell>
          <cell r="F158">
            <v>1.0441645331967899</v>
          </cell>
          <cell r="G158">
            <v>9300</v>
          </cell>
          <cell r="H158">
            <v>9710.7301587301463</v>
          </cell>
        </row>
        <row r="159">
          <cell r="C159">
            <v>178142</v>
          </cell>
          <cell r="D159" t="str">
            <v>PRIYANTO GUNAWAN</v>
          </cell>
          <cell r="E159">
            <v>178142</v>
          </cell>
          <cell r="F159">
            <v>1.2298429766171699</v>
          </cell>
          <cell r="G159">
            <v>9765</v>
          </cell>
          <cell r="H159">
            <v>12009.416666666664</v>
          </cell>
        </row>
        <row r="160">
          <cell r="C160">
            <v>178145</v>
          </cell>
          <cell r="D160" t="str">
            <v>RIZKI PAMUJI</v>
          </cell>
          <cell r="E160">
            <v>178145</v>
          </cell>
          <cell r="F160">
            <v>1.21707347670251</v>
          </cell>
          <cell r="G160">
            <v>9300</v>
          </cell>
          <cell r="H160">
            <v>11318.783333333342</v>
          </cell>
        </row>
        <row r="161">
          <cell r="C161">
            <v>178154</v>
          </cell>
          <cell r="D161" t="str">
            <v>YUDA MAULANA</v>
          </cell>
          <cell r="E161">
            <v>178154</v>
          </cell>
          <cell r="F161">
            <v>1.2403379416282601</v>
          </cell>
          <cell r="G161">
            <v>9765</v>
          </cell>
          <cell r="H161">
            <v>12111.89999999996</v>
          </cell>
        </row>
        <row r="162">
          <cell r="C162">
            <v>178109</v>
          </cell>
          <cell r="D162" t="str">
            <v>ANDHIKA EKKY PUTRO</v>
          </cell>
          <cell r="E162">
            <v>178109</v>
          </cell>
          <cell r="F162">
            <v>1.1523620071684599</v>
          </cell>
          <cell r="G162">
            <v>9300</v>
          </cell>
          <cell r="H162">
            <v>10716.966666666678</v>
          </cell>
        </row>
        <row r="163">
          <cell r="C163">
            <v>178138</v>
          </cell>
          <cell r="D163" t="str">
            <v>INDA DIAN PRATIWI</v>
          </cell>
          <cell r="E163">
            <v>178138</v>
          </cell>
          <cell r="F163">
            <v>1.0950232974910401</v>
          </cell>
          <cell r="G163">
            <v>9300</v>
          </cell>
          <cell r="H163">
            <v>10183.716666666673</v>
          </cell>
        </row>
        <row r="164">
          <cell r="C164">
            <v>178144</v>
          </cell>
          <cell r="D164" t="str">
            <v>RIZKA ADZKIA HANDOYO</v>
          </cell>
          <cell r="E164">
            <v>178144</v>
          </cell>
          <cell r="F164">
            <v>1.2660573476702499</v>
          </cell>
          <cell r="G164">
            <v>9300</v>
          </cell>
          <cell r="H164">
            <v>11774.333333333325</v>
          </cell>
        </row>
        <row r="165">
          <cell r="C165">
            <v>178152</v>
          </cell>
          <cell r="D165" t="str">
            <v>TINA NURBIDARI</v>
          </cell>
          <cell r="E165">
            <v>178152</v>
          </cell>
          <cell r="F165">
            <v>1.29644307902372</v>
          </cell>
          <cell r="G165">
            <v>9765</v>
          </cell>
          <cell r="H165">
            <v>12659.766666666626</v>
          </cell>
        </row>
        <row r="166">
          <cell r="C166">
            <v>175525</v>
          </cell>
          <cell r="D166" t="str">
            <v>ZAIMAH RIFA</v>
          </cell>
          <cell r="E166">
            <v>175525</v>
          </cell>
          <cell r="F166">
            <v>1.2678272742788901</v>
          </cell>
          <cell r="G166">
            <v>9765</v>
          </cell>
          <cell r="H166">
            <v>12380.333333333361</v>
          </cell>
        </row>
        <row r="167">
          <cell r="C167">
            <v>156541</v>
          </cell>
          <cell r="D167" t="str">
            <v>DONA AYU DEHAZ</v>
          </cell>
          <cell r="E167">
            <v>156541</v>
          </cell>
          <cell r="F167">
            <v>1.2379551971326199</v>
          </cell>
          <cell r="G167">
            <v>9300</v>
          </cell>
          <cell r="H167">
            <v>11512.983333333364</v>
          </cell>
        </row>
        <row r="168">
          <cell r="C168">
            <v>168484</v>
          </cell>
          <cell r="D168" t="str">
            <v>ASEP DENI KURNIADI</v>
          </cell>
          <cell r="E168">
            <v>168484</v>
          </cell>
          <cell r="F168">
            <v>1.17171701655573</v>
          </cell>
          <cell r="G168">
            <v>9765</v>
          </cell>
          <cell r="H168">
            <v>11441.816666666704</v>
          </cell>
        </row>
        <row r="169">
          <cell r="C169">
            <v>157009</v>
          </cell>
          <cell r="D169" t="str">
            <v>FAUZI NUR MUHAMMAD</v>
          </cell>
          <cell r="E169">
            <v>157009</v>
          </cell>
          <cell r="F169">
            <v>1.2676053934118401</v>
          </cell>
          <cell r="G169">
            <v>9765</v>
          </cell>
          <cell r="H169">
            <v>12378.166666666619</v>
          </cell>
        </row>
        <row r="170">
          <cell r="C170">
            <v>161144</v>
          </cell>
          <cell r="D170" t="str">
            <v>IVAN NURHAKIM</v>
          </cell>
          <cell r="E170">
            <v>161144</v>
          </cell>
          <cell r="F170">
            <v>1.2455640894350599</v>
          </cell>
          <cell r="G170">
            <v>9765</v>
          </cell>
          <cell r="H170">
            <v>12162.93333333336</v>
          </cell>
        </row>
        <row r="171">
          <cell r="C171">
            <v>157017</v>
          </cell>
          <cell r="D171" t="str">
            <v>MUHAMAD ANGGA LESMANA</v>
          </cell>
          <cell r="E171">
            <v>157017</v>
          </cell>
          <cell r="F171">
            <v>1.30520788530466</v>
          </cell>
          <cell r="G171">
            <v>9765</v>
          </cell>
          <cell r="H171">
            <v>12745.355000000005</v>
          </cell>
        </row>
        <row r="172">
          <cell r="C172">
            <v>160063</v>
          </cell>
          <cell r="D172" t="str">
            <v>SRI WAHYUNI</v>
          </cell>
          <cell r="E172">
            <v>160063</v>
          </cell>
          <cell r="F172">
            <v>1.3541099163679799</v>
          </cell>
          <cell r="G172">
            <v>9765</v>
          </cell>
          <cell r="H172">
            <v>13222.883333333324</v>
          </cell>
        </row>
        <row r="173">
          <cell r="C173">
            <v>181872</v>
          </cell>
          <cell r="D173" t="str">
            <v>ANA NURDIANA</v>
          </cell>
          <cell r="E173">
            <v>181872</v>
          </cell>
          <cell r="F173">
            <v>1.25777265745008</v>
          </cell>
          <cell r="G173">
            <v>9765</v>
          </cell>
          <cell r="H173">
            <v>12282.150000000032</v>
          </cell>
        </row>
        <row r="174">
          <cell r="C174">
            <v>181874</v>
          </cell>
          <cell r="D174" t="str">
            <v>ELMO MAHESA ADIGRAHA</v>
          </cell>
          <cell r="E174">
            <v>181874</v>
          </cell>
          <cell r="F174">
            <v>1.2076668373442601</v>
          </cell>
          <cell r="G174">
            <v>9765</v>
          </cell>
          <cell r="H174">
            <v>11792.8666666667</v>
          </cell>
        </row>
        <row r="175">
          <cell r="C175">
            <v>181875</v>
          </cell>
          <cell r="D175" t="str">
            <v>GILVAN TRESALVANTIO</v>
          </cell>
          <cell r="E175">
            <v>181875</v>
          </cell>
          <cell r="F175">
            <v>1.14113620071685</v>
          </cell>
          <cell r="G175">
            <v>9300</v>
          </cell>
          <cell r="H175">
            <v>10612.566666666704</v>
          </cell>
        </row>
        <row r="176">
          <cell r="C176">
            <v>181878</v>
          </cell>
          <cell r="D176" t="str">
            <v>SERELIN ARDIANITA</v>
          </cell>
          <cell r="E176">
            <v>181878</v>
          </cell>
          <cell r="F176">
            <v>1.2273942652329699</v>
          </cell>
          <cell r="G176">
            <v>9300</v>
          </cell>
          <cell r="H176">
            <v>11414.766666666621</v>
          </cell>
        </row>
        <row r="177">
          <cell r="C177">
            <v>181879</v>
          </cell>
          <cell r="D177" t="str">
            <v>SHAFIRA LUTHFIANI</v>
          </cell>
          <cell r="E177">
            <v>181879</v>
          </cell>
          <cell r="F177">
            <v>1.2910599078341001</v>
          </cell>
          <cell r="G177">
            <v>9765</v>
          </cell>
          <cell r="H177">
            <v>12607.199999999988</v>
          </cell>
        </row>
        <row r="178">
          <cell r="C178">
            <v>182236</v>
          </cell>
          <cell r="D178" t="str">
            <v>ANGGA SUTEDJA</v>
          </cell>
          <cell r="E178">
            <v>182236</v>
          </cell>
          <cell r="F178">
            <v>1.2078763440860201</v>
          </cell>
          <cell r="G178">
            <v>9300</v>
          </cell>
          <cell r="H178">
            <v>11233.249999999987</v>
          </cell>
        </row>
        <row r="179">
          <cell r="C179">
            <v>182232</v>
          </cell>
          <cell r="D179" t="str">
            <v>ANITA NUR FAUZIAH</v>
          </cell>
          <cell r="E179">
            <v>182232</v>
          </cell>
          <cell r="F179">
            <v>1.2789298515105001</v>
          </cell>
          <cell r="G179">
            <v>9765</v>
          </cell>
          <cell r="H179">
            <v>12488.750000000033</v>
          </cell>
        </row>
        <row r="180">
          <cell r="C180">
            <v>182915</v>
          </cell>
          <cell r="D180" t="str">
            <v>ANCEU IMAN FIRMANSYAH</v>
          </cell>
          <cell r="E180">
            <v>182915</v>
          </cell>
          <cell r="F180">
            <v>1.13558243727599</v>
          </cell>
          <cell r="G180">
            <v>8835</v>
          </cell>
          <cell r="H180">
            <v>10032.870833333371</v>
          </cell>
        </row>
        <row r="181">
          <cell r="C181">
            <v>182918</v>
          </cell>
          <cell r="D181" t="str">
            <v>ANGGI PUJI ASWARI</v>
          </cell>
          <cell r="E181">
            <v>182918</v>
          </cell>
          <cell r="F181">
            <v>1.24492652329749</v>
          </cell>
          <cell r="G181">
            <v>9300</v>
          </cell>
          <cell r="H181">
            <v>11577.816666666657</v>
          </cell>
        </row>
        <row r="182">
          <cell r="C182">
            <v>182920</v>
          </cell>
          <cell r="D182" t="str">
            <v>ANNISA NUZRAT</v>
          </cell>
          <cell r="E182">
            <v>182920</v>
          </cell>
          <cell r="F182">
            <v>1.26771121351767</v>
          </cell>
          <cell r="G182">
            <v>9765</v>
          </cell>
          <cell r="H182">
            <v>12379.200000000048</v>
          </cell>
        </row>
        <row r="183">
          <cell r="C183">
            <v>182923</v>
          </cell>
          <cell r="D183" t="str">
            <v>BAGOES EKO DANTO</v>
          </cell>
          <cell r="E183">
            <v>182923</v>
          </cell>
          <cell r="F183">
            <v>1.22519883939239</v>
          </cell>
          <cell r="G183">
            <v>9765</v>
          </cell>
          <cell r="H183">
            <v>11964.066666666689</v>
          </cell>
        </row>
        <row r="184">
          <cell r="C184">
            <v>182924</v>
          </cell>
          <cell r="D184" t="str">
            <v>DWI RETNO ANGRAENI PUTRI</v>
          </cell>
          <cell r="E184">
            <v>182924</v>
          </cell>
          <cell r="F184">
            <v>1.14551117938215</v>
          </cell>
          <cell r="G184">
            <v>9765</v>
          </cell>
          <cell r="H184">
            <v>11185.916666666695</v>
          </cell>
        </row>
        <row r="185">
          <cell r="C185">
            <v>183339</v>
          </cell>
          <cell r="D185" t="str">
            <v>GITA FITRIANI</v>
          </cell>
          <cell r="E185">
            <v>183339</v>
          </cell>
          <cell r="F185">
            <v>1.2073715651135</v>
          </cell>
          <cell r="G185">
            <v>9765</v>
          </cell>
          <cell r="H185">
            <v>11789.983333333326</v>
          </cell>
        </row>
        <row r="186">
          <cell r="C186">
            <v>183342</v>
          </cell>
          <cell r="D186" t="str">
            <v>KINTAN AYU ASYIFA</v>
          </cell>
          <cell r="E186">
            <v>183342</v>
          </cell>
          <cell r="F186">
            <v>0.85545314900153602</v>
          </cell>
          <cell r="G186">
            <v>7440</v>
          </cell>
          <cell r="H186">
            <v>6364.5714285714275</v>
          </cell>
        </row>
        <row r="187">
          <cell r="C187">
            <v>183345</v>
          </cell>
          <cell r="D187" t="str">
            <v>RAMDHAN NUGRAHA</v>
          </cell>
          <cell r="E187">
            <v>183345</v>
          </cell>
          <cell r="F187">
            <v>1.2164499061273299</v>
          </cell>
          <cell r="G187">
            <v>9765</v>
          </cell>
          <cell r="H187">
            <v>11878.633333333377</v>
          </cell>
        </row>
        <row r="188">
          <cell r="C188">
            <v>183238</v>
          </cell>
          <cell r="D188" t="str">
            <v>VISKA NURFITRIA</v>
          </cell>
          <cell r="E188">
            <v>183238</v>
          </cell>
          <cell r="F188">
            <v>1.29609831029186</v>
          </cell>
          <cell r="G188">
            <v>9765</v>
          </cell>
          <cell r="H188">
            <v>12656.400000000012</v>
          </cell>
        </row>
        <row r="189">
          <cell r="C189">
            <v>183243</v>
          </cell>
          <cell r="D189" t="str">
            <v>AGUNG PURWANDI</v>
          </cell>
          <cell r="E189">
            <v>183243</v>
          </cell>
          <cell r="F189">
            <v>1.36143010752688</v>
          </cell>
          <cell r="G189">
            <v>9300</v>
          </cell>
          <cell r="H189">
            <v>12661.299999999985</v>
          </cell>
        </row>
        <row r="190">
          <cell r="C190">
            <v>183248</v>
          </cell>
          <cell r="D190" t="str">
            <v>DESI NURHASANAH</v>
          </cell>
          <cell r="E190">
            <v>183248</v>
          </cell>
          <cell r="F190">
            <v>1.25185125448029</v>
          </cell>
          <cell r="G190">
            <v>9300</v>
          </cell>
          <cell r="H190">
            <v>11642.216666666696</v>
          </cell>
        </row>
        <row r="191">
          <cell r="C191">
            <v>183250</v>
          </cell>
          <cell r="D191" t="str">
            <v>GHINA NISRINA FIRDAUS KUSMAYADI</v>
          </cell>
          <cell r="E191">
            <v>183250</v>
          </cell>
          <cell r="F191">
            <v>1.1330107526881701</v>
          </cell>
          <cell r="G191">
            <v>8835</v>
          </cell>
          <cell r="H191">
            <v>10010.149999999983</v>
          </cell>
        </row>
        <row r="192">
          <cell r="C192">
            <v>183254</v>
          </cell>
          <cell r="D192" t="str">
            <v>GISNI PUTRI DWI LESTARI</v>
          </cell>
          <cell r="E192">
            <v>183254</v>
          </cell>
          <cell r="F192">
            <v>0.94537805086192195</v>
          </cell>
          <cell r="G192">
            <v>6975</v>
          </cell>
          <cell r="H192">
            <v>6594.0119047619055</v>
          </cell>
        </row>
        <row r="193">
          <cell r="C193">
            <v>183256</v>
          </cell>
          <cell r="D193" t="str">
            <v>JODY EDWARD</v>
          </cell>
          <cell r="E193">
            <v>183256</v>
          </cell>
          <cell r="F193">
            <v>1.1968629458952</v>
          </cell>
          <cell r="G193">
            <v>9300</v>
          </cell>
          <cell r="H193">
            <v>11130.825396825361</v>
          </cell>
        </row>
        <row r="194">
          <cell r="C194">
            <v>183258</v>
          </cell>
          <cell r="D194" t="str">
            <v>LANSIUS BERTO ARITONANG</v>
          </cell>
          <cell r="E194">
            <v>183258</v>
          </cell>
          <cell r="F194">
            <v>1.1185304659498201</v>
          </cell>
          <cell r="G194">
            <v>9765</v>
          </cell>
          <cell r="H194">
            <v>10922.449999999993</v>
          </cell>
        </row>
        <row r="195">
          <cell r="C195">
            <v>183262</v>
          </cell>
          <cell r="D195" t="str">
            <v>YUDHA SENA WIJAYA</v>
          </cell>
          <cell r="E195">
            <v>183262</v>
          </cell>
          <cell r="F195">
            <v>1.18027479091995</v>
          </cell>
          <cell r="G195">
            <v>9300</v>
          </cell>
          <cell r="H195">
            <v>10976.555555555535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t="str">
            <v>AGENT</v>
          </cell>
          <cell r="C2" t="str">
            <v>TEAM LEADER</v>
          </cell>
          <cell r="D2" t="str">
            <v>KETERANGAN</v>
          </cell>
        </row>
        <row r="3">
          <cell r="B3" t="str">
            <v>OSHA ROSHALIA</v>
          </cell>
          <cell r="C3" t="str">
            <v>TATAN SUDRAJAT</v>
          </cell>
          <cell r="D3">
            <v>2</v>
          </cell>
        </row>
        <row r="4">
          <cell r="B4" t="str">
            <v>RISTI PERTIWI</v>
          </cell>
          <cell r="C4" t="str">
            <v>TATAN SUDRAJAT</v>
          </cell>
          <cell r="D4">
            <v>2</v>
          </cell>
        </row>
        <row r="5">
          <cell r="B5" t="str">
            <v>ADE YUSUP JAMIL</v>
          </cell>
          <cell r="C5" t="str">
            <v>TATAN SUDRAJAT</v>
          </cell>
          <cell r="D5">
            <v>2</v>
          </cell>
        </row>
        <row r="6">
          <cell r="B6" t="str">
            <v>VILISIA VENY RIANTY</v>
          </cell>
          <cell r="C6" t="str">
            <v>TATAN SUDRAJAT</v>
          </cell>
          <cell r="D6">
            <v>2</v>
          </cell>
        </row>
        <row r="7">
          <cell r="B7" t="str">
            <v>DODDY HERMAWAN</v>
          </cell>
          <cell r="C7" t="str">
            <v>TATAN SUDRAJAT</v>
          </cell>
          <cell r="D7">
            <v>2</v>
          </cell>
        </row>
        <row r="8">
          <cell r="B8" t="str">
            <v>AMBAR WATI JUMIARSIH</v>
          </cell>
          <cell r="C8" t="str">
            <v>TATAN SUDRAJAT</v>
          </cell>
          <cell r="D8">
            <v>2</v>
          </cell>
        </row>
        <row r="9">
          <cell r="B9" t="str">
            <v>ASEP AHMAD AZIZ</v>
          </cell>
          <cell r="C9" t="str">
            <v>TATAN SUDRAJAT</v>
          </cell>
          <cell r="D9">
            <v>2</v>
          </cell>
        </row>
        <row r="10">
          <cell r="B10" t="str">
            <v>CHRIST YESAYA</v>
          </cell>
          <cell r="C10" t="str">
            <v>TATAN SUDRAJAT</v>
          </cell>
          <cell r="D10">
            <v>2</v>
          </cell>
        </row>
        <row r="11">
          <cell r="B11" t="str">
            <v>INA RAHAYU</v>
          </cell>
          <cell r="C11" t="str">
            <v>TATAN SUDRAJAT</v>
          </cell>
          <cell r="D11">
            <v>2</v>
          </cell>
        </row>
        <row r="12">
          <cell r="B12" t="str">
            <v>ERSYANITYA PRIMANITA</v>
          </cell>
          <cell r="C12" t="str">
            <v>TATAN SUDRAJAT</v>
          </cell>
          <cell r="D12">
            <v>2</v>
          </cell>
        </row>
        <row r="13">
          <cell r="B13" t="str">
            <v>RIZKA ADZKIA HANDOYO</v>
          </cell>
          <cell r="C13" t="str">
            <v>TATAN SUDRAJAT</v>
          </cell>
          <cell r="D13">
            <v>2</v>
          </cell>
        </row>
        <row r="14">
          <cell r="B14" t="str">
            <v>FAUZI NUR MUHAMMAD</v>
          </cell>
          <cell r="C14" t="str">
            <v>TATAN SUDRAJAT</v>
          </cell>
          <cell r="D14">
            <v>2</v>
          </cell>
        </row>
        <row r="15">
          <cell r="B15" t="str">
            <v>GURUH JAMALUDIN</v>
          </cell>
          <cell r="C15" t="str">
            <v>MOHAMAD RAMDAN HILMI SOFYAN</v>
          </cell>
          <cell r="D15">
            <v>2</v>
          </cell>
        </row>
        <row r="16">
          <cell r="B16" t="str">
            <v>MARLENI</v>
          </cell>
          <cell r="C16" t="str">
            <v>MOHAMAD RAMDAN HILMI SOFYAN</v>
          </cell>
          <cell r="D16">
            <v>2</v>
          </cell>
        </row>
        <row r="17">
          <cell r="B17" t="str">
            <v>WINA PUJI ASTARI</v>
          </cell>
          <cell r="C17" t="str">
            <v>MOHAMAD RAMDAN HILMI SOFYAN</v>
          </cell>
          <cell r="D17">
            <v>2</v>
          </cell>
        </row>
        <row r="18">
          <cell r="B18" t="str">
            <v>NOVI NOVIANTI</v>
          </cell>
          <cell r="C18" t="str">
            <v>MOHAMAD RAMDAN HILMI SOFYAN</v>
          </cell>
          <cell r="D18">
            <v>2</v>
          </cell>
        </row>
        <row r="19">
          <cell r="B19" t="str">
            <v>PEPPY PURNAMIASIH</v>
          </cell>
          <cell r="C19" t="str">
            <v>MOHAMAD RAMDAN HILMI SOFYAN</v>
          </cell>
          <cell r="D19">
            <v>2</v>
          </cell>
        </row>
        <row r="20">
          <cell r="B20" t="str">
            <v>RIANA AGUSTINA</v>
          </cell>
          <cell r="C20" t="str">
            <v>MOHAMAD RAMDAN HILMI SOFYAN</v>
          </cell>
          <cell r="D20">
            <v>2</v>
          </cell>
        </row>
        <row r="21">
          <cell r="B21" t="str">
            <v>WINA NURFAUZIAH</v>
          </cell>
          <cell r="C21" t="str">
            <v>MOHAMAD RAMDAN HILMI SOFYAN</v>
          </cell>
          <cell r="D21">
            <v>2</v>
          </cell>
        </row>
        <row r="22">
          <cell r="B22" t="str">
            <v>DEFAN MARDIATNA</v>
          </cell>
          <cell r="C22" t="str">
            <v>MOHAMAD RAMDAN HILMI SOFYAN</v>
          </cell>
          <cell r="D22">
            <v>2</v>
          </cell>
        </row>
        <row r="23">
          <cell r="B23" t="str">
            <v>CICI DIANI</v>
          </cell>
          <cell r="C23" t="str">
            <v>MOHAMAD RAMDAN HILMI SOFYAN</v>
          </cell>
          <cell r="D23">
            <v>2</v>
          </cell>
        </row>
        <row r="24">
          <cell r="B24" t="str">
            <v>YUDA MAULANA</v>
          </cell>
          <cell r="C24" t="str">
            <v>MOHAMAD RAMDAN HILMI SOFYAN</v>
          </cell>
          <cell r="D24">
            <v>2</v>
          </cell>
        </row>
        <row r="25">
          <cell r="B25" t="str">
            <v>VISKA NURFITRIA</v>
          </cell>
          <cell r="C25" t="str">
            <v>MOHAMAD RAMDAN HILMI SOFYAN</v>
          </cell>
          <cell r="D25">
            <v>2</v>
          </cell>
        </row>
        <row r="26">
          <cell r="B26" t="str">
            <v>ANA NURDIANA</v>
          </cell>
          <cell r="C26" t="str">
            <v>ADITYA ROY WICAKSONO</v>
          </cell>
          <cell r="D26">
            <v>2</v>
          </cell>
        </row>
        <row r="27">
          <cell r="B27" t="str">
            <v>ASRI HANDIYANI</v>
          </cell>
          <cell r="C27" t="str">
            <v>ADITYA ROY WICAKSONO</v>
          </cell>
          <cell r="D27">
            <v>2</v>
          </cell>
        </row>
        <row r="28">
          <cell r="B28" t="str">
            <v>DWI CAHYA RAMDHANI</v>
          </cell>
          <cell r="C28" t="str">
            <v>ADITYA ROY WICAKSONO</v>
          </cell>
          <cell r="D28">
            <v>2</v>
          </cell>
        </row>
        <row r="29">
          <cell r="B29" t="str">
            <v>FARRAS ZIHAN HARMANY</v>
          </cell>
          <cell r="C29" t="str">
            <v>ADITYA ROY WICAKSONO</v>
          </cell>
          <cell r="D29">
            <v>2</v>
          </cell>
        </row>
        <row r="30">
          <cell r="B30" t="str">
            <v>HENDRA YADI PUTRA</v>
          </cell>
          <cell r="C30" t="str">
            <v>ADITYA ROY WICAKSONO</v>
          </cell>
          <cell r="D30">
            <v>2</v>
          </cell>
        </row>
        <row r="31">
          <cell r="B31" t="str">
            <v>HERIANSYAH PRIADY</v>
          </cell>
          <cell r="C31" t="str">
            <v>ADITYA ROY WICAKSONO</v>
          </cell>
          <cell r="D31">
            <v>2</v>
          </cell>
        </row>
        <row r="32">
          <cell r="B32" t="str">
            <v>IVA SETIAMAH</v>
          </cell>
          <cell r="C32" t="str">
            <v>ADITYA ROY WICAKSONO</v>
          </cell>
          <cell r="D32">
            <v>2</v>
          </cell>
        </row>
        <row r="33">
          <cell r="B33" t="str">
            <v>M IQBAL TAWAKAL</v>
          </cell>
          <cell r="C33" t="str">
            <v>ADITYA ROY WICAKSONO</v>
          </cell>
          <cell r="D33">
            <v>2</v>
          </cell>
        </row>
        <row r="34">
          <cell r="B34" t="str">
            <v>MUKHLIS SHOHIBUDIN</v>
          </cell>
          <cell r="C34" t="str">
            <v>ADITYA ROY WICAKSONO</v>
          </cell>
          <cell r="D34">
            <v>2</v>
          </cell>
        </row>
        <row r="35">
          <cell r="B35" t="str">
            <v>SALWA NABILA IZZA SALSABILA</v>
          </cell>
          <cell r="C35" t="str">
            <v>ADITYA ROY WICAKSONO</v>
          </cell>
          <cell r="D35">
            <v>2</v>
          </cell>
        </row>
        <row r="36">
          <cell r="B36" t="str">
            <v>TRESNA NURAHMA DEWI</v>
          </cell>
          <cell r="C36" t="str">
            <v>ADITYA ROY WICAKSONO</v>
          </cell>
          <cell r="D36">
            <v>2</v>
          </cell>
        </row>
        <row r="37">
          <cell r="B37" t="str">
            <v>RESA CAHYANA ALGHIFARI</v>
          </cell>
          <cell r="C37" t="str">
            <v>JEANNY ANASTASYA</v>
          </cell>
          <cell r="D37">
            <v>2</v>
          </cell>
        </row>
        <row r="38">
          <cell r="B38" t="str">
            <v>SHANTY AGNIA NURRAHMAH</v>
          </cell>
          <cell r="C38" t="str">
            <v>JEANNY ANASTASYA</v>
          </cell>
          <cell r="D38">
            <v>2</v>
          </cell>
        </row>
        <row r="39">
          <cell r="B39" t="str">
            <v>RESPI SILVA NADILA</v>
          </cell>
          <cell r="C39" t="str">
            <v>JEANNY ANASTASYA</v>
          </cell>
          <cell r="D39">
            <v>2</v>
          </cell>
        </row>
        <row r="40">
          <cell r="B40" t="str">
            <v>NISA NURAZIZAH</v>
          </cell>
          <cell r="C40" t="str">
            <v>JEANNY ANASTASYA</v>
          </cell>
          <cell r="D40">
            <v>2</v>
          </cell>
        </row>
        <row r="41">
          <cell r="B41" t="str">
            <v>SINTIA WULAN SARI</v>
          </cell>
          <cell r="C41" t="str">
            <v>JEANNY ANASTASYA</v>
          </cell>
          <cell r="D41">
            <v>2</v>
          </cell>
        </row>
        <row r="42">
          <cell r="B42" t="str">
            <v>ADE IRAWAN</v>
          </cell>
          <cell r="C42" t="str">
            <v>JEANNY ANASTASYA</v>
          </cell>
          <cell r="D42">
            <v>2</v>
          </cell>
        </row>
        <row r="43">
          <cell r="B43" t="str">
            <v>RADIANSAH</v>
          </cell>
          <cell r="C43" t="str">
            <v>JEANNY ANASTASYA</v>
          </cell>
          <cell r="D43">
            <v>2</v>
          </cell>
        </row>
        <row r="44">
          <cell r="B44" t="str">
            <v>FAHMI HAKIKI</v>
          </cell>
          <cell r="C44" t="str">
            <v>JEANNY ANASTASYA</v>
          </cell>
          <cell r="D44">
            <v>2</v>
          </cell>
        </row>
        <row r="45">
          <cell r="B45" t="str">
            <v>ARISAWATI PUJI WIDIANSYAH</v>
          </cell>
          <cell r="C45" t="str">
            <v>JEANNY ANASTASYA</v>
          </cell>
          <cell r="D45">
            <v>2</v>
          </cell>
        </row>
        <row r="46">
          <cell r="B46" t="str">
            <v>ARDI DESPRIYANSYAH</v>
          </cell>
          <cell r="C46" t="str">
            <v>JEANNY ANASTASYA</v>
          </cell>
          <cell r="D46">
            <v>2</v>
          </cell>
        </row>
        <row r="47">
          <cell r="B47" t="str">
            <v>ANNISA NUZRAT</v>
          </cell>
          <cell r="C47" t="str">
            <v>JEANNY ANASTASYA</v>
          </cell>
          <cell r="D47">
            <v>2</v>
          </cell>
        </row>
        <row r="48">
          <cell r="B48" t="str">
            <v>ACHMAD FICKRI PRATAMA SYAHPUTRA</v>
          </cell>
          <cell r="C48" t="str">
            <v>IIN TARINAH</v>
          </cell>
          <cell r="D48">
            <v>2</v>
          </cell>
        </row>
        <row r="49">
          <cell r="B49" t="str">
            <v>ANDITA HAPSARI</v>
          </cell>
          <cell r="C49" t="str">
            <v>IIN TARINAH</v>
          </cell>
          <cell r="D49">
            <v>2</v>
          </cell>
        </row>
        <row r="50">
          <cell r="B50" t="str">
            <v>RADEN LUCKY H</v>
          </cell>
          <cell r="C50" t="str">
            <v>IIN TARINAH</v>
          </cell>
          <cell r="D50">
            <v>2</v>
          </cell>
        </row>
        <row r="51">
          <cell r="B51" t="str">
            <v>MASLIA MANDASARI</v>
          </cell>
          <cell r="C51" t="str">
            <v>IIN TARINAH</v>
          </cell>
          <cell r="D51">
            <v>2</v>
          </cell>
        </row>
        <row r="52">
          <cell r="B52" t="str">
            <v>MIRA ANDRIANI</v>
          </cell>
          <cell r="C52" t="str">
            <v>IIN TARINAH</v>
          </cell>
          <cell r="D52">
            <v>2</v>
          </cell>
        </row>
        <row r="53">
          <cell r="B53" t="str">
            <v>RIFIAN NURDIANSYAH</v>
          </cell>
          <cell r="C53" t="str">
            <v>IIN TARINAH</v>
          </cell>
          <cell r="D53">
            <v>2</v>
          </cell>
        </row>
        <row r="54">
          <cell r="B54" t="str">
            <v>YUDI AGUSTENDI</v>
          </cell>
          <cell r="C54" t="str">
            <v>IIN TARINAH</v>
          </cell>
          <cell r="D54">
            <v>2</v>
          </cell>
        </row>
        <row r="55">
          <cell r="B55" t="str">
            <v>FEBRIYANTI</v>
          </cell>
          <cell r="C55" t="str">
            <v>IIN TARINAH</v>
          </cell>
          <cell r="D55">
            <v>2</v>
          </cell>
        </row>
        <row r="56">
          <cell r="B56" t="str">
            <v>FERRY ADITYA</v>
          </cell>
          <cell r="C56" t="str">
            <v>IIN TARINAH</v>
          </cell>
          <cell r="D56">
            <v>2</v>
          </cell>
        </row>
        <row r="57">
          <cell r="B57" t="str">
            <v>PUTRI ANADIA FEBRIANTY</v>
          </cell>
          <cell r="C57" t="str">
            <v>IIN TARINAH</v>
          </cell>
          <cell r="D57">
            <v>2</v>
          </cell>
        </row>
        <row r="58">
          <cell r="B58" t="str">
            <v>LANSIUS BERTO ARITONANG</v>
          </cell>
          <cell r="C58" t="str">
            <v>IIN TARINAH</v>
          </cell>
          <cell r="D58">
            <v>2</v>
          </cell>
        </row>
        <row r="59">
          <cell r="B59" t="str">
            <v>ANNISA NUR AFIDAH</v>
          </cell>
          <cell r="C59" t="str">
            <v>ADITYA AMRULLAH</v>
          </cell>
          <cell r="D59">
            <v>2</v>
          </cell>
        </row>
        <row r="60">
          <cell r="B60" t="str">
            <v>ARIEF BIRAWAN</v>
          </cell>
          <cell r="C60" t="str">
            <v>ADITYA AMRULLAH</v>
          </cell>
          <cell r="D60">
            <v>2</v>
          </cell>
        </row>
        <row r="61">
          <cell r="B61" t="str">
            <v>MOCH IQBAL FATHUL BARI</v>
          </cell>
          <cell r="C61" t="str">
            <v>ADITYA AMRULLAH</v>
          </cell>
          <cell r="D61">
            <v>2</v>
          </cell>
        </row>
        <row r="62">
          <cell r="B62" t="str">
            <v>TRINADIA RAHAYU SUGIHARTI SUHENDI</v>
          </cell>
          <cell r="C62" t="str">
            <v>ADITYA AMRULLAH</v>
          </cell>
          <cell r="D62">
            <v>2</v>
          </cell>
        </row>
        <row r="63">
          <cell r="B63" t="str">
            <v>DIANA INDRAWATI RAHAYU</v>
          </cell>
          <cell r="C63" t="str">
            <v>ADITYA AMRULLAH</v>
          </cell>
          <cell r="D63">
            <v>2</v>
          </cell>
        </row>
        <row r="64">
          <cell r="B64" t="str">
            <v>YULITA KUSDIANI</v>
          </cell>
          <cell r="C64" t="str">
            <v>ADITYA AMRULLAH</v>
          </cell>
          <cell r="D64">
            <v>2</v>
          </cell>
        </row>
        <row r="65">
          <cell r="B65" t="str">
            <v>RIO NUGRAHA JAYA SAPUTRA</v>
          </cell>
          <cell r="C65" t="str">
            <v>ADITYA AMRULLAH</v>
          </cell>
          <cell r="D65">
            <v>2</v>
          </cell>
        </row>
        <row r="66">
          <cell r="B66" t="str">
            <v>HARIS PRATAMA PUTRA J</v>
          </cell>
          <cell r="C66" t="str">
            <v>ADITYA AMRULLAH</v>
          </cell>
          <cell r="D66">
            <v>2</v>
          </cell>
        </row>
        <row r="67">
          <cell r="B67" t="str">
            <v>ANDIKA FAUZI</v>
          </cell>
          <cell r="C67" t="str">
            <v>ADITYA AMRULLAH</v>
          </cell>
          <cell r="D67">
            <v>2</v>
          </cell>
        </row>
        <row r="68">
          <cell r="B68" t="str">
            <v>GISNI PUTRI DWI LESTARI</v>
          </cell>
          <cell r="C68" t="str">
            <v>ADITYA AMRULLAH</v>
          </cell>
          <cell r="D68">
            <v>2</v>
          </cell>
        </row>
        <row r="69">
          <cell r="B69" t="str">
            <v>DESIARTI MARTIKA DEWIANA</v>
          </cell>
          <cell r="C69" t="str">
            <v>SLAMET GUMELAR</v>
          </cell>
          <cell r="D69">
            <v>2</v>
          </cell>
        </row>
        <row r="70">
          <cell r="B70" t="str">
            <v>DONI ANGGOLA</v>
          </cell>
          <cell r="C70" t="str">
            <v>SLAMET GUMELAR</v>
          </cell>
          <cell r="D70">
            <v>2</v>
          </cell>
        </row>
        <row r="71">
          <cell r="B71" t="str">
            <v>EVI NURASTUTI</v>
          </cell>
          <cell r="C71" t="str">
            <v>SLAMET GUMELAR</v>
          </cell>
          <cell r="D71">
            <v>2</v>
          </cell>
        </row>
        <row r="72">
          <cell r="B72" t="str">
            <v>FIRLY KOMALASARY</v>
          </cell>
          <cell r="C72" t="str">
            <v>SLAMET GUMELAR</v>
          </cell>
          <cell r="D72">
            <v>2</v>
          </cell>
        </row>
        <row r="73">
          <cell r="B73" t="str">
            <v>GINANJAR MUKTI RAHMADI</v>
          </cell>
          <cell r="C73" t="str">
            <v>SLAMET GUMELAR</v>
          </cell>
          <cell r="D73">
            <v>2</v>
          </cell>
        </row>
        <row r="74">
          <cell r="B74" t="str">
            <v>GITA FITRIANI</v>
          </cell>
          <cell r="C74" t="str">
            <v>SLAMET GUMELAR</v>
          </cell>
          <cell r="D74">
            <v>2</v>
          </cell>
        </row>
        <row r="75">
          <cell r="B75" t="str">
            <v>JULIO SAECAR AGUSTA</v>
          </cell>
          <cell r="C75" t="str">
            <v>SLAMET GUMELAR</v>
          </cell>
          <cell r="D75">
            <v>2</v>
          </cell>
        </row>
        <row r="76">
          <cell r="B76" t="str">
            <v>M CHANDRA EKO</v>
          </cell>
          <cell r="C76" t="str">
            <v>SLAMET GUMELAR</v>
          </cell>
          <cell r="D76">
            <v>2</v>
          </cell>
        </row>
        <row r="77">
          <cell r="B77" t="str">
            <v>TRIA ANDINI</v>
          </cell>
          <cell r="C77" t="str">
            <v>SLAMET GUMELAR</v>
          </cell>
          <cell r="D77">
            <v>2</v>
          </cell>
        </row>
        <row r="78">
          <cell r="B78" t="str">
            <v>YOHANES SAPUTRA</v>
          </cell>
          <cell r="C78" t="str">
            <v>SLAMET GUMELAR</v>
          </cell>
          <cell r="D78">
            <v>2</v>
          </cell>
        </row>
        <row r="79">
          <cell r="B79" t="str">
            <v>ZAIMAH RIFA</v>
          </cell>
          <cell r="C79" t="str">
            <v>SLAMET GUMELAR</v>
          </cell>
          <cell r="D79">
            <v>2</v>
          </cell>
        </row>
        <row r="80">
          <cell r="B80" t="str">
            <v>MEGALIA TAMARA PUTRI</v>
          </cell>
          <cell r="C80" t="str">
            <v>IMAN RINALDI</v>
          </cell>
          <cell r="D80">
            <v>2</v>
          </cell>
        </row>
        <row r="81">
          <cell r="B81" t="str">
            <v>NURUL NABILA</v>
          </cell>
          <cell r="C81" t="str">
            <v>IMAN RINALDI</v>
          </cell>
          <cell r="D81">
            <v>2</v>
          </cell>
        </row>
        <row r="82">
          <cell r="B82" t="str">
            <v>SAEPUL MILAH</v>
          </cell>
          <cell r="C82" t="str">
            <v>IMAN RINALDI</v>
          </cell>
          <cell r="D82">
            <v>2</v>
          </cell>
        </row>
        <row r="83">
          <cell r="B83" t="str">
            <v>LUKMAN NULHAKIM</v>
          </cell>
          <cell r="C83" t="str">
            <v>IMAN RINALDI</v>
          </cell>
          <cell r="D83">
            <v>2</v>
          </cell>
        </row>
        <row r="84">
          <cell r="B84" t="str">
            <v>REZA OCTAVIA PUTRI</v>
          </cell>
          <cell r="C84" t="str">
            <v>IMAN RINALDI</v>
          </cell>
          <cell r="D84">
            <v>2</v>
          </cell>
        </row>
        <row r="85">
          <cell r="B85" t="str">
            <v>RANI ANDRIANI</v>
          </cell>
          <cell r="C85" t="str">
            <v>IMAN RINALDI</v>
          </cell>
          <cell r="D85">
            <v>2</v>
          </cell>
        </row>
        <row r="86">
          <cell r="B86" t="str">
            <v>RIANI SETIANINGSIH</v>
          </cell>
          <cell r="C86" t="str">
            <v>IMAN RINALDI</v>
          </cell>
          <cell r="D86">
            <v>2</v>
          </cell>
        </row>
        <row r="87">
          <cell r="B87" t="str">
            <v>DONA AYU DEHAZ</v>
          </cell>
          <cell r="C87" t="str">
            <v>IMAN RINALDI</v>
          </cell>
          <cell r="D87">
            <v>2</v>
          </cell>
        </row>
        <row r="88">
          <cell r="B88" t="str">
            <v>MOHAMAD RIZKIANDRI SAPUTRA</v>
          </cell>
          <cell r="C88" t="str">
            <v>IMAN RINALDI</v>
          </cell>
          <cell r="D88">
            <v>2</v>
          </cell>
        </row>
        <row r="89">
          <cell r="B89" t="str">
            <v>ANCEU IMAN FIRMANSYAH</v>
          </cell>
          <cell r="C89" t="str">
            <v>IMAN RINALDI</v>
          </cell>
          <cell r="D89">
            <v>2</v>
          </cell>
        </row>
        <row r="90">
          <cell r="B90" t="str">
            <v>MUHAMAD ANGGA LESMANA</v>
          </cell>
          <cell r="C90" t="str">
            <v>IMAN RINALDI</v>
          </cell>
          <cell r="D90">
            <v>2</v>
          </cell>
        </row>
        <row r="91">
          <cell r="B91" t="str">
            <v>IIS NURJANAH</v>
          </cell>
          <cell r="C91" t="str">
            <v>FERDY LEONARD SAMUEL TAULO</v>
          </cell>
          <cell r="D91">
            <v>2</v>
          </cell>
        </row>
        <row r="92">
          <cell r="B92" t="str">
            <v>INTAN MARDIANI</v>
          </cell>
          <cell r="C92" t="str">
            <v>FERDY LEONARD SAMUEL TAULO</v>
          </cell>
          <cell r="D92">
            <v>2</v>
          </cell>
        </row>
        <row r="93">
          <cell r="B93" t="str">
            <v>BELLA RIZKY FEBRIANI</v>
          </cell>
          <cell r="C93" t="str">
            <v>FERDY LEONARD SAMUEL TAULO</v>
          </cell>
          <cell r="D93">
            <v>2</v>
          </cell>
        </row>
        <row r="94">
          <cell r="B94" t="str">
            <v>SITI KHOMALA SYARIE</v>
          </cell>
          <cell r="C94" t="str">
            <v>FERDY LEONARD SAMUEL TAULO</v>
          </cell>
          <cell r="D94">
            <v>2</v>
          </cell>
        </row>
        <row r="95">
          <cell r="B95" t="str">
            <v>SHOFI NURUL AZHARI</v>
          </cell>
          <cell r="C95" t="str">
            <v>FERDY LEONARD SAMUEL TAULO</v>
          </cell>
          <cell r="D95">
            <v>2</v>
          </cell>
        </row>
        <row r="96">
          <cell r="B96" t="str">
            <v>ARIEF MUHAMMAD RACHMAN</v>
          </cell>
          <cell r="C96" t="str">
            <v>FERDY LEONARD SAMUEL TAULO</v>
          </cell>
          <cell r="D96">
            <v>2</v>
          </cell>
        </row>
        <row r="97">
          <cell r="B97" t="str">
            <v>RR. ALDILLA DESYAZIZ SETIANTI</v>
          </cell>
          <cell r="C97" t="str">
            <v>FERDY LEONARD SAMUEL TAULO</v>
          </cell>
          <cell r="D97">
            <v>2</v>
          </cell>
        </row>
        <row r="98">
          <cell r="B98" t="str">
            <v>GANJAR RAMADHAN</v>
          </cell>
          <cell r="C98" t="str">
            <v>FERDY LEONARD SAMUEL TAULO</v>
          </cell>
          <cell r="D98">
            <v>2</v>
          </cell>
        </row>
        <row r="99">
          <cell r="B99" t="str">
            <v>ADITYA TRI PAMUNGKAS</v>
          </cell>
          <cell r="C99" t="str">
            <v>FERDY LEONARD SAMUEL TAULO</v>
          </cell>
          <cell r="D99">
            <v>2</v>
          </cell>
        </row>
        <row r="100">
          <cell r="B100" t="str">
            <v>ANGGI PUJI ASWARI</v>
          </cell>
          <cell r="C100" t="str">
            <v>FERDY LEONARD SAMUEL TAULO</v>
          </cell>
          <cell r="D100">
            <v>2</v>
          </cell>
        </row>
        <row r="101">
          <cell r="B101" t="str">
            <v>RAMDHAN NUGRAHA</v>
          </cell>
          <cell r="C101" t="str">
            <v>FERDY LEONARD SAMUEL TAULO</v>
          </cell>
          <cell r="D101">
            <v>2</v>
          </cell>
        </row>
        <row r="102">
          <cell r="B102" t="str">
            <v>WIDI HAYATI NINGRUM</v>
          </cell>
          <cell r="C102" t="str">
            <v>FREDY CAHYADI</v>
          </cell>
          <cell r="D102">
            <v>2</v>
          </cell>
        </row>
        <row r="103">
          <cell r="B103" t="str">
            <v>LISA YURIANA ARMAN</v>
          </cell>
          <cell r="C103" t="str">
            <v>FREDY CAHYADI</v>
          </cell>
          <cell r="D103">
            <v>2</v>
          </cell>
        </row>
        <row r="104">
          <cell r="B104" t="str">
            <v>SYLVIA CANDILLA</v>
          </cell>
          <cell r="C104" t="str">
            <v>FREDY CAHYADI</v>
          </cell>
          <cell r="D104">
            <v>2</v>
          </cell>
        </row>
        <row r="105">
          <cell r="B105" t="str">
            <v>ANISA RAHAYU</v>
          </cell>
          <cell r="C105" t="str">
            <v>FREDY CAHYADI</v>
          </cell>
          <cell r="D105">
            <v>2</v>
          </cell>
        </row>
        <row r="106">
          <cell r="B106" t="str">
            <v>DONNY YUSUF SUFRIYADI</v>
          </cell>
          <cell r="C106" t="str">
            <v>FREDY CAHYADI</v>
          </cell>
          <cell r="D106">
            <v>2</v>
          </cell>
        </row>
        <row r="107">
          <cell r="B107" t="str">
            <v>FIRMANSYAH</v>
          </cell>
          <cell r="C107" t="str">
            <v>FREDY CAHYADI</v>
          </cell>
          <cell r="D107">
            <v>2</v>
          </cell>
        </row>
        <row r="108">
          <cell r="B108" t="str">
            <v>NIA KURNIAWATI FEBRIYANI</v>
          </cell>
          <cell r="C108" t="str">
            <v>FREDY CAHYADI</v>
          </cell>
          <cell r="D108">
            <v>2</v>
          </cell>
        </row>
        <row r="109">
          <cell r="B109" t="str">
            <v>REZA ADITIYA</v>
          </cell>
          <cell r="C109" t="str">
            <v>FREDY CAHYADI</v>
          </cell>
          <cell r="D109">
            <v>2</v>
          </cell>
        </row>
        <row r="110">
          <cell r="B110" t="str">
            <v>ASEP DENI KURNIADI</v>
          </cell>
          <cell r="C110" t="str">
            <v>FREDY CAHYADI</v>
          </cell>
          <cell r="D110">
            <v>2</v>
          </cell>
        </row>
        <row r="111">
          <cell r="B111" t="str">
            <v>ARTHUR PRATAMA HAMONANGAN N</v>
          </cell>
          <cell r="C111" t="str">
            <v>FREDY CAHYADI</v>
          </cell>
          <cell r="D111">
            <v>2</v>
          </cell>
        </row>
        <row r="112">
          <cell r="B112" t="str">
            <v>GHINA NISRINA FIRDAUS KUSMAYADI</v>
          </cell>
          <cell r="C112" t="str">
            <v>FREDY CAHYADI</v>
          </cell>
          <cell r="D112">
            <v>2</v>
          </cell>
        </row>
        <row r="113">
          <cell r="B113" t="str">
            <v>RIDA FARIDA</v>
          </cell>
          <cell r="C113" t="str">
            <v>ANGGITA</v>
          </cell>
          <cell r="D113">
            <v>2</v>
          </cell>
        </row>
        <row r="114">
          <cell r="B114" t="str">
            <v>KIKI RENDIANA</v>
          </cell>
          <cell r="C114" t="str">
            <v>ANGGITA</v>
          </cell>
          <cell r="D114">
            <v>2</v>
          </cell>
        </row>
        <row r="115">
          <cell r="B115" t="str">
            <v>ASTRID BENEDITA AZHARI</v>
          </cell>
          <cell r="C115" t="str">
            <v>ANGGITA</v>
          </cell>
          <cell r="D115">
            <v>2</v>
          </cell>
        </row>
        <row r="116">
          <cell r="B116" t="str">
            <v>YUDHA SENA WIJAYA</v>
          </cell>
          <cell r="C116" t="str">
            <v>ANGGITA</v>
          </cell>
          <cell r="D116">
            <v>2</v>
          </cell>
        </row>
        <row r="117">
          <cell r="B117" t="str">
            <v>VINNY SORAYA TARPIANTI</v>
          </cell>
          <cell r="C117" t="str">
            <v>ANGGITA</v>
          </cell>
          <cell r="D117">
            <v>2</v>
          </cell>
        </row>
        <row r="118">
          <cell r="B118" t="str">
            <v>DESI NURHASANAH</v>
          </cell>
          <cell r="C118" t="str">
            <v>ANGGITA</v>
          </cell>
          <cell r="D118">
            <v>2</v>
          </cell>
        </row>
        <row r="119">
          <cell r="B119" t="str">
            <v>DANI RAMDANI</v>
          </cell>
          <cell r="C119" t="str">
            <v>ANGGITA</v>
          </cell>
          <cell r="D119">
            <v>2</v>
          </cell>
        </row>
        <row r="120">
          <cell r="B120" t="str">
            <v>PRIYANTO GUNAWAN</v>
          </cell>
          <cell r="C120" t="str">
            <v>ANGGITA</v>
          </cell>
          <cell r="D120">
            <v>2</v>
          </cell>
        </row>
        <row r="121">
          <cell r="B121" t="str">
            <v>IVAN NURHAKIM</v>
          </cell>
          <cell r="C121" t="str">
            <v>ANGGITA</v>
          </cell>
          <cell r="D121">
            <v>2</v>
          </cell>
        </row>
        <row r="122">
          <cell r="B122" t="str">
            <v>QISTHINA IDZNI ISHAMI</v>
          </cell>
          <cell r="C122" t="str">
            <v>ANGGITA</v>
          </cell>
          <cell r="D122">
            <v>2</v>
          </cell>
        </row>
        <row r="123">
          <cell r="B123" t="str">
            <v>TIARA NURHIDAYATI ROSIDI</v>
          </cell>
          <cell r="C123" t="str">
            <v>ANGGITA</v>
          </cell>
          <cell r="D123">
            <v>2</v>
          </cell>
        </row>
        <row r="124">
          <cell r="B124" t="str">
            <v>SITI ROHSAYIDAH</v>
          </cell>
          <cell r="C124" t="str">
            <v>ANGGITA</v>
          </cell>
          <cell r="D124">
            <v>2</v>
          </cell>
        </row>
        <row r="125">
          <cell r="B125" t="str">
            <v>NANDA HAMIDAH NURMAN</v>
          </cell>
          <cell r="C125" t="str">
            <v>ILYAS AFANDI</v>
          </cell>
          <cell r="D125">
            <v>2</v>
          </cell>
        </row>
        <row r="126">
          <cell r="B126" t="str">
            <v>AHMAD ZAKI MUHTAROM</v>
          </cell>
          <cell r="C126" t="str">
            <v>ILYAS AFANDI</v>
          </cell>
          <cell r="D126">
            <v>2</v>
          </cell>
        </row>
        <row r="127">
          <cell r="B127" t="str">
            <v>YUNI YULIANTI SURYADI</v>
          </cell>
          <cell r="C127" t="str">
            <v>ILYAS AFANDI</v>
          </cell>
          <cell r="D127">
            <v>2</v>
          </cell>
        </row>
        <row r="128">
          <cell r="B128" t="str">
            <v>RIVALI MUTAQSINA MANSYUR</v>
          </cell>
          <cell r="C128" t="str">
            <v>ILYAS AFANDI</v>
          </cell>
          <cell r="D128">
            <v>2</v>
          </cell>
        </row>
        <row r="129">
          <cell r="B129" t="str">
            <v>TIA SETIAWATI</v>
          </cell>
          <cell r="C129" t="str">
            <v>ILYAS AFANDI</v>
          </cell>
          <cell r="D129">
            <v>2</v>
          </cell>
        </row>
        <row r="130">
          <cell r="B130" t="str">
            <v>BRYAN WISHUDA SIHOMBING</v>
          </cell>
          <cell r="C130" t="str">
            <v>ILYAS AFANDI</v>
          </cell>
          <cell r="D130">
            <v>2</v>
          </cell>
        </row>
        <row r="131">
          <cell r="B131" t="str">
            <v>SUSANTI</v>
          </cell>
          <cell r="C131" t="str">
            <v>ILYAS AFANDI</v>
          </cell>
          <cell r="D131">
            <v>2</v>
          </cell>
        </row>
        <row r="132">
          <cell r="B132" t="str">
            <v>TITIN MEGAWATI</v>
          </cell>
          <cell r="C132" t="str">
            <v>ILYAS AFANDI</v>
          </cell>
          <cell r="D132">
            <v>2</v>
          </cell>
        </row>
        <row r="133">
          <cell r="B133" t="str">
            <v>AGUS SARIPUDIN</v>
          </cell>
          <cell r="C133" t="str">
            <v>ILYAS AFANDI</v>
          </cell>
          <cell r="D133">
            <v>2</v>
          </cell>
        </row>
        <row r="134">
          <cell r="B134" t="str">
            <v>SHAFIRA LUTHFIANI</v>
          </cell>
          <cell r="C134" t="str">
            <v>ILYAS AFANDI</v>
          </cell>
          <cell r="D134">
            <v>2</v>
          </cell>
        </row>
        <row r="135">
          <cell r="B135" t="str">
            <v>JODY EDWARD</v>
          </cell>
          <cell r="C135" t="str">
            <v>ILYAS AFANDI</v>
          </cell>
          <cell r="D135">
            <v>2</v>
          </cell>
        </row>
        <row r="136">
          <cell r="B136" t="str">
            <v>IRMAN GINANJAR</v>
          </cell>
          <cell r="C136" t="str">
            <v>IRMA RISMAYASARI</v>
          </cell>
          <cell r="D136">
            <v>2</v>
          </cell>
        </row>
        <row r="137">
          <cell r="B137" t="str">
            <v>CHRISTIN ANGELINA SIMARMATA</v>
          </cell>
          <cell r="C137" t="str">
            <v>IRMA RISMAYASARI</v>
          </cell>
          <cell r="D137">
            <v>2</v>
          </cell>
        </row>
        <row r="138">
          <cell r="B138" t="str">
            <v>ASTRI DIAH LESTARI</v>
          </cell>
          <cell r="C138" t="str">
            <v>IRMA RISMAYASARI</v>
          </cell>
          <cell r="D138">
            <v>2</v>
          </cell>
        </row>
        <row r="139">
          <cell r="B139" t="str">
            <v>CAHYO ADI PRASETYO</v>
          </cell>
          <cell r="C139" t="str">
            <v>IRMA RISMAYASARI</v>
          </cell>
          <cell r="D139">
            <v>2</v>
          </cell>
        </row>
        <row r="140">
          <cell r="B140" t="str">
            <v>ADHI DHARMA KUSUMAH</v>
          </cell>
          <cell r="C140" t="str">
            <v>IRMA RISMAYASARI</v>
          </cell>
          <cell r="D140">
            <v>2</v>
          </cell>
        </row>
        <row r="141">
          <cell r="B141" t="str">
            <v>DIANA ROSINTA</v>
          </cell>
          <cell r="C141" t="str">
            <v>IRMA RISMAYASARI</v>
          </cell>
          <cell r="D141">
            <v>2</v>
          </cell>
        </row>
        <row r="142">
          <cell r="B142" t="str">
            <v>ROHMAN</v>
          </cell>
          <cell r="C142" t="str">
            <v>IRMA RISMAYASARI</v>
          </cell>
          <cell r="D142">
            <v>2</v>
          </cell>
        </row>
        <row r="143">
          <cell r="B143" t="str">
            <v>RAINA SANCHIA RACHMA</v>
          </cell>
          <cell r="C143" t="str">
            <v>IRMA RISMAYASARI</v>
          </cell>
          <cell r="D143">
            <v>2</v>
          </cell>
        </row>
        <row r="144">
          <cell r="B144" t="str">
            <v>SRI WAHYUNI</v>
          </cell>
          <cell r="C144" t="str">
            <v>IRMA RISMAYASARI</v>
          </cell>
          <cell r="D144">
            <v>2</v>
          </cell>
        </row>
        <row r="145">
          <cell r="B145" t="str">
            <v>BAGOES EKO DANTO</v>
          </cell>
          <cell r="C145" t="str">
            <v>IRMA RISMAYASARI</v>
          </cell>
          <cell r="D145">
            <v>2</v>
          </cell>
        </row>
        <row r="146">
          <cell r="B146" t="str">
            <v>ANITA MULYANI</v>
          </cell>
          <cell r="C146" t="str">
            <v>METI PERMAYANTI</v>
          </cell>
          <cell r="D146">
            <v>2</v>
          </cell>
        </row>
        <row r="147">
          <cell r="B147" t="str">
            <v>ANITA NUR FAUZIAH</v>
          </cell>
          <cell r="C147" t="str">
            <v>METI PERMAYANTI</v>
          </cell>
          <cell r="D147">
            <v>2</v>
          </cell>
        </row>
        <row r="148">
          <cell r="B148" t="str">
            <v>ANNISA FITRIANA</v>
          </cell>
          <cell r="C148" t="str">
            <v>METI PERMAYANTI</v>
          </cell>
          <cell r="D148">
            <v>2</v>
          </cell>
        </row>
        <row r="149">
          <cell r="B149" t="str">
            <v>DADAN DANI RAHMAT</v>
          </cell>
          <cell r="C149" t="str">
            <v>METI PERMAYANTI</v>
          </cell>
          <cell r="D149">
            <v>2</v>
          </cell>
        </row>
        <row r="150">
          <cell r="B150" t="str">
            <v>FATHU ABDILLAH MUHTADI</v>
          </cell>
          <cell r="C150" t="str">
            <v>METI PERMAYANTI</v>
          </cell>
          <cell r="D150">
            <v>2</v>
          </cell>
        </row>
        <row r="151">
          <cell r="B151" t="str">
            <v>FERY HERIANSYAH</v>
          </cell>
          <cell r="C151" t="str">
            <v>METI PERMAYANTI</v>
          </cell>
          <cell r="D151">
            <v>2</v>
          </cell>
        </row>
        <row r="152">
          <cell r="B152" t="str">
            <v>MOHAMMAD FAKHRUDDIN</v>
          </cell>
          <cell r="C152" t="str">
            <v>METI PERMAYANTI</v>
          </cell>
          <cell r="D152">
            <v>2</v>
          </cell>
        </row>
        <row r="153">
          <cell r="B153" t="str">
            <v>RACHMAT IQBAL</v>
          </cell>
          <cell r="C153" t="str">
            <v>METI PERMAYANTI</v>
          </cell>
          <cell r="D153">
            <v>2</v>
          </cell>
        </row>
        <row r="154">
          <cell r="B154" t="str">
            <v>SELLY FEBRIANTI</v>
          </cell>
          <cell r="C154" t="str">
            <v>METI PERMAYANTI</v>
          </cell>
          <cell r="D154">
            <v>2</v>
          </cell>
        </row>
        <row r="155">
          <cell r="B155" t="str">
            <v>Selly Silvia</v>
          </cell>
          <cell r="C155" t="str">
            <v>METI PERMAYANTI</v>
          </cell>
          <cell r="D155">
            <v>2</v>
          </cell>
        </row>
        <row r="156">
          <cell r="B156" t="str">
            <v>TINA NURBIDARI</v>
          </cell>
          <cell r="C156" t="str">
            <v>METI PERMAYANTI</v>
          </cell>
          <cell r="D156">
            <v>2</v>
          </cell>
        </row>
        <row r="157">
          <cell r="B157" t="str">
            <v>ZULHAMKA JULIANTO KADIR</v>
          </cell>
          <cell r="C157" t="str">
            <v>Wida Mirawati</v>
          </cell>
          <cell r="D157">
            <v>2</v>
          </cell>
        </row>
        <row r="158">
          <cell r="B158" t="str">
            <v>EKO SUPRIYANTO</v>
          </cell>
          <cell r="C158" t="str">
            <v>Wida Mirawati</v>
          </cell>
          <cell r="D158">
            <v>2</v>
          </cell>
        </row>
        <row r="159">
          <cell r="B159" t="str">
            <v>BELLA DWI FEBRIANI</v>
          </cell>
          <cell r="C159" t="str">
            <v>Wida Mirawati</v>
          </cell>
          <cell r="D159">
            <v>2</v>
          </cell>
        </row>
        <row r="160">
          <cell r="B160" t="str">
            <v>RISHMA SABIILA</v>
          </cell>
          <cell r="C160" t="str">
            <v>Wida Mirawati</v>
          </cell>
          <cell r="D160">
            <v>2</v>
          </cell>
        </row>
        <row r="161">
          <cell r="B161" t="str">
            <v>IIQ SITI ROFIQOH</v>
          </cell>
          <cell r="C161" t="str">
            <v>Wida Mirawati</v>
          </cell>
          <cell r="D161">
            <v>2</v>
          </cell>
        </row>
        <row r="162">
          <cell r="B162" t="str">
            <v>MUHAMAD BAIDHAWI</v>
          </cell>
          <cell r="C162" t="str">
            <v>Wida Mirawati</v>
          </cell>
          <cell r="D162">
            <v>2</v>
          </cell>
        </row>
        <row r="163">
          <cell r="B163" t="str">
            <v>FANNY FARIANTI</v>
          </cell>
          <cell r="C163" t="str">
            <v>Wida Mirawati</v>
          </cell>
          <cell r="D163">
            <v>2</v>
          </cell>
        </row>
        <row r="164">
          <cell r="B164" t="str">
            <v>RIZKI PAMUJI</v>
          </cell>
          <cell r="C164" t="str">
            <v>Wida Mirawati</v>
          </cell>
          <cell r="D164">
            <v>2</v>
          </cell>
        </row>
        <row r="165">
          <cell r="B165" t="str">
            <v>ANNISA RIZKI PUJI RAHAYU</v>
          </cell>
          <cell r="C165" t="str">
            <v>Wida Mirawati</v>
          </cell>
          <cell r="D165">
            <v>2</v>
          </cell>
        </row>
        <row r="166">
          <cell r="B166" t="str">
            <v>DEVI SILVIA TAMBUNAN</v>
          </cell>
          <cell r="C166" t="str">
            <v>ANDRYAN ANAKOTTA PARY</v>
          </cell>
          <cell r="D166">
            <v>2</v>
          </cell>
        </row>
        <row r="167">
          <cell r="B167" t="str">
            <v>AGUNG WIBOWO</v>
          </cell>
          <cell r="C167" t="str">
            <v>ANDRYAN ANAKOTTA PARY</v>
          </cell>
          <cell r="D167">
            <v>2</v>
          </cell>
        </row>
        <row r="168">
          <cell r="B168" t="str">
            <v>SITI MARIAM</v>
          </cell>
          <cell r="C168" t="str">
            <v>ANDRYAN ANAKOTTA PARY</v>
          </cell>
          <cell r="D168">
            <v>2</v>
          </cell>
        </row>
        <row r="169">
          <cell r="B169" t="str">
            <v>ROSI ROSMAWATI</v>
          </cell>
          <cell r="C169" t="str">
            <v>ANDRYAN ANAKOTTA PARY</v>
          </cell>
          <cell r="D169">
            <v>2</v>
          </cell>
        </row>
        <row r="170">
          <cell r="B170" t="str">
            <v>FEBY FEBRIYANSARI</v>
          </cell>
          <cell r="C170" t="str">
            <v>ANDRYAN ANAKOTTA PARY</v>
          </cell>
          <cell r="D170">
            <v>2</v>
          </cell>
        </row>
        <row r="171">
          <cell r="B171" t="str">
            <v>ROBI SUKMANA</v>
          </cell>
          <cell r="C171" t="str">
            <v>ANDRYAN ANAKOTTA PARY</v>
          </cell>
          <cell r="D171">
            <v>2</v>
          </cell>
        </row>
        <row r="172">
          <cell r="B172" t="str">
            <v>MUHAMAD IQBAL PEBRIANSAH</v>
          </cell>
          <cell r="C172" t="str">
            <v>ANDRYAN ANAKOTTA PARY</v>
          </cell>
          <cell r="D172">
            <v>2</v>
          </cell>
        </row>
        <row r="173">
          <cell r="B173" t="str">
            <v>ANDHIKA EKKY PUTRO</v>
          </cell>
          <cell r="C173" t="str">
            <v>ANDRYAN ANAKOTTA PARY</v>
          </cell>
          <cell r="D173">
            <v>2</v>
          </cell>
        </row>
        <row r="174">
          <cell r="B174" t="str">
            <v>ALVIANTI NAZARI</v>
          </cell>
          <cell r="C174" t="str">
            <v>ANDRYAN ANAKOTTA PARY</v>
          </cell>
          <cell r="D174">
            <v>2</v>
          </cell>
        </row>
        <row r="175">
          <cell r="B175" t="str">
            <v>AGUNG PURWANDI</v>
          </cell>
          <cell r="C175" t="str">
            <v>ANDRYAN ANAKOTTA PARY</v>
          </cell>
          <cell r="D175">
            <v>2</v>
          </cell>
        </row>
        <row r="176">
          <cell r="B176" t="str">
            <v>TYAS JULIYANA NUGRAHA</v>
          </cell>
          <cell r="C176" t="str">
            <v>ANDRYAN ANAKOTTA PARY</v>
          </cell>
          <cell r="D176">
            <v>2</v>
          </cell>
        </row>
        <row r="177">
          <cell r="B177" t="str">
            <v>DWI RETNO ANGRAENI PUTRI</v>
          </cell>
          <cell r="C177" t="str">
            <v>ANDRYAN ANAKOTTA PARY</v>
          </cell>
          <cell r="D177">
            <v>2</v>
          </cell>
        </row>
        <row r="178">
          <cell r="B178" t="str">
            <v>HASNA PERMATASARI PAMUNGKAS</v>
          </cell>
          <cell r="C178" t="str">
            <v>RITA</v>
          </cell>
          <cell r="D178">
            <v>2</v>
          </cell>
        </row>
        <row r="179">
          <cell r="B179" t="str">
            <v>ANITA KUSUMANINGRUM</v>
          </cell>
          <cell r="C179" t="str">
            <v>RITA</v>
          </cell>
          <cell r="D179">
            <v>2</v>
          </cell>
        </row>
        <row r="180">
          <cell r="B180" t="str">
            <v>AHMAD</v>
          </cell>
          <cell r="C180" t="str">
            <v>RITA</v>
          </cell>
          <cell r="D180">
            <v>2</v>
          </cell>
        </row>
        <row r="181">
          <cell r="B181" t="str">
            <v>YAYU DAHLINA</v>
          </cell>
          <cell r="C181" t="str">
            <v>RITA</v>
          </cell>
          <cell r="D181">
            <v>2</v>
          </cell>
        </row>
        <row r="182">
          <cell r="B182" t="str">
            <v>REZA ANGGRIANI</v>
          </cell>
          <cell r="C182" t="str">
            <v>RITA</v>
          </cell>
          <cell r="D182">
            <v>2</v>
          </cell>
        </row>
        <row r="183">
          <cell r="B183" t="str">
            <v>ANGGA SUTEDJA</v>
          </cell>
          <cell r="C183" t="str">
            <v>RITA</v>
          </cell>
          <cell r="D183">
            <v>2</v>
          </cell>
        </row>
        <row r="184">
          <cell r="B184" t="str">
            <v>KINTAN AYU ASYIFA</v>
          </cell>
          <cell r="C184" t="str">
            <v>RITA</v>
          </cell>
          <cell r="D184">
            <v>2</v>
          </cell>
        </row>
        <row r="185">
          <cell r="B185" t="str">
            <v>ANGGER ZAINUDIN ROZAQ</v>
          </cell>
          <cell r="C185" t="str">
            <v>RITA</v>
          </cell>
          <cell r="D185">
            <v>2</v>
          </cell>
        </row>
        <row r="186">
          <cell r="B186" t="str">
            <v>MUHAMMAD FAZRIN RAMDANI</v>
          </cell>
          <cell r="C186" t="str">
            <v>RITA</v>
          </cell>
          <cell r="D186">
            <v>2</v>
          </cell>
        </row>
        <row r="187">
          <cell r="B187" t="str">
            <v>MUHAMMAD RIVALDI MULDIANSYAH</v>
          </cell>
          <cell r="C187" t="str">
            <v>RITA</v>
          </cell>
          <cell r="D187">
            <v>2</v>
          </cell>
        </row>
        <row r="188">
          <cell r="B188" t="str">
            <v>SITI NUR ROHAINI</v>
          </cell>
          <cell r="C188" t="str">
            <v>RITA</v>
          </cell>
          <cell r="D188">
            <v>2</v>
          </cell>
        </row>
        <row r="189">
          <cell r="B189" t="str">
            <v>NOFI SETIASIH</v>
          </cell>
          <cell r="C189" t="str">
            <v>RITA</v>
          </cell>
          <cell r="D189">
            <v>2</v>
          </cell>
        </row>
        <row r="190">
          <cell r="B190" t="str">
            <v>ARIE FAKHRUL ZAWAWI</v>
          </cell>
          <cell r="C190" t="str">
            <v>HENDRA</v>
          </cell>
          <cell r="D190">
            <v>2</v>
          </cell>
        </row>
        <row r="191">
          <cell r="B191" t="str">
            <v>ARISA DITA PRATAMI</v>
          </cell>
          <cell r="C191" t="str">
            <v>HENDRA</v>
          </cell>
          <cell r="D191">
            <v>2</v>
          </cell>
        </row>
        <row r="192">
          <cell r="B192" t="str">
            <v>ASTI SULASTIKA</v>
          </cell>
          <cell r="C192" t="str">
            <v>HENDRA</v>
          </cell>
          <cell r="D192">
            <v>2</v>
          </cell>
        </row>
        <row r="193">
          <cell r="B193" t="str">
            <v>GILVAN TRESALVANTIO</v>
          </cell>
          <cell r="C193" t="str">
            <v>HENDRA</v>
          </cell>
          <cell r="D193">
            <v>2</v>
          </cell>
        </row>
        <row r="194">
          <cell r="B194" t="str">
            <v>HIKMAT HIDAYAT</v>
          </cell>
          <cell r="C194" t="str">
            <v>HENDRA</v>
          </cell>
          <cell r="D194">
            <v>2</v>
          </cell>
        </row>
        <row r="195">
          <cell r="B195" t="str">
            <v>LIA LATHIFAH</v>
          </cell>
          <cell r="C195" t="str">
            <v>HENDRA</v>
          </cell>
          <cell r="D195">
            <v>2</v>
          </cell>
        </row>
        <row r="196">
          <cell r="B196" t="str">
            <v>RIRIN PITRIANI</v>
          </cell>
          <cell r="C196" t="str">
            <v>HENDRA</v>
          </cell>
          <cell r="D196">
            <v>2</v>
          </cell>
        </row>
        <row r="197">
          <cell r="B197" t="str">
            <v>SELLA SELVIA</v>
          </cell>
          <cell r="C197" t="str">
            <v>HENDRA</v>
          </cell>
          <cell r="D197">
            <v>2</v>
          </cell>
        </row>
        <row r="198">
          <cell r="B198" t="str">
            <v>SOPIAN ALI SANROPI</v>
          </cell>
          <cell r="C198" t="str">
            <v>HENDRA</v>
          </cell>
          <cell r="D198">
            <v>2</v>
          </cell>
        </row>
        <row r="199">
          <cell r="B199" t="str">
            <v>SUCI PRADITA SEPTIANI</v>
          </cell>
          <cell r="C199" t="str">
            <v>HENDRA</v>
          </cell>
          <cell r="D199">
            <v>2</v>
          </cell>
        </row>
        <row r="200">
          <cell r="B200" t="str">
            <v>WINDIARANI MAYANGSARI WINTANA</v>
          </cell>
          <cell r="C200" t="str">
            <v>HENDRA</v>
          </cell>
          <cell r="D200">
            <v>2</v>
          </cell>
        </row>
        <row r="201">
          <cell r="B201" t="str">
            <v>RIZAL NOFRIMA PUTRA</v>
          </cell>
          <cell r="C201" t="str">
            <v>WELLY FERDINANT NUGRAHA</v>
          </cell>
          <cell r="D201">
            <v>2</v>
          </cell>
        </row>
        <row r="202">
          <cell r="B202" t="str">
            <v>HAMDANI NUR ARIPIN</v>
          </cell>
          <cell r="C202" t="str">
            <v>WELLY FERDINANT NUGRAHA</v>
          </cell>
          <cell r="D202">
            <v>2</v>
          </cell>
        </row>
        <row r="203">
          <cell r="B203" t="str">
            <v>NOVAN WIDIANSYAH</v>
          </cell>
          <cell r="C203" t="str">
            <v>WELLY FERDINANT NUGRAHA</v>
          </cell>
          <cell r="D203">
            <v>2</v>
          </cell>
        </row>
        <row r="204">
          <cell r="B204" t="str">
            <v>DHIYAA HANIIFAH</v>
          </cell>
          <cell r="C204" t="str">
            <v>WELLY FERDINANT NUGRAHA</v>
          </cell>
          <cell r="D204">
            <v>2</v>
          </cell>
        </row>
        <row r="205">
          <cell r="B205" t="str">
            <v>HERU ADIANA</v>
          </cell>
          <cell r="C205" t="str">
            <v>WELLY FERDINANT NUGRAHA</v>
          </cell>
          <cell r="D205">
            <v>2</v>
          </cell>
        </row>
        <row r="206">
          <cell r="B206" t="str">
            <v>TRIA VIDIYANTI</v>
          </cell>
          <cell r="C206" t="str">
            <v>WELLY FERDINANT NUGRAHA</v>
          </cell>
          <cell r="D206">
            <v>2</v>
          </cell>
        </row>
        <row r="207">
          <cell r="B207" t="str">
            <v>DWI DEFIANA HERLIANTI</v>
          </cell>
          <cell r="C207" t="str">
            <v>WELLY FERDINANT NUGRAHA</v>
          </cell>
          <cell r="D207">
            <v>2</v>
          </cell>
        </row>
        <row r="208">
          <cell r="B208" t="str">
            <v>INDA DIAN PRATIWI</v>
          </cell>
          <cell r="C208" t="str">
            <v>WELLY FERDINANT NUGRAHA</v>
          </cell>
          <cell r="D208">
            <v>2</v>
          </cell>
        </row>
        <row r="209">
          <cell r="B209" t="str">
            <v>ELMO MAHESA ADIGRAHA</v>
          </cell>
          <cell r="C209" t="str">
            <v>WELLY FERDINANT NUGRAHA</v>
          </cell>
          <cell r="D209">
            <v>2</v>
          </cell>
        </row>
        <row r="210">
          <cell r="B210" t="str">
            <v>SERELIN ARDIANITA</v>
          </cell>
          <cell r="C210" t="str">
            <v>WELLY FERDINANT NUGRAHA</v>
          </cell>
          <cell r="D210">
            <v>2</v>
          </cell>
        </row>
        <row r="211">
          <cell r="B211" t="str">
            <v>RAUDHIA NUR ARIBAH</v>
          </cell>
          <cell r="D211">
            <v>2</v>
          </cell>
        </row>
        <row r="212">
          <cell r="B212" t="str">
            <v>KIKI HAKIAH</v>
          </cell>
          <cell r="D212">
            <v>2</v>
          </cell>
        </row>
        <row r="213">
          <cell r="B213" t="str">
            <v>MARIYAM PURBASARI</v>
          </cell>
          <cell r="D213">
            <v>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CO223"/>
  <sheetViews>
    <sheetView showGridLines="0" tabSelected="1" workbookViewId="0">
      <pane xSplit="3" ySplit="11" topLeftCell="AD42" activePane="bottomRight" state="frozen"/>
      <selection pane="topRight"/>
      <selection pane="bottomLeft"/>
      <selection pane="bottomRight" activeCell="B48" sqref="B48"/>
    </sheetView>
  </sheetViews>
  <sheetFormatPr defaultColWidth="9" defaultRowHeight="15"/>
  <cols>
    <col min="1" max="1" width="5.28515625" customWidth="1"/>
    <col min="2" max="2" width="28.140625" customWidth="1"/>
    <col min="3" max="6" width="9.140625" customWidth="1"/>
    <col min="7" max="7" width="12" customWidth="1"/>
    <col min="8" max="8" width="9.140625" customWidth="1"/>
    <col min="9" max="9" width="22" customWidth="1"/>
    <col min="10" max="24" width="9.140625" customWidth="1"/>
    <col min="25" max="25" width="8" customWidth="1"/>
    <col min="26" max="26" width="9.140625" customWidth="1"/>
    <col min="27" max="27" width="5.7109375" customWidth="1"/>
    <col min="28" max="28" width="7" customWidth="1"/>
    <col min="29" max="29" width="8" customWidth="1"/>
    <col min="30" max="30" width="9.140625" customWidth="1"/>
    <col min="31" max="31" width="5.7109375" customWidth="1"/>
    <col min="32" max="32" width="7" customWidth="1"/>
    <col min="33" max="33" width="7.28515625" customWidth="1"/>
    <col min="34" max="34" width="8" customWidth="1"/>
    <col min="35" max="35" width="8.140625" customWidth="1"/>
    <col min="36" max="36" width="5.7109375" customWidth="1"/>
    <col min="37" max="37" width="7" customWidth="1"/>
    <col min="38" max="38" width="7.28515625" customWidth="1"/>
    <col min="39" max="39" width="8" customWidth="1"/>
    <col min="40" max="40" width="5.7109375" customWidth="1"/>
    <col min="41" max="41" width="7" customWidth="1"/>
    <col min="42" max="47" width="9.140625" customWidth="1"/>
    <col min="48" max="48" width="6.85546875" customWidth="1"/>
    <col min="49" max="49" width="7.85546875" customWidth="1"/>
    <col min="50" max="53" width="9.140625" customWidth="1"/>
    <col min="54" max="54" width="7.7109375" customWidth="1"/>
    <col min="55" max="56" width="9.140625" customWidth="1"/>
    <col min="57" max="57" width="5.85546875" customWidth="1"/>
    <col min="58" max="79" width="9.140625" customWidth="1"/>
    <col min="80" max="82" width="10" customWidth="1"/>
    <col min="83" max="83" width="7.85546875" customWidth="1"/>
    <col min="84" max="91" width="9.140625" customWidth="1"/>
    <col min="92" max="92" width="8" customWidth="1"/>
  </cols>
  <sheetData>
    <row r="1" spans="1:93" hidden="1">
      <c r="A1" s="1"/>
      <c r="B1" s="1"/>
      <c r="C1" s="2"/>
      <c r="D1" s="1"/>
      <c r="E1" s="1"/>
      <c r="F1" s="3"/>
      <c r="G1" s="4"/>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5"/>
      <c r="BT1" s="6"/>
      <c r="BU1" s="6"/>
      <c r="BV1" s="6"/>
      <c r="BW1" s="1"/>
      <c r="BX1" s="1"/>
      <c r="BY1" s="1"/>
      <c r="BZ1" s="1"/>
      <c r="CA1" s="1"/>
      <c r="CB1" s="1"/>
      <c r="CC1" s="1"/>
      <c r="CD1" s="1"/>
      <c r="CE1" s="1"/>
      <c r="CF1" s="1"/>
      <c r="CG1" s="1"/>
      <c r="CH1" s="1"/>
      <c r="CI1" s="1"/>
      <c r="CJ1" s="1"/>
      <c r="CK1" s="1"/>
      <c r="CL1" s="1"/>
      <c r="CM1" s="1"/>
      <c r="CN1" s="7"/>
    </row>
    <row r="2" spans="1:93" hidden="1">
      <c r="A2" s="1"/>
      <c r="B2" s="1" t="s">
        <v>0</v>
      </c>
      <c r="C2" s="2"/>
      <c r="D2" s="1"/>
      <c r="E2" s="1"/>
      <c r="F2" s="3"/>
      <c r="G2" s="4"/>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8"/>
      <c r="AU2" s="1"/>
      <c r="AV2" s="1"/>
      <c r="AW2" s="1"/>
      <c r="AX2" s="1"/>
      <c r="AY2" s="1"/>
      <c r="AZ2" s="1"/>
      <c r="BA2" s="1"/>
      <c r="BB2" s="1"/>
      <c r="BC2" s="1"/>
      <c r="BD2" s="1"/>
      <c r="BE2" s="1"/>
      <c r="BF2" s="1"/>
      <c r="BG2" s="1"/>
      <c r="BH2" s="1"/>
      <c r="BI2" s="1"/>
      <c r="BJ2" s="1"/>
      <c r="BK2" s="1"/>
      <c r="BL2" s="1"/>
      <c r="BM2" s="1"/>
      <c r="BN2" s="1"/>
      <c r="BO2" s="1"/>
      <c r="BP2" s="1"/>
      <c r="BQ2" s="1"/>
      <c r="BR2" s="1"/>
      <c r="BS2" s="5"/>
      <c r="BT2" s="6"/>
      <c r="BU2" s="6"/>
      <c r="BV2" s="6"/>
      <c r="BW2" s="1"/>
      <c r="BX2" s="1"/>
      <c r="BY2" s="1"/>
      <c r="BZ2" s="1"/>
      <c r="CA2" s="1"/>
      <c r="CB2" s="1"/>
      <c r="CC2" s="1"/>
      <c r="CD2" s="1"/>
      <c r="CE2" s="1"/>
      <c r="CF2" s="1"/>
      <c r="CG2" s="1"/>
      <c r="CH2" s="1"/>
      <c r="CI2" s="1"/>
      <c r="CJ2" s="1"/>
      <c r="CK2" s="1"/>
      <c r="CL2" s="1"/>
      <c r="CM2" s="1"/>
      <c r="CN2" s="7"/>
    </row>
    <row r="3" spans="1:93" hidden="1">
      <c r="A3" s="1"/>
      <c r="B3" s="1" t="s">
        <v>1</v>
      </c>
      <c r="C3" s="2"/>
      <c r="D3" s="1"/>
      <c r="E3" s="1"/>
      <c r="F3" s="3"/>
      <c r="G3" s="4"/>
      <c r="H3" s="1"/>
      <c r="I3" s="1"/>
      <c r="J3" s="1"/>
      <c r="K3" s="1"/>
      <c r="L3" s="1"/>
      <c r="M3" s="1"/>
      <c r="N3" s="1"/>
      <c r="O3" s="9"/>
      <c r="P3" s="9"/>
      <c r="Q3" s="9"/>
      <c r="R3" s="9"/>
      <c r="S3" s="9"/>
      <c r="T3" s="9"/>
      <c r="U3" s="9"/>
      <c r="V3" s="9"/>
      <c r="W3" s="1"/>
      <c r="X3" s="1"/>
      <c r="Y3" s="1"/>
      <c r="Z3" s="10"/>
      <c r="AA3" s="1"/>
      <c r="AB3" s="1"/>
      <c r="AC3" s="1"/>
      <c r="AD3" s="1"/>
      <c r="AE3" s="1"/>
      <c r="AF3" s="1"/>
      <c r="AG3" s="1"/>
      <c r="AH3" s="1"/>
      <c r="AI3" s="1"/>
      <c r="AJ3" s="1"/>
      <c r="AK3" s="1"/>
      <c r="AL3" s="1"/>
      <c r="AM3" s="1"/>
      <c r="AN3" s="1"/>
      <c r="AO3" s="1"/>
      <c r="AP3" s="1"/>
      <c r="AQ3" s="1"/>
      <c r="AR3" s="1"/>
      <c r="AS3" s="8"/>
      <c r="AT3" s="1"/>
      <c r="AU3" s="1"/>
      <c r="AV3" s="1"/>
      <c r="AW3" s="1"/>
      <c r="AX3" s="1"/>
      <c r="AY3" s="1"/>
      <c r="AZ3" s="1"/>
      <c r="BA3" s="1"/>
      <c r="BB3" s="1"/>
      <c r="BC3" s="1"/>
      <c r="BD3" s="1"/>
      <c r="BE3" s="1"/>
      <c r="BF3" s="1"/>
      <c r="BG3" s="1"/>
      <c r="BH3" s="1"/>
      <c r="BI3" s="1"/>
      <c r="BJ3" s="1"/>
      <c r="BK3" s="1"/>
      <c r="BL3" s="1"/>
      <c r="BM3" s="1"/>
      <c r="BN3" s="1"/>
      <c r="BO3" s="1"/>
      <c r="BP3" s="1"/>
      <c r="BQ3" s="1"/>
      <c r="BR3" s="1"/>
      <c r="BS3" s="5"/>
      <c r="BT3" s="6"/>
      <c r="BU3" s="6"/>
      <c r="BV3" s="6"/>
      <c r="BW3" s="1"/>
      <c r="BX3" s="11"/>
      <c r="BY3" s="1"/>
      <c r="BZ3" s="1"/>
      <c r="CA3" s="1"/>
      <c r="CB3" s="1"/>
      <c r="CC3" s="1"/>
      <c r="CD3" s="1"/>
      <c r="CE3" s="1"/>
      <c r="CF3" s="1"/>
      <c r="CG3" s="1"/>
      <c r="CH3" s="1"/>
      <c r="CI3" s="1"/>
      <c r="CJ3" s="1"/>
      <c r="CK3" s="1"/>
      <c r="CL3" s="1"/>
      <c r="CM3" s="1"/>
      <c r="CN3" s="7"/>
    </row>
    <row r="4" spans="1:93" hidden="1">
      <c r="A4" s="1"/>
      <c r="B4" s="1" t="s">
        <v>2</v>
      </c>
      <c r="C4" s="2"/>
      <c r="D4" s="1"/>
      <c r="E4" s="1"/>
      <c r="F4" s="3"/>
      <c r="G4" s="4"/>
      <c r="H4" s="1"/>
      <c r="I4" s="1"/>
      <c r="J4" s="1"/>
      <c r="K4" s="1"/>
      <c r="L4" s="1"/>
      <c r="M4" s="1"/>
      <c r="N4" s="1"/>
      <c r="O4" s="9"/>
      <c r="P4" s="9"/>
      <c r="Q4" s="9"/>
      <c r="R4" s="9"/>
      <c r="S4" s="9"/>
      <c r="T4" s="9"/>
      <c r="U4" s="9"/>
      <c r="V4" s="9"/>
      <c r="W4" s="1"/>
      <c r="X4" s="1"/>
      <c r="Y4" s="1"/>
      <c r="Z4" s="10"/>
      <c r="AA4" s="1"/>
      <c r="AB4" s="1"/>
      <c r="AC4" s="1"/>
      <c r="AD4" s="1"/>
      <c r="AE4" s="1"/>
      <c r="AF4" s="1"/>
      <c r="AG4" s="1"/>
      <c r="AH4" s="1"/>
      <c r="AI4" s="8"/>
      <c r="AJ4" s="1"/>
      <c r="AK4" s="1"/>
      <c r="AL4" s="1"/>
      <c r="AM4" s="1"/>
      <c r="AN4" s="1"/>
      <c r="AO4" s="1"/>
      <c r="AP4" s="1"/>
      <c r="AQ4" s="1"/>
      <c r="AR4" s="12"/>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5"/>
      <c r="BX4" s="6"/>
      <c r="BY4" s="6"/>
      <c r="BZ4" s="1"/>
      <c r="CA4" s="1"/>
      <c r="CB4" s="1"/>
      <c r="CC4" s="1"/>
      <c r="CD4" s="1"/>
      <c r="CE4" s="1"/>
      <c r="CF4" s="1"/>
      <c r="CG4" s="1"/>
      <c r="CH4" s="1"/>
      <c r="CI4" s="1"/>
      <c r="CJ4" s="1"/>
      <c r="CK4" s="1"/>
      <c r="CL4" s="1"/>
      <c r="CM4" s="1"/>
      <c r="CN4" s="7"/>
    </row>
    <row r="5" spans="1:93">
      <c r="A5" s="1"/>
      <c r="B5" s="1" t="s">
        <v>3</v>
      </c>
      <c r="C5" s="2"/>
      <c r="D5" s="1"/>
      <c r="E5" s="1"/>
      <c r="F5" s="3"/>
      <c r="G5" s="4"/>
      <c r="H5" s="1"/>
      <c r="I5" s="1"/>
      <c r="J5" s="1"/>
      <c r="K5" s="1"/>
      <c r="L5" s="1"/>
      <c r="M5" s="1"/>
      <c r="N5" s="1"/>
      <c r="O5" s="9"/>
      <c r="P5" s="9"/>
      <c r="Q5" s="9"/>
      <c r="R5" s="9"/>
      <c r="S5" s="9"/>
      <c r="T5" s="9"/>
      <c r="U5" s="9"/>
      <c r="V5" s="9"/>
      <c r="W5" s="1"/>
      <c r="X5" s="1"/>
      <c r="Y5" s="1"/>
      <c r="Z5" s="10"/>
      <c r="AA5" s="1"/>
      <c r="AB5" s="1"/>
      <c r="AC5" s="1"/>
      <c r="AD5" s="1"/>
      <c r="AE5" s="1"/>
      <c r="AF5" s="1"/>
      <c r="AG5" s="1"/>
      <c r="AH5" s="1">
        <f>AI11*AG11</f>
        <v>10556.898611111072</v>
      </c>
      <c r="AI5" s="8"/>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7"/>
    </row>
    <row r="6" spans="1:93">
      <c r="A6" s="1"/>
      <c r="B6" s="1"/>
      <c r="C6" s="2">
        <v>1</v>
      </c>
      <c r="D6" s="1">
        <v>2</v>
      </c>
      <c r="E6" s="2">
        <v>3</v>
      </c>
      <c r="F6" s="1">
        <v>4</v>
      </c>
      <c r="G6" s="2">
        <v>5</v>
      </c>
      <c r="H6" s="1">
        <v>6</v>
      </c>
      <c r="I6" s="2">
        <v>7</v>
      </c>
      <c r="J6" s="1">
        <v>8</v>
      </c>
      <c r="K6" s="2">
        <v>9</v>
      </c>
      <c r="L6" s="1">
        <v>10</v>
      </c>
      <c r="M6" s="2">
        <v>11</v>
      </c>
      <c r="N6" s="1">
        <v>12</v>
      </c>
      <c r="O6" s="2">
        <v>13</v>
      </c>
      <c r="P6" s="1">
        <v>14</v>
      </c>
      <c r="Q6" s="2">
        <v>15</v>
      </c>
      <c r="R6" s="1">
        <v>16</v>
      </c>
      <c r="S6" s="2">
        <v>17</v>
      </c>
      <c r="T6" s="1">
        <v>18</v>
      </c>
      <c r="U6" s="2">
        <v>19</v>
      </c>
      <c r="V6" s="1">
        <v>20</v>
      </c>
      <c r="W6" s="2">
        <v>21</v>
      </c>
      <c r="X6" s="1">
        <v>22</v>
      </c>
      <c r="Y6" s="2">
        <v>23</v>
      </c>
      <c r="Z6" s="1">
        <v>24</v>
      </c>
      <c r="AA6" s="2">
        <v>25</v>
      </c>
      <c r="AB6" s="1">
        <v>26</v>
      </c>
      <c r="AC6" s="2">
        <v>27</v>
      </c>
      <c r="AD6" s="1">
        <v>28</v>
      </c>
      <c r="AE6" s="2">
        <v>29</v>
      </c>
      <c r="AF6" s="1">
        <v>30</v>
      </c>
      <c r="AG6" s="2">
        <v>31</v>
      </c>
      <c r="AH6" s="1">
        <v>32</v>
      </c>
      <c r="AI6" s="2">
        <v>33</v>
      </c>
      <c r="AJ6" s="1">
        <v>34</v>
      </c>
      <c r="AK6" s="2">
        <v>35</v>
      </c>
      <c r="AL6" s="1">
        <v>36</v>
      </c>
      <c r="AM6" s="2">
        <v>37</v>
      </c>
      <c r="AN6" s="1">
        <v>38</v>
      </c>
      <c r="AO6" s="2">
        <v>39</v>
      </c>
      <c r="AP6" s="1">
        <v>40</v>
      </c>
      <c r="AQ6" s="2">
        <v>41</v>
      </c>
      <c r="AR6" s="1">
        <v>42</v>
      </c>
      <c r="AS6" s="2">
        <v>43</v>
      </c>
      <c r="AT6" s="1">
        <v>44</v>
      </c>
      <c r="AU6" s="2">
        <v>45</v>
      </c>
      <c r="AV6" s="1">
        <v>46</v>
      </c>
      <c r="AW6" s="2">
        <v>47</v>
      </c>
      <c r="AX6" s="1">
        <v>48</v>
      </c>
      <c r="AY6" s="2">
        <v>49</v>
      </c>
      <c r="AZ6" s="1">
        <v>50</v>
      </c>
      <c r="BA6" s="2">
        <v>51</v>
      </c>
      <c r="BB6" s="1">
        <v>52</v>
      </c>
      <c r="BC6" s="2">
        <v>53</v>
      </c>
      <c r="BD6" s="1">
        <v>54</v>
      </c>
      <c r="BE6" s="2">
        <v>55</v>
      </c>
      <c r="BF6" s="1">
        <v>56</v>
      </c>
      <c r="BG6" s="2">
        <v>57</v>
      </c>
      <c r="BH6" s="1">
        <v>58</v>
      </c>
      <c r="BI6" s="2">
        <v>59</v>
      </c>
      <c r="BJ6" s="1">
        <v>60</v>
      </c>
      <c r="BK6" s="2">
        <v>61</v>
      </c>
      <c r="BL6" s="1">
        <v>62</v>
      </c>
      <c r="BM6" s="2">
        <v>63</v>
      </c>
      <c r="BN6" s="1">
        <v>64</v>
      </c>
      <c r="BO6" s="2">
        <v>65</v>
      </c>
      <c r="BP6" s="1">
        <v>66</v>
      </c>
      <c r="BQ6" s="2">
        <v>67</v>
      </c>
      <c r="BR6" s="1">
        <v>68</v>
      </c>
      <c r="BS6" s="2">
        <v>69</v>
      </c>
      <c r="BT6" s="1">
        <v>70</v>
      </c>
      <c r="BU6" s="2">
        <v>71</v>
      </c>
      <c r="BV6" s="1">
        <v>72</v>
      </c>
      <c r="BW6" s="2">
        <v>73</v>
      </c>
      <c r="BX6" s="1">
        <v>74</v>
      </c>
      <c r="BY6" s="2">
        <v>75</v>
      </c>
      <c r="BZ6" s="1">
        <v>76</v>
      </c>
      <c r="CA6" s="2">
        <v>77</v>
      </c>
      <c r="CB6" s="1">
        <v>78</v>
      </c>
      <c r="CC6" s="2">
        <v>79</v>
      </c>
      <c r="CD6" s="1">
        <v>80</v>
      </c>
      <c r="CE6" s="2">
        <v>81</v>
      </c>
      <c r="CF6" s="1">
        <v>82</v>
      </c>
      <c r="CG6" s="2">
        <v>83</v>
      </c>
      <c r="CH6" s="1">
        <v>84</v>
      </c>
      <c r="CI6" s="2">
        <v>85</v>
      </c>
      <c r="CJ6" s="1">
        <v>86</v>
      </c>
      <c r="CK6" s="2">
        <v>87</v>
      </c>
      <c r="CL6" s="1">
        <v>88</v>
      </c>
      <c r="CM6" s="2">
        <v>89</v>
      </c>
      <c r="CN6" s="1">
        <v>90</v>
      </c>
    </row>
    <row r="7" spans="1:93">
      <c r="A7" s="200" t="s">
        <v>4</v>
      </c>
      <c r="B7" s="200" t="s">
        <v>5</v>
      </c>
      <c r="C7" s="201" t="s">
        <v>6</v>
      </c>
      <c r="D7" s="202" t="s">
        <v>7</v>
      </c>
      <c r="E7" s="202" t="s">
        <v>8</v>
      </c>
      <c r="F7" s="203" t="s">
        <v>9</v>
      </c>
      <c r="G7" s="200" t="s">
        <v>10</v>
      </c>
      <c r="H7" s="200" t="s">
        <v>11</v>
      </c>
      <c r="I7" s="200" t="s">
        <v>12</v>
      </c>
      <c r="J7" s="200" t="s">
        <v>13</v>
      </c>
      <c r="K7" s="200" t="s">
        <v>14</v>
      </c>
      <c r="L7" s="200" t="s">
        <v>15</v>
      </c>
      <c r="M7" s="200" t="s">
        <v>16</v>
      </c>
      <c r="N7" s="200" t="s">
        <v>17</v>
      </c>
      <c r="O7" s="200" t="s">
        <v>18</v>
      </c>
      <c r="P7" s="200" t="s">
        <v>19</v>
      </c>
      <c r="Q7" s="200" t="s">
        <v>20</v>
      </c>
      <c r="R7" s="200" t="s">
        <v>21</v>
      </c>
      <c r="S7" s="200" t="s">
        <v>22</v>
      </c>
      <c r="T7" s="200" t="s">
        <v>23</v>
      </c>
      <c r="U7" s="145" t="s">
        <v>24</v>
      </c>
      <c r="V7" s="200" t="s">
        <v>25</v>
      </c>
      <c r="W7" s="200" t="s">
        <v>26</v>
      </c>
      <c r="X7" s="200" t="s">
        <v>27</v>
      </c>
      <c r="Y7" s="160" t="s">
        <v>28</v>
      </c>
      <c r="Z7" s="161"/>
      <c r="AA7" s="161"/>
      <c r="AB7" s="161"/>
      <c r="AC7" s="161"/>
      <c r="AD7" s="161"/>
      <c r="AE7" s="161"/>
      <c r="AF7" s="161"/>
      <c r="AG7" s="161"/>
      <c r="AH7" s="161"/>
      <c r="AI7" s="161"/>
      <c r="AJ7" s="161"/>
      <c r="AK7" s="161"/>
      <c r="AL7" s="161"/>
      <c r="AM7" s="161"/>
      <c r="AN7" s="161"/>
      <c r="AO7" s="162"/>
      <c r="AP7" s="194" t="s">
        <v>29</v>
      </c>
      <c r="AQ7" s="195"/>
      <c r="AR7" s="195"/>
      <c r="AS7" s="195"/>
      <c r="AT7" s="195"/>
      <c r="AU7" s="195"/>
      <c r="AV7" s="195"/>
      <c r="AW7" s="195"/>
      <c r="AX7" s="195"/>
      <c r="AY7" s="195"/>
      <c r="AZ7" s="195"/>
      <c r="BA7" s="195"/>
      <c r="BB7" s="195"/>
      <c r="BC7" s="195"/>
      <c r="BD7" s="195"/>
      <c r="BE7" s="195"/>
      <c r="BF7" s="195"/>
      <c r="BG7" s="195"/>
      <c r="BH7" s="195"/>
      <c r="BI7" s="195"/>
      <c r="BJ7" s="196"/>
      <c r="BK7" s="197" t="s">
        <v>30</v>
      </c>
      <c r="BL7" s="198"/>
      <c r="BM7" s="198"/>
      <c r="BN7" s="198"/>
      <c r="BO7" s="198"/>
      <c r="BP7" s="198"/>
      <c r="BQ7" s="199"/>
      <c r="BR7" s="185" t="s">
        <v>31</v>
      </c>
      <c r="BS7" s="185" t="s">
        <v>32</v>
      </c>
      <c r="BT7" s="185" t="s">
        <v>33</v>
      </c>
      <c r="BU7" s="185" t="s">
        <v>34</v>
      </c>
      <c r="BV7" s="188" t="s">
        <v>35</v>
      </c>
      <c r="BW7" s="188" t="s">
        <v>36</v>
      </c>
      <c r="BX7" s="191" t="s">
        <v>37</v>
      </c>
      <c r="BY7" s="176" t="s">
        <v>38</v>
      </c>
      <c r="BZ7" s="176" t="s">
        <v>39</v>
      </c>
      <c r="CA7" s="176" t="s">
        <v>40</v>
      </c>
      <c r="CB7" s="179" t="s">
        <v>41</v>
      </c>
      <c r="CC7" s="179" t="s">
        <v>42</v>
      </c>
      <c r="CD7" s="179" t="s">
        <v>43</v>
      </c>
      <c r="CE7" s="182" t="s">
        <v>44</v>
      </c>
      <c r="CF7" s="164">
        <v>1</v>
      </c>
      <c r="CG7" s="163"/>
      <c r="CH7" s="163" t="s">
        <v>45</v>
      </c>
      <c r="CI7" s="163"/>
      <c r="CJ7" s="164">
        <v>1</v>
      </c>
      <c r="CK7" s="163"/>
      <c r="CL7" s="163" t="s">
        <v>45</v>
      </c>
      <c r="CM7" s="163"/>
      <c r="CN7" s="165" t="s">
        <v>46</v>
      </c>
    </row>
    <row r="8" spans="1:93">
      <c r="A8" s="200"/>
      <c r="B8" s="200"/>
      <c r="C8" s="201"/>
      <c r="D8" s="202"/>
      <c r="E8" s="202"/>
      <c r="F8" s="203"/>
      <c r="G8" s="200"/>
      <c r="H8" s="200"/>
      <c r="I8" s="200"/>
      <c r="J8" s="200"/>
      <c r="K8" s="200"/>
      <c r="L8" s="200"/>
      <c r="M8" s="200"/>
      <c r="N8" s="200"/>
      <c r="O8" s="200"/>
      <c r="P8" s="200"/>
      <c r="Q8" s="200"/>
      <c r="R8" s="200"/>
      <c r="S8" s="200"/>
      <c r="T8" s="200"/>
      <c r="U8" s="145"/>
      <c r="V8" s="200"/>
      <c r="W8" s="200"/>
      <c r="X8" s="200"/>
      <c r="Y8" s="168" t="s">
        <v>47</v>
      </c>
      <c r="Z8" s="168"/>
      <c r="AA8" s="168"/>
      <c r="AB8" s="168"/>
      <c r="AC8" s="168" t="s">
        <v>48</v>
      </c>
      <c r="AD8" s="168"/>
      <c r="AE8" s="168"/>
      <c r="AF8" s="168"/>
      <c r="AG8" s="168" t="s">
        <v>49</v>
      </c>
      <c r="AH8" s="168"/>
      <c r="AI8" s="168"/>
      <c r="AJ8" s="168"/>
      <c r="AK8" s="168"/>
      <c r="AL8" s="169" t="s">
        <v>50</v>
      </c>
      <c r="AM8" s="170"/>
      <c r="AN8" s="170"/>
      <c r="AO8" s="171"/>
      <c r="AP8" s="172" t="s">
        <v>51</v>
      </c>
      <c r="AQ8" s="172"/>
      <c r="AR8" s="172"/>
      <c r="AS8" s="172"/>
      <c r="AT8" s="173" t="s">
        <v>52</v>
      </c>
      <c r="AU8" s="174"/>
      <c r="AV8" s="174"/>
      <c r="AW8" s="175"/>
      <c r="AX8" s="194" t="s">
        <v>53</v>
      </c>
      <c r="AY8" s="195"/>
      <c r="AZ8" s="195"/>
      <c r="BA8" s="196"/>
      <c r="BB8" s="194" t="s">
        <v>54</v>
      </c>
      <c r="BC8" s="195"/>
      <c r="BD8" s="195"/>
      <c r="BE8" s="195"/>
      <c r="BF8" s="196"/>
      <c r="BG8" s="194" t="s">
        <v>55</v>
      </c>
      <c r="BH8" s="195"/>
      <c r="BI8" s="195"/>
      <c r="BJ8" s="196"/>
      <c r="BK8" s="168" t="s">
        <v>56</v>
      </c>
      <c r="BL8" s="168"/>
      <c r="BM8" s="168"/>
      <c r="BN8" s="168"/>
      <c r="BO8" s="160" t="s">
        <v>57</v>
      </c>
      <c r="BP8" s="161"/>
      <c r="BQ8" s="162"/>
      <c r="BR8" s="186"/>
      <c r="BS8" s="186"/>
      <c r="BT8" s="186"/>
      <c r="BU8" s="186"/>
      <c r="BV8" s="189"/>
      <c r="BW8" s="189"/>
      <c r="BX8" s="192"/>
      <c r="BY8" s="177"/>
      <c r="BZ8" s="177"/>
      <c r="CA8" s="177"/>
      <c r="CB8" s="180"/>
      <c r="CC8" s="180"/>
      <c r="CD8" s="180"/>
      <c r="CE8" s="183"/>
      <c r="CF8" s="155" t="s">
        <v>58</v>
      </c>
      <c r="CG8" s="155" t="s">
        <v>59</v>
      </c>
      <c r="CH8" s="155" t="s">
        <v>58</v>
      </c>
      <c r="CI8" s="155" t="s">
        <v>59</v>
      </c>
      <c r="CJ8" s="155" t="s">
        <v>58</v>
      </c>
      <c r="CK8" s="155" t="s">
        <v>59</v>
      </c>
      <c r="CL8" s="155" t="s">
        <v>58</v>
      </c>
      <c r="CM8" s="155" t="s">
        <v>59</v>
      </c>
      <c r="CN8" s="166"/>
    </row>
    <row r="9" spans="1:93">
      <c r="A9" s="200"/>
      <c r="B9" s="200"/>
      <c r="C9" s="201"/>
      <c r="D9" s="202"/>
      <c r="E9" s="202"/>
      <c r="F9" s="203"/>
      <c r="G9" s="200"/>
      <c r="H9" s="200"/>
      <c r="I9" s="200"/>
      <c r="J9" s="200"/>
      <c r="K9" s="200"/>
      <c r="L9" s="200"/>
      <c r="M9" s="200"/>
      <c r="N9" s="200"/>
      <c r="O9" s="200"/>
      <c r="P9" s="200"/>
      <c r="Q9" s="200"/>
      <c r="R9" s="200"/>
      <c r="S9" s="200"/>
      <c r="T9" s="200"/>
      <c r="U9" s="145"/>
      <c r="V9" s="200"/>
      <c r="W9" s="200"/>
      <c r="X9" s="200"/>
      <c r="Y9" s="158">
        <v>0.1</v>
      </c>
      <c r="Z9" s="158"/>
      <c r="AA9" s="158"/>
      <c r="AB9" s="158"/>
      <c r="AC9" s="158">
        <v>0.15</v>
      </c>
      <c r="AD9" s="158"/>
      <c r="AE9" s="158"/>
      <c r="AF9" s="158"/>
      <c r="AG9" s="158">
        <v>0.1</v>
      </c>
      <c r="AH9" s="158"/>
      <c r="AI9" s="158"/>
      <c r="AJ9" s="158"/>
      <c r="AK9" s="158"/>
      <c r="AL9" s="149">
        <v>0.15</v>
      </c>
      <c r="AM9" s="150"/>
      <c r="AN9" s="150"/>
      <c r="AO9" s="151"/>
      <c r="AP9" s="159">
        <v>0.1</v>
      </c>
      <c r="AQ9" s="159"/>
      <c r="AR9" s="159"/>
      <c r="AS9" s="159"/>
      <c r="AT9" s="146">
        <v>0.1</v>
      </c>
      <c r="AU9" s="147"/>
      <c r="AV9" s="147"/>
      <c r="AW9" s="148"/>
      <c r="AX9" s="146">
        <v>0.08</v>
      </c>
      <c r="AY9" s="147"/>
      <c r="AZ9" s="147"/>
      <c r="BA9" s="148"/>
      <c r="BB9" s="146">
        <v>0.06</v>
      </c>
      <c r="BC9" s="147"/>
      <c r="BD9" s="147"/>
      <c r="BE9" s="147"/>
      <c r="BF9" s="148"/>
      <c r="BG9" s="146">
        <v>0.06</v>
      </c>
      <c r="BH9" s="147"/>
      <c r="BI9" s="147"/>
      <c r="BJ9" s="148"/>
      <c r="BK9" s="149">
        <v>0.05</v>
      </c>
      <c r="BL9" s="150"/>
      <c r="BM9" s="150"/>
      <c r="BN9" s="151"/>
      <c r="BO9" s="149">
        <v>0.05</v>
      </c>
      <c r="BP9" s="150"/>
      <c r="BQ9" s="151"/>
      <c r="BR9" s="186"/>
      <c r="BS9" s="186"/>
      <c r="BT9" s="186"/>
      <c r="BU9" s="186"/>
      <c r="BV9" s="189"/>
      <c r="BW9" s="189"/>
      <c r="BX9" s="192"/>
      <c r="BY9" s="177"/>
      <c r="BZ9" s="177"/>
      <c r="CA9" s="177"/>
      <c r="CB9" s="180"/>
      <c r="CC9" s="180"/>
      <c r="CD9" s="180"/>
      <c r="CE9" s="183"/>
      <c r="CF9" s="156"/>
      <c r="CG9" s="156"/>
      <c r="CH9" s="156"/>
      <c r="CI9" s="156"/>
      <c r="CJ9" s="156"/>
      <c r="CK9" s="156"/>
      <c r="CL9" s="156"/>
      <c r="CM9" s="156"/>
      <c r="CN9" s="166"/>
    </row>
    <row r="10" spans="1:93" ht="12" customHeight="1">
      <c r="A10" s="200"/>
      <c r="B10" s="200"/>
      <c r="C10" s="201"/>
      <c r="D10" s="202"/>
      <c r="E10" s="202"/>
      <c r="F10" s="203"/>
      <c r="G10" s="200"/>
      <c r="H10" s="200"/>
      <c r="I10" s="200"/>
      <c r="J10" s="200"/>
      <c r="K10" s="200"/>
      <c r="L10" s="200"/>
      <c r="M10" s="200"/>
      <c r="N10" s="200"/>
      <c r="O10" s="200"/>
      <c r="P10" s="200"/>
      <c r="Q10" s="200"/>
      <c r="R10" s="200"/>
      <c r="S10" s="200"/>
      <c r="T10" s="200"/>
      <c r="U10" s="145"/>
      <c r="V10" s="200"/>
      <c r="W10" s="200"/>
      <c r="X10" s="200"/>
      <c r="Y10" s="13" t="s">
        <v>60</v>
      </c>
      <c r="Z10" s="14" t="s">
        <v>61</v>
      </c>
      <c r="AA10" s="15" t="s">
        <v>62</v>
      </c>
      <c r="AB10" s="15" t="s">
        <v>63</v>
      </c>
      <c r="AC10" s="13" t="s">
        <v>60</v>
      </c>
      <c r="AD10" s="14" t="s">
        <v>61</v>
      </c>
      <c r="AE10" s="15" t="s">
        <v>62</v>
      </c>
      <c r="AF10" s="15" t="s">
        <v>63</v>
      </c>
      <c r="AG10" s="15" t="s">
        <v>64</v>
      </c>
      <c r="AH10" s="13" t="s">
        <v>60</v>
      </c>
      <c r="AI10" s="14" t="s">
        <v>61</v>
      </c>
      <c r="AJ10" s="15" t="s">
        <v>62</v>
      </c>
      <c r="AK10" s="15" t="s">
        <v>63</v>
      </c>
      <c r="AL10" s="15" t="s">
        <v>64</v>
      </c>
      <c r="AM10" s="13" t="s">
        <v>60</v>
      </c>
      <c r="AN10" s="15" t="s">
        <v>62</v>
      </c>
      <c r="AO10" s="15" t="s">
        <v>63</v>
      </c>
      <c r="AP10" s="16" t="s">
        <v>65</v>
      </c>
      <c r="AQ10" s="17" t="s">
        <v>60</v>
      </c>
      <c r="AR10" s="16" t="s">
        <v>62</v>
      </c>
      <c r="AS10" s="16" t="s">
        <v>63</v>
      </c>
      <c r="AT10" s="16" t="s">
        <v>65</v>
      </c>
      <c r="AU10" s="18" t="s">
        <v>60</v>
      </c>
      <c r="AV10" s="16" t="s">
        <v>62</v>
      </c>
      <c r="AW10" s="16" t="s">
        <v>63</v>
      </c>
      <c r="AX10" s="16" t="s">
        <v>65</v>
      </c>
      <c r="AY10" s="17" t="s">
        <v>60</v>
      </c>
      <c r="AZ10" s="16" t="s">
        <v>62</v>
      </c>
      <c r="BA10" s="16" t="s">
        <v>63</v>
      </c>
      <c r="BB10" s="16" t="s">
        <v>65</v>
      </c>
      <c r="BC10" s="17" t="s">
        <v>60</v>
      </c>
      <c r="BD10" s="19" t="s">
        <v>66</v>
      </c>
      <c r="BE10" s="16" t="s">
        <v>62</v>
      </c>
      <c r="BF10" s="16" t="s">
        <v>63</v>
      </c>
      <c r="BG10" s="16" t="s">
        <v>65</v>
      </c>
      <c r="BH10" s="17" t="s">
        <v>60</v>
      </c>
      <c r="BI10" s="16" t="s">
        <v>62</v>
      </c>
      <c r="BJ10" s="16" t="s">
        <v>63</v>
      </c>
      <c r="BK10" s="20" t="s">
        <v>65</v>
      </c>
      <c r="BL10" s="21" t="s">
        <v>60</v>
      </c>
      <c r="BM10" s="20" t="s">
        <v>62</v>
      </c>
      <c r="BN10" s="20" t="s">
        <v>63</v>
      </c>
      <c r="BO10" s="21" t="s">
        <v>60</v>
      </c>
      <c r="BP10" s="20" t="s">
        <v>62</v>
      </c>
      <c r="BQ10" s="20" t="s">
        <v>63</v>
      </c>
      <c r="BR10" s="187"/>
      <c r="BS10" s="187"/>
      <c r="BT10" s="187"/>
      <c r="BU10" s="187"/>
      <c r="BV10" s="190"/>
      <c r="BW10" s="190"/>
      <c r="BX10" s="193"/>
      <c r="BY10" s="178"/>
      <c r="BZ10" s="178"/>
      <c r="CA10" s="178"/>
      <c r="CB10" s="181"/>
      <c r="CC10" s="181"/>
      <c r="CD10" s="181"/>
      <c r="CE10" s="184"/>
      <c r="CF10" s="157"/>
      <c r="CG10" s="157"/>
      <c r="CH10" s="157"/>
      <c r="CI10" s="157"/>
      <c r="CJ10" s="157"/>
      <c r="CK10" s="157"/>
      <c r="CL10" s="157"/>
      <c r="CM10" s="157"/>
      <c r="CN10" s="167"/>
    </row>
    <row r="11" spans="1:93">
      <c r="A11" s="22">
        <v>1</v>
      </c>
      <c r="B11" s="23" t="s">
        <v>67</v>
      </c>
      <c r="C11" s="24">
        <v>105787</v>
      </c>
      <c r="D11" s="25">
        <f>IFERROR(VLOOKUP($C11,[1]Sheet1!$C:$AD,14,0),"")</f>
        <v>44396</v>
      </c>
      <c r="E11" s="25">
        <f>IFERROR(VLOOKUP($C11,[1]Sheet1!$C:$AD,15,0),"")</f>
        <v>44699</v>
      </c>
      <c r="F11" s="26" t="str">
        <f>IFERROR(VLOOKUP($C11,[1]Sheet1!$C:$AD,17,0),"")</f>
        <v>E</v>
      </c>
      <c r="G11" s="25" t="str">
        <f>IFERROR(VLOOKUP($C11,[1]Sheet1!$C:$AD,9,0),"")</f>
        <v>AGENT POSTPAID</v>
      </c>
      <c r="H11" s="25" t="str">
        <f>IFERROR(VLOOKUP($C11,[1]Sheet1!$C:$AD,4,0),"")</f>
        <v>LAKI-LAKI</v>
      </c>
      <c r="I11" s="25" t="str">
        <f>IFERROR(VLOOKUP($C11,[1]Sheet1!$C:$AD,11,0),"")</f>
        <v>IIN TARINAH</v>
      </c>
      <c r="J11" s="25" t="str">
        <f>IFERROR(VLOOKUP($C11,[1]Sheet1!$C:$AD,12,0),"")</f>
        <v>AAN YANUAR</v>
      </c>
      <c r="K11" s="27" t="s">
        <v>68</v>
      </c>
      <c r="L11" s="24"/>
      <c r="M11" s="24"/>
      <c r="N11" s="22">
        <v>22</v>
      </c>
      <c r="O11" s="22">
        <f>VLOOKUP($C11,[1]Sheet2!$C:$AI,11,0)</f>
        <v>24</v>
      </c>
      <c r="P11" s="22">
        <f>VLOOKUP($C11,[1]Sheet2!$C:$AI,17,0)</f>
        <v>1</v>
      </c>
      <c r="Q11" s="22">
        <f>VLOOKUP($C11,[1]Sheet2!$C:$AI,19,0)</f>
        <v>1</v>
      </c>
      <c r="R11" s="22">
        <f>VLOOKUP($C11,[1]Sheet2!$C:$AI,25,0)</f>
        <v>0</v>
      </c>
      <c r="S11" s="22">
        <f>VLOOKUP($C11,[1]Sheet2!$C:$AI,22,0)</f>
        <v>2</v>
      </c>
      <c r="T11" s="22">
        <f>VLOOKUP($C11,[1]Sheet2!$C:$AI,16,0)</f>
        <v>0</v>
      </c>
      <c r="U11" s="22">
        <f>SUM(P11:R11)</f>
        <v>2</v>
      </c>
      <c r="V11" s="22">
        <f>O11-P11-Q11-T11</f>
        <v>22</v>
      </c>
      <c r="W11" s="22">
        <f>O11-(S11+T11)</f>
        <v>22</v>
      </c>
      <c r="X11" s="22">
        <v>7.75</v>
      </c>
      <c r="Y11" s="22">
        <v>0</v>
      </c>
      <c r="Z11" s="28">
        <f>(V11-Y11)/V11</f>
        <v>1</v>
      </c>
      <c r="AA11" s="22">
        <f>IF(Q11&gt;0,0,IF(Y11&gt;2,0,IF(Y11=2,1,IF(Y11=1,2,IF(Y11&lt;=0,5)))))</f>
        <v>0</v>
      </c>
      <c r="AB11" s="29">
        <f>AA11*$Y$9/5</f>
        <v>0</v>
      </c>
      <c r="AC11" s="22">
        <f>U11</f>
        <v>2</v>
      </c>
      <c r="AD11" s="28">
        <f>(V11-AC11)/V11</f>
        <v>0.90909090909090906</v>
      </c>
      <c r="AE11" s="22">
        <f>IF(Q11&gt;0,0,IF(AC11&lt;=0,5,IF(AC11=1,1,0)))</f>
        <v>0</v>
      </c>
      <c r="AF11" s="29">
        <f>AE11*$AC$9/5</f>
        <v>0</v>
      </c>
      <c r="AG11" s="22">
        <f>W11*(X11*60)</f>
        <v>10230</v>
      </c>
      <c r="AH11" s="30">
        <f>VLOOKUP(C11,[1]Sheet3!C:H,6,0)</f>
        <v>10556.898611111072</v>
      </c>
      <c r="AI11" s="31">
        <f>AH11/AG11</f>
        <v>1.0319548984468301</v>
      </c>
      <c r="AJ11" s="22">
        <f>IF(AI11&lt;=90%,1,IF(AND(AI11&gt;90%,AI11&lt;100%),2,IF(AI11=100%,3,IF(AND(AI11&gt;100%,AI11&lt;=105%),4,5))))</f>
        <v>4</v>
      </c>
      <c r="AK11" s="29">
        <f>AJ11*$AG$9/5</f>
        <v>0.08</v>
      </c>
      <c r="AL11" s="32">
        <v>300</v>
      </c>
      <c r="AM11" s="33">
        <f>VLOOKUP($C11,[1]Sheet1!$C:$AD,21,0)</f>
        <v>293.568431568432</v>
      </c>
      <c r="AN11" s="32">
        <f>IF(AM11&gt;AL11,1,IF(AM11=AL11,3,5))</f>
        <v>5</v>
      </c>
      <c r="AO11" s="29">
        <f>AN11*$AL$9/5</f>
        <v>0.15</v>
      </c>
      <c r="AP11" s="34">
        <v>95</v>
      </c>
      <c r="AQ11" s="33">
        <f>VLOOKUP($C11,[1]Sheet1!$C:$AD,22,0)</f>
        <v>96.25</v>
      </c>
      <c r="AR11" s="32">
        <f>IF(AQ11&gt;AP11,5,IF(AQ11=AP11,3,1))</f>
        <v>5</v>
      </c>
      <c r="AS11" s="29">
        <f>AR11*$AP$9/5</f>
        <v>0.1</v>
      </c>
      <c r="AT11" s="35">
        <v>0.92</v>
      </c>
      <c r="AU11" s="36">
        <f>VLOOKUP($C11,[1]Sheet1!$C:$AD,23,0)</f>
        <v>0.90476190476190499</v>
      </c>
      <c r="AV11" s="32">
        <f>IF(AU11&gt;AT11,5,IF(AU11=AT11,3,1))</f>
        <v>1</v>
      </c>
      <c r="AW11" s="29">
        <f>AV11*$AT$9/5</f>
        <v>0.02</v>
      </c>
      <c r="AX11" s="34">
        <v>90</v>
      </c>
      <c r="AY11" s="33">
        <f>VLOOKUP($C11,[1]Sheet1!$C:$AD,24,0)</f>
        <v>100</v>
      </c>
      <c r="AZ11" s="32">
        <f>IF(AY11&gt;AX11,5,IF(AY11=AX11,3,1))</f>
        <v>5</v>
      </c>
      <c r="BA11" s="29">
        <f>AZ11*$AX$9/5</f>
        <v>0.08</v>
      </c>
      <c r="BB11" s="28">
        <v>0.85</v>
      </c>
      <c r="BC11" s="36">
        <f>VLOOKUP($C11,[1]Sheet1!$C:$AD,25,0)</f>
        <v>0.84615384615384603</v>
      </c>
      <c r="BD11" s="37"/>
      <c r="BE11" s="32">
        <f>IF(BD11=1,0,IF(BC11&gt;BB11,5,IF(BC11=BB11,4,IF(BC11="",3,1))))</f>
        <v>1</v>
      </c>
      <c r="BF11" s="29">
        <f>BE11*$BB$9/5</f>
        <v>1.2E-2</v>
      </c>
      <c r="BG11" s="28">
        <v>0.4</v>
      </c>
      <c r="BH11" s="36">
        <f>VLOOKUP($C11,[1]Sheet1!$C:$AD,26,0)</f>
        <v>0.64285714285714302</v>
      </c>
      <c r="BI11" s="32">
        <f>IF(BH11&gt;BG11,5,IF(BH11=BG11,4,IF(BH11="",3,1)))</f>
        <v>5</v>
      </c>
      <c r="BJ11" s="29">
        <f>BI11*$BG$9/5</f>
        <v>0.06</v>
      </c>
      <c r="BK11" s="38">
        <v>0.95</v>
      </c>
      <c r="BL11" s="36">
        <f>VLOOKUP($C11,[1]Sheet1!$C:$AD,27,0)</f>
        <v>0.99400599400599399</v>
      </c>
      <c r="BM11" s="32">
        <f>IF(BL11&gt;BK11,5,IF(BL11=BK11,4,IF(BL11="",3,1)))</f>
        <v>5</v>
      </c>
      <c r="BN11" s="29">
        <f>BM11*$BK$9/5</f>
        <v>0.05</v>
      </c>
      <c r="BO11" s="39">
        <v>2</v>
      </c>
      <c r="BP11" s="32">
        <f>IF(BO11&gt;1,5,IF(BO11=1,3,1))</f>
        <v>5</v>
      </c>
      <c r="BQ11" s="29">
        <f>BP11*$BO$9/5</f>
        <v>0.05</v>
      </c>
      <c r="BR11" s="29">
        <f>AB11+AF11+AK11+AO11</f>
        <v>0.22999999999999998</v>
      </c>
      <c r="BS11" s="29">
        <f>BJ11+AW11+BA11+BF11+AS11</f>
        <v>0.27200000000000002</v>
      </c>
      <c r="BT11" s="29">
        <f>BQ11+BN11</f>
        <v>0.1</v>
      </c>
      <c r="BU11" s="40">
        <f>SUM(BR11:BT11)</f>
        <v>0.60199999999999998</v>
      </c>
      <c r="BV11" s="41" t="str">
        <f>IF(M11="TIDAK","GUGUR",IF(CA11&gt;0,"GUGUR","TERIMA"))</f>
        <v>GUGUR</v>
      </c>
      <c r="BW11" s="42">
        <f>IF(BV11="GUGUR",0,IF(G11="AGENT POSTPAID",670000,IF(G11="AGENT PRIORITY",800000,IF(G11="AGENT PREPAID",670000,))))</f>
        <v>0</v>
      </c>
      <c r="BX11" s="43">
        <f>BW11*BS11</f>
        <v>0</v>
      </c>
      <c r="BY11" s="44"/>
      <c r="BZ11" s="44"/>
      <c r="CA11" s="44">
        <v>1</v>
      </c>
      <c r="CB11" s="43">
        <f>BR11*BW11</f>
        <v>0</v>
      </c>
      <c r="CC11" s="43">
        <f>IF(L11="YA",(V11/N11)*BX11,IF(M11="YA",(V11/N11)*BX11,IF(T11&gt;0,(V11/N11)*BX11,IF(BY11&gt;0,BX11*85%,IF(BZ11&gt;0,BX11*60%,IF(CA11&gt;0,BX11*0%,BX11))))))</f>
        <v>0</v>
      </c>
      <c r="CD11" s="43">
        <f>BT11*BW11</f>
        <v>0</v>
      </c>
      <c r="CE11" s="37">
        <f>IF(BV11="GUGUR",0,IF(BU11=100%,200000,IF(AND(BU11&gt;=98%,BU11&lt;100%),100000,IF(AND(BU11&gt;=97%,BU11&lt;99%),50000,))))</f>
        <v>0</v>
      </c>
      <c r="CF11" s="24">
        <f>IF(AND(H11=100%,H11="LAKI-LAKI"),1,0)</f>
        <v>0</v>
      </c>
      <c r="CG11" s="24">
        <f>IF(AND(H11=100%,H11="PEREMPUAN"),1,0)</f>
        <v>0</v>
      </c>
      <c r="CH11" s="24">
        <f>IF(AND(H11&lt;100%,H11="LAKI-LAKI"),1,0)</f>
        <v>0</v>
      </c>
      <c r="CI11" s="24">
        <f>IF(AND(H11&lt;100%,H11="PEREMPUAN"),1,0)</f>
        <v>0</v>
      </c>
      <c r="CJ11" s="24">
        <f>IF(AND(BS11=100%,H11="LAKI-LAKI"),1,0)</f>
        <v>0</v>
      </c>
      <c r="CK11" s="24">
        <f>IF(AND(BS11=100%,H11="PEREMPUAN"),1,0)</f>
        <v>0</v>
      </c>
      <c r="CL11" s="24">
        <f>IF(AND(BS11&lt;100%,H11="LAKI-LAKI"),1,0)</f>
        <v>1</v>
      </c>
      <c r="CM11" s="24">
        <f>IF(AND(BS11&lt;100%,H11="PEREMPUAN"),1,0)</f>
        <v>0</v>
      </c>
      <c r="CN11" s="45">
        <f>SUM(CB11:CE11)</f>
        <v>0</v>
      </c>
      <c r="CO11" s="46"/>
    </row>
    <row r="12" spans="1:93" s="48" customFormat="1" ht="12" customHeight="1">
      <c r="A12" s="22">
        <v>2</v>
      </c>
      <c r="B12" s="23" t="s">
        <v>69</v>
      </c>
      <c r="C12" s="24">
        <v>95694</v>
      </c>
      <c r="D12" s="25">
        <f>IFERROR(VLOOKUP($C12,[1]Sheet1!$C:$AD,14,0),"")</f>
        <v>44484</v>
      </c>
      <c r="E12" s="25">
        <f>IFERROR(VLOOKUP($C12,[1]Sheet1!$C:$AD,15,0),"")</f>
        <v>44787</v>
      </c>
      <c r="F12" s="26" t="str">
        <f>IFERROR(VLOOKUP($C12,[1]Sheet1!$C:$AD,17,0),"")</f>
        <v>E</v>
      </c>
      <c r="G12" s="25" t="str">
        <f>IFERROR(VLOOKUP($C12,[1]Sheet1!$C:$AD,9,0),"")</f>
        <v>AGENT POSTPAID</v>
      </c>
      <c r="H12" s="25" t="str">
        <f>IFERROR(VLOOKUP($C12,[1]Sheet1!$C:$AD,4,0),"")</f>
        <v>LAKI-LAKI</v>
      </c>
      <c r="I12" s="25" t="str">
        <f>IFERROR(VLOOKUP($C12,[1]Sheet1!$C:$AD,11,0),"")</f>
        <v>MOHAMAD RAMDAN HILMI SOFYAN</v>
      </c>
      <c r="J12" s="25" t="str">
        <f>IFERROR(VLOOKUP($C12,[1]Sheet1!$C:$AD,12,0),"")</f>
        <v>RIKA RIANY</v>
      </c>
      <c r="K12" s="27" t="s">
        <v>68</v>
      </c>
      <c r="L12" s="24"/>
      <c r="M12" s="24"/>
      <c r="N12" s="22">
        <v>22</v>
      </c>
      <c r="O12" s="22">
        <f>VLOOKUP($C12,[1]Sheet2!$C:$AI,11,0)</f>
        <v>24</v>
      </c>
      <c r="P12" s="22">
        <f>VLOOKUP($C12,[1]Sheet2!$C:$AI,17,0)</f>
        <v>0</v>
      </c>
      <c r="Q12" s="22">
        <f>VLOOKUP($C12,[1]Sheet2!$C:$AI,19,0)</f>
        <v>0</v>
      </c>
      <c r="R12" s="22">
        <f>VLOOKUP($C12,[1]Sheet2!$C:$AI,25,0)</f>
        <v>1</v>
      </c>
      <c r="S12" s="22">
        <f>VLOOKUP($C12,[1]Sheet2!$C:$AI,22,0)</f>
        <v>0</v>
      </c>
      <c r="T12" s="22">
        <f>VLOOKUP($C12,[1]Sheet2!$C:$AI,16,0)</f>
        <v>0</v>
      </c>
      <c r="U12" s="22">
        <f t="shared" ref="U12:U75" si="0">SUM(P12:R12)</f>
        <v>1</v>
      </c>
      <c r="V12" s="22">
        <f t="shared" ref="V12:V75" si="1">O12-P12-Q12-T12</f>
        <v>24</v>
      </c>
      <c r="W12" s="22">
        <f t="shared" ref="W12:W75" si="2">O12-(S12+T12)</f>
        <v>24</v>
      </c>
      <c r="X12" s="22">
        <v>7.75</v>
      </c>
      <c r="Y12" s="22">
        <v>0</v>
      </c>
      <c r="Z12" s="28">
        <f t="shared" ref="Z12:Z75" si="3">(V12-Y12)/V12</f>
        <v>1</v>
      </c>
      <c r="AA12" s="22">
        <f t="shared" ref="AA12:AA75" si="4">IF(Q12&gt;0,0,IF(Y12&gt;2,0,IF(Y12=2,1,IF(Y12=1,2,IF(Y12&lt;=0,5)))))</f>
        <v>5</v>
      </c>
      <c r="AB12" s="29">
        <f t="shared" ref="AB12:AB75" si="5">AA12*$Y$9/5</f>
        <v>0.1</v>
      </c>
      <c r="AC12" s="22">
        <f t="shared" ref="AC12:AC75" si="6">U12</f>
        <v>1</v>
      </c>
      <c r="AD12" s="28">
        <f t="shared" ref="AD12:AD75" si="7">(V12-AC12)/V12</f>
        <v>0.95833333333333337</v>
      </c>
      <c r="AE12" s="22">
        <f t="shared" ref="AE12:AE75" si="8">IF(Q12&gt;0,0,IF(AC12&lt;=0,5,IF(AC12=1,1,0)))</f>
        <v>1</v>
      </c>
      <c r="AF12" s="29">
        <f t="shared" ref="AF12:AF75" si="9">AE12*$AC$9/5</f>
        <v>0.03</v>
      </c>
      <c r="AG12" s="22">
        <f t="shared" ref="AG12:AG75" si="10">W12*(X12*60)</f>
        <v>11160</v>
      </c>
      <c r="AH12" s="30">
        <f>VLOOKUP(C12,[1]Sheet3!C:H,6,0)</f>
        <v>10420.149999999994</v>
      </c>
      <c r="AI12" s="31">
        <f t="shared" ref="AI12:AI75" si="11">AH12/AG12</f>
        <v>0.93370519713261602</v>
      </c>
      <c r="AJ12" s="22">
        <f t="shared" ref="AJ12:AJ75" si="12">IF(AI12&lt;=90%,1,IF(AND(AI12&gt;90%,AI12&lt;100%),2,IF(AI12=100%,3,IF(AND(AI12&gt;100%,AI12&lt;=105%),4,5))))</f>
        <v>2</v>
      </c>
      <c r="AK12" s="29">
        <f t="shared" ref="AK12:AK75" si="13">AJ12*$AG$9/5</f>
        <v>0.04</v>
      </c>
      <c r="AL12" s="32">
        <v>300</v>
      </c>
      <c r="AM12" s="33">
        <f>VLOOKUP($C12,[1]Sheet1!$C:$AD,21,0)</f>
        <v>298.79020234291801</v>
      </c>
      <c r="AN12" s="32">
        <f t="shared" ref="AN12:AN75" si="14">IF(AM12&gt;AL12,1,IF(AM12=AL12,3,5))</f>
        <v>5</v>
      </c>
      <c r="AO12" s="29">
        <f t="shared" ref="AO12:AO75" si="15">AN12*$AL$9/5</f>
        <v>0.15</v>
      </c>
      <c r="AP12" s="34">
        <v>95</v>
      </c>
      <c r="AQ12" s="33">
        <f>VLOOKUP($C12,[1]Sheet1!$C:$AD,22,0)</f>
        <v>98.8888888888889</v>
      </c>
      <c r="AR12" s="32">
        <f t="shared" ref="AR12:AR75" si="16">IF(AQ12&gt;AP12,5,IF(AQ12=AP12,3,1))</f>
        <v>5</v>
      </c>
      <c r="AS12" s="29">
        <f t="shared" ref="AS12:AS75" si="17">AR12*$AP$9/5</f>
        <v>0.1</v>
      </c>
      <c r="AT12" s="35">
        <v>0.92</v>
      </c>
      <c r="AU12" s="36">
        <f>VLOOKUP($C12,[1]Sheet1!$C:$AD,23,0)</f>
        <v>0.93125000000000002</v>
      </c>
      <c r="AV12" s="32">
        <f t="shared" ref="AV12:AV75" si="18">IF(AU12&gt;AT12,5,IF(AU12=AT12,3,1))</f>
        <v>5</v>
      </c>
      <c r="AW12" s="29">
        <f t="shared" ref="AW12:AW75" si="19">AV12*$AT$9/5</f>
        <v>0.1</v>
      </c>
      <c r="AX12" s="34">
        <v>90</v>
      </c>
      <c r="AY12" s="33">
        <f>VLOOKUP($C12,[1]Sheet1!$C:$AD,24,0)</f>
        <v>100</v>
      </c>
      <c r="AZ12" s="32">
        <f t="shared" ref="AZ12:AZ75" si="20">IF(AY12&gt;AX12,5,IF(AY12=AX12,3,1))</f>
        <v>5</v>
      </c>
      <c r="BA12" s="29">
        <f t="shared" ref="BA12:BA75" si="21">AZ12*$AX$9/5</f>
        <v>0.08</v>
      </c>
      <c r="BB12" s="28">
        <v>0.85</v>
      </c>
      <c r="BC12" s="36">
        <f>VLOOKUP($C12,[1]Sheet1!$C:$AD,25,0)</f>
        <v>0.93548387096774199</v>
      </c>
      <c r="BD12" s="37"/>
      <c r="BE12" s="32">
        <f t="shared" ref="BE12:BE75" si="22">IF(BD12=1,0,IF(BC12&gt;BB12,5,IF(BC12=BB12,4,IF(BC12="",3,1))))</f>
        <v>5</v>
      </c>
      <c r="BF12" s="29">
        <f t="shared" ref="BF12:BF75" si="23">BE12*$BB$9/5</f>
        <v>0.06</v>
      </c>
      <c r="BG12" s="28">
        <v>0.4</v>
      </c>
      <c r="BH12" s="36">
        <f>VLOOKUP($C12,[1]Sheet1!$C:$AD,26,0)</f>
        <v>0.65625</v>
      </c>
      <c r="BI12" s="32">
        <f t="shared" ref="BI12:BI75" si="24">IF(BH12&gt;BG12,5,IF(BH12=BG12,4,IF(BH12="",3,1)))</f>
        <v>5</v>
      </c>
      <c r="BJ12" s="29">
        <f t="shared" ref="BJ12:BJ75" si="25">BI12*$BG$9/5</f>
        <v>0.06</v>
      </c>
      <c r="BK12" s="38">
        <v>0.95</v>
      </c>
      <c r="BL12" s="36">
        <f>VLOOKUP($C12,[1]Sheet1!$C:$AD,27,0)</f>
        <v>0.99041533546325899</v>
      </c>
      <c r="BM12" s="32">
        <f t="shared" ref="BM12:BM75" si="26">IF(BL12&gt;BK12,5,IF(BL12=BK12,4,IF(BL12="",3,1)))</f>
        <v>5</v>
      </c>
      <c r="BN12" s="29">
        <f t="shared" ref="BN12:BN75" si="27">BM12*$BK$9/5</f>
        <v>0.05</v>
      </c>
      <c r="BO12" s="39">
        <v>2</v>
      </c>
      <c r="BP12" s="32">
        <f t="shared" ref="BP12:BP75" si="28">IF(BO12&gt;1,5,IF(BO12=1,3,1))</f>
        <v>5</v>
      </c>
      <c r="BQ12" s="29">
        <f t="shared" ref="BQ12:BQ75" si="29">BP12*$BO$9/5</f>
        <v>0.05</v>
      </c>
      <c r="BR12" s="29">
        <f t="shared" ref="BR12:BR75" si="30">AB12+AF12+AK12+AO12</f>
        <v>0.32</v>
      </c>
      <c r="BS12" s="29">
        <f t="shared" ref="BS12:BS75" si="31">BJ12+AW12+BA12+BF12+AS12</f>
        <v>0.4</v>
      </c>
      <c r="BT12" s="29">
        <f t="shared" ref="BT12:BT75" si="32">BQ12+BN12</f>
        <v>0.1</v>
      </c>
      <c r="BU12" s="40">
        <f t="shared" ref="BU12:BU75" si="33">SUM(BR12:BT12)</f>
        <v>0.82</v>
      </c>
      <c r="BV12" s="41" t="str">
        <f t="shared" ref="BV12:BV75" si="34">IF(M12="TIDAK","GUGUR",IF(CA12&gt;0,"GUGUR","TERIMA"))</f>
        <v>TERIMA</v>
      </c>
      <c r="BW12" s="42">
        <f t="shared" ref="BW12:BW75" si="35">IF(BV12="GUGUR",0,IF(G12="AGENT POSTPAID",670000,IF(G12="AGENT PRIORITY",800000,IF(G12="AGENT PREPAID",670000,))))</f>
        <v>670000</v>
      </c>
      <c r="BX12" s="43">
        <f t="shared" ref="BX12:BX75" si="36">BW12*BS12</f>
        <v>268000</v>
      </c>
      <c r="BY12" s="44"/>
      <c r="BZ12" s="44"/>
      <c r="CA12" s="44"/>
      <c r="CB12" s="43">
        <f t="shared" ref="CB12:CB75" si="37">BR12*BW12</f>
        <v>214400</v>
      </c>
      <c r="CC12" s="43">
        <f t="shared" ref="CC12:CC75" si="38">IF(L12="YA",(V12/N12)*BX12,IF(M12="YA",(V12/N12)*BX12,IF(T12&gt;0,(V12/N12)*BX12,IF(BY12&gt;0,BX12*85%,IF(BZ12&gt;0,BX12*60%,IF(CA12&gt;0,BX12*0%,BX12))))))</f>
        <v>268000</v>
      </c>
      <c r="CD12" s="43">
        <f t="shared" ref="CD12:CD75" si="39">BT12*BW12</f>
        <v>67000</v>
      </c>
      <c r="CE12" s="37">
        <f t="shared" ref="CE12:CE75" si="40">IF(BV12="GUGUR",0,IF(BU12=100%,200000,IF(AND(BU12&gt;=98%,BU12&lt;100%),100000,IF(AND(BU12&gt;=97%,BU12&lt;99%),50000,))))</f>
        <v>0</v>
      </c>
      <c r="CF12" s="24">
        <f t="shared" ref="CF12:CF75" si="41">IF(AND(H12=100%,H12="LAKI-LAKI"),1,0)</f>
        <v>0</v>
      </c>
      <c r="CG12" s="24">
        <f t="shared" ref="CG12:CG75" si="42">IF(AND(H12=100%,H12="PEREMPUAN"),1,0)</f>
        <v>0</v>
      </c>
      <c r="CH12" s="24">
        <f t="shared" ref="CH12:CH75" si="43">IF(AND(H12&lt;100%,H12="LAKI-LAKI"),1,0)</f>
        <v>0</v>
      </c>
      <c r="CI12" s="24">
        <f t="shared" ref="CI12:CI75" si="44">IF(AND(H12&lt;100%,H12="PEREMPUAN"),1,0)</f>
        <v>0</v>
      </c>
      <c r="CJ12" s="24">
        <f t="shared" ref="CJ12:CJ75" si="45">IF(AND(BS12=100%,H12="LAKI-LAKI"),1,0)</f>
        <v>0</v>
      </c>
      <c r="CK12" s="24">
        <f t="shared" ref="CK12:CK75" si="46">IF(AND(BS12=100%,H12="PEREMPUAN"),1,0)</f>
        <v>0</v>
      </c>
      <c r="CL12" s="24">
        <f t="shared" ref="CL12:CL75" si="47">IF(AND(BS12&lt;100%,H12="LAKI-LAKI"),1,0)</f>
        <v>1</v>
      </c>
      <c r="CM12" s="24">
        <f t="shared" ref="CM12:CM75" si="48">IF(AND(BS12&lt;100%,H12="PEREMPUAN"),1,0)</f>
        <v>0</v>
      </c>
      <c r="CN12" s="45">
        <f t="shared" ref="CN12:CN75" si="49">SUM(CB12:CE12)</f>
        <v>549400</v>
      </c>
      <c r="CO12" s="47"/>
    </row>
    <row r="13" spans="1:93" s="74" customFormat="1" hidden="1">
      <c r="A13" s="49">
        <v>3</v>
      </c>
      <c r="B13" s="50" t="s">
        <v>70</v>
      </c>
      <c r="C13" s="51">
        <v>157011</v>
      </c>
      <c r="D13" s="52">
        <f>IFERROR(VLOOKUP($C13,[1]Sheet1!$C:$AD,14,0),"")</f>
        <v>44497</v>
      </c>
      <c r="E13" s="52">
        <f>IFERROR(VLOOKUP($C13,[1]Sheet1!$C:$AD,15,0),"")</f>
        <v>44800</v>
      </c>
      <c r="F13" s="53" t="str">
        <f>IFERROR(VLOOKUP($C13,[1]Sheet1!$C:$AD,17,0),"")</f>
        <v>E</v>
      </c>
      <c r="G13" s="52" t="str">
        <f>IFERROR(VLOOKUP($C13,[1]Sheet1!$C:$AD,9,0),"")</f>
        <v>AGENT PREPAID</v>
      </c>
      <c r="H13" s="52" t="str">
        <f>IFERROR(VLOOKUP($C13,[1]Sheet1!$C:$AD,4,0),"")</f>
        <v>PEREMPUAN</v>
      </c>
      <c r="I13" s="52" t="str">
        <f>IFERROR(VLOOKUP($C13,[1]Sheet1!$C:$AD,11,0),"")</f>
        <v>SLAMET GUMELAR</v>
      </c>
      <c r="J13" s="52" t="str">
        <f>IFERROR(VLOOKUP($C13,[1]Sheet1!$C:$AD,12,0),"")</f>
        <v>AAN YANUAR</v>
      </c>
      <c r="K13" s="54" t="s">
        <v>68</v>
      </c>
      <c r="L13" s="51" t="s">
        <v>71</v>
      </c>
      <c r="M13" s="51"/>
      <c r="N13" s="49">
        <v>22</v>
      </c>
      <c r="O13" s="49">
        <f>VLOOKUP($C13,[1]Sheet2!$C:$AI,11,0)</f>
        <v>22</v>
      </c>
      <c r="P13" s="49">
        <f>VLOOKUP($C13,[1]Sheet2!$C:$AI,16,0)</f>
        <v>0</v>
      </c>
      <c r="Q13" s="49">
        <f>VLOOKUP($C13,[1]Sheet2!$C:$AI,18,0)</f>
        <v>0</v>
      </c>
      <c r="R13" s="49">
        <f>VLOOKUP($C13,[1]Sheet2!$C:$AI,24,0)</f>
        <v>0</v>
      </c>
      <c r="S13" s="49">
        <f>VLOOKUP($C13,[1]Sheet2!$C:$AI,22,0)</f>
        <v>0</v>
      </c>
      <c r="T13" s="49">
        <f>VLOOKUP($C13,[1]Sheet2!$C:$AI,15,0)</f>
        <v>0</v>
      </c>
      <c r="U13" s="49">
        <f t="shared" si="0"/>
        <v>0</v>
      </c>
      <c r="V13" s="49">
        <f t="shared" si="1"/>
        <v>22</v>
      </c>
      <c r="W13" s="49">
        <f t="shared" si="2"/>
        <v>22</v>
      </c>
      <c r="X13" s="49">
        <v>7.75</v>
      </c>
      <c r="Y13" s="49">
        <v>0</v>
      </c>
      <c r="Z13" s="55">
        <f t="shared" si="3"/>
        <v>1</v>
      </c>
      <c r="AA13" s="49">
        <f t="shared" si="4"/>
        <v>5</v>
      </c>
      <c r="AB13" s="56">
        <f t="shared" si="5"/>
        <v>0.1</v>
      </c>
      <c r="AC13" s="49">
        <f t="shared" si="6"/>
        <v>0</v>
      </c>
      <c r="AD13" s="55">
        <f t="shared" si="7"/>
        <v>1</v>
      </c>
      <c r="AE13" s="49">
        <f t="shared" si="8"/>
        <v>5</v>
      </c>
      <c r="AF13" s="56">
        <f t="shared" si="9"/>
        <v>0.15</v>
      </c>
      <c r="AG13" s="49">
        <f t="shared" si="10"/>
        <v>10230</v>
      </c>
      <c r="AH13" s="57">
        <f>VLOOKUP(C13,[1]Sheet3!C:H,6,0)</f>
        <v>10741.5</v>
      </c>
      <c r="AI13" s="58">
        <f t="shared" si="11"/>
        <v>1.05</v>
      </c>
      <c r="AJ13" s="49">
        <f t="shared" si="12"/>
        <v>4</v>
      </c>
      <c r="AK13" s="56">
        <f t="shared" si="13"/>
        <v>0.08</v>
      </c>
      <c r="AL13" s="59">
        <v>300</v>
      </c>
      <c r="AM13" s="60" t="str">
        <f>VLOOKUP($C13,[1]Sheet1!$C:$AD,21,0)</f>
        <v/>
      </c>
      <c r="AN13" s="59">
        <f t="shared" si="14"/>
        <v>1</v>
      </c>
      <c r="AO13" s="56">
        <f t="shared" si="15"/>
        <v>0.03</v>
      </c>
      <c r="AP13" s="61">
        <v>95</v>
      </c>
      <c r="AQ13" s="60" t="str">
        <f>VLOOKUP($C13,[1]Sheet1!$C:$AD,22,0)</f>
        <v/>
      </c>
      <c r="AR13" s="59">
        <f t="shared" si="16"/>
        <v>5</v>
      </c>
      <c r="AS13" s="56">
        <f t="shared" si="17"/>
        <v>0.1</v>
      </c>
      <c r="AT13" s="62">
        <v>0.92</v>
      </c>
      <c r="AU13" s="63" t="str">
        <f>VLOOKUP($C13,[1]Sheet1!$C:$AD,23,0)</f>
        <v/>
      </c>
      <c r="AV13" s="59">
        <f t="shared" si="18"/>
        <v>5</v>
      </c>
      <c r="AW13" s="56">
        <f t="shared" si="19"/>
        <v>0.1</v>
      </c>
      <c r="AX13" s="61">
        <v>90</v>
      </c>
      <c r="AY13" s="60">
        <f>VLOOKUP($C13,[1]Sheet1!$C:$AD,24,0)</f>
        <v>100</v>
      </c>
      <c r="AZ13" s="59">
        <f t="shared" si="20"/>
        <v>5</v>
      </c>
      <c r="BA13" s="56">
        <f t="shared" si="21"/>
        <v>0.08</v>
      </c>
      <c r="BB13" s="55">
        <v>0.85</v>
      </c>
      <c r="BC13" s="63" t="str">
        <f>VLOOKUP($C13,[1]Sheet1!$C:$AD,25,0)</f>
        <v>-</v>
      </c>
      <c r="BD13" s="64"/>
      <c r="BE13" s="59">
        <f t="shared" si="22"/>
        <v>5</v>
      </c>
      <c r="BF13" s="56">
        <f t="shared" si="23"/>
        <v>0.06</v>
      </c>
      <c r="BG13" s="55">
        <v>0.4</v>
      </c>
      <c r="BH13" s="63" t="str">
        <f>VLOOKUP($C13,[1]Sheet1!$C:$AD,26,0)</f>
        <v>-</v>
      </c>
      <c r="BI13" s="59">
        <f t="shared" si="24"/>
        <v>5</v>
      </c>
      <c r="BJ13" s="56">
        <f t="shared" si="25"/>
        <v>0.06</v>
      </c>
      <c r="BK13" s="65">
        <v>0.95</v>
      </c>
      <c r="BL13" s="63" t="str">
        <f>VLOOKUP($C13,[1]Sheet1!$C:$AD,27,0)</f>
        <v/>
      </c>
      <c r="BM13" s="59">
        <f t="shared" si="26"/>
        <v>5</v>
      </c>
      <c r="BN13" s="56">
        <f t="shared" si="27"/>
        <v>0.05</v>
      </c>
      <c r="BO13" s="66">
        <v>2</v>
      </c>
      <c r="BP13" s="59">
        <f t="shared" si="28"/>
        <v>5</v>
      </c>
      <c r="BQ13" s="56">
        <f t="shared" si="29"/>
        <v>0.05</v>
      </c>
      <c r="BR13" s="56">
        <f t="shared" si="30"/>
        <v>0.36</v>
      </c>
      <c r="BS13" s="56">
        <f t="shared" si="31"/>
        <v>0.4</v>
      </c>
      <c r="BT13" s="56">
        <f t="shared" si="32"/>
        <v>0.1</v>
      </c>
      <c r="BU13" s="67">
        <f t="shared" si="33"/>
        <v>0.86</v>
      </c>
      <c r="BV13" s="68" t="str">
        <f t="shared" si="34"/>
        <v>TERIMA</v>
      </c>
      <c r="BW13" s="69">
        <f t="shared" si="35"/>
        <v>670000</v>
      </c>
      <c r="BX13" s="70">
        <f t="shared" si="36"/>
        <v>268000</v>
      </c>
      <c r="BY13" s="71"/>
      <c r="BZ13" s="71"/>
      <c r="CA13" s="71"/>
      <c r="CB13" s="70">
        <f t="shared" si="37"/>
        <v>241200</v>
      </c>
      <c r="CC13" s="70">
        <f t="shared" si="38"/>
        <v>268000</v>
      </c>
      <c r="CD13" s="70">
        <f t="shared" si="39"/>
        <v>67000</v>
      </c>
      <c r="CE13" s="64">
        <f t="shared" si="40"/>
        <v>0</v>
      </c>
      <c r="CF13" s="51">
        <f t="shared" si="41"/>
        <v>0</v>
      </c>
      <c r="CG13" s="51">
        <f t="shared" si="42"/>
        <v>0</v>
      </c>
      <c r="CH13" s="51">
        <f t="shared" si="43"/>
        <v>0</v>
      </c>
      <c r="CI13" s="51">
        <f t="shared" si="44"/>
        <v>0</v>
      </c>
      <c r="CJ13" s="51">
        <f t="shared" si="45"/>
        <v>0</v>
      </c>
      <c r="CK13" s="51">
        <f t="shared" si="46"/>
        <v>0</v>
      </c>
      <c r="CL13" s="51">
        <f t="shared" si="47"/>
        <v>0</v>
      </c>
      <c r="CM13" s="51">
        <f t="shared" si="48"/>
        <v>1</v>
      </c>
      <c r="CN13" s="72">
        <f t="shared" si="49"/>
        <v>576200</v>
      </c>
      <c r="CO13" s="73"/>
    </row>
    <row r="14" spans="1:93" s="48" customFormat="1" ht="12" hidden="1" customHeight="1">
      <c r="A14" s="22">
        <v>4</v>
      </c>
      <c r="B14" s="23" t="s">
        <v>72</v>
      </c>
      <c r="C14" s="24">
        <v>72307</v>
      </c>
      <c r="D14" s="25">
        <f>IFERROR(VLOOKUP($C14,[1]Sheet1!$C:$AD,14,0),"")</f>
        <v>44344</v>
      </c>
      <c r="E14" s="25">
        <f>IFERROR(VLOOKUP($C14,[1]Sheet1!$C:$AD,15,0),"")</f>
        <v>44708</v>
      </c>
      <c r="F14" s="26" t="str">
        <f>IFERROR(VLOOKUP($C14,[1]Sheet1!$C:$AD,17,0),"")</f>
        <v>E</v>
      </c>
      <c r="G14" s="25" t="str">
        <f>IFERROR(VLOOKUP($C14,[1]Sheet1!$C:$AD,9,0),"")</f>
        <v>AGENT POSTPAID</v>
      </c>
      <c r="H14" s="25" t="str">
        <f>IFERROR(VLOOKUP($C14,[1]Sheet1!$C:$AD,4,0),"")</f>
        <v>LAKI-LAKI</v>
      </c>
      <c r="I14" s="25" t="str">
        <f>IFERROR(VLOOKUP($C14,[1]Sheet1!$C:$AD,11,0),"")</f>
        <v>ADITYA AMRULLAH</v>
      </c>
      <c r="J14" s="25" t="str">
        <f>IFERROR(VLOOKUP($C14,[1]Sheet1!$C:$AD,12,0),"")</f>
        <v>RIKA RIANY</v>
      </c>
      <c r="K14" s="27" t="s">
        <v>68</v>
      </c>
      <c r="L14" s="24"/>
      <c r="M14" s="24"/>
      <c r="N14" s="22">
        <v>22</v>
      </c>
      <c r="O14" s="22">
        <f>VLOOKUP($C14,[1]Sheet2!$C:$AI,11,0)</f>
        <v>24</v>
      </c>
      <c r="P14" s="22">
        <f>VLOOKUP($C14,[1]Sheet2!$C:$AI,17,0)</f>
        <v>0</v>
      </c>
      <c r="Q14" s="22">
        <f>VLOOKUP($C14,[1]Sheet2!$C:$AI,19,0)</f>
        <v>0</v>
      </c>
      <c r="R14" s="22">
        <f>VLOOKUP($C14,[1]Sheet2!$C:$AI,25,0)</f>
        <v>0</v>
      </c>
      <c r="S14" s="22">
        <f>VLOOKUP($C14,[1]Sheet2!$C:$AI,22,0)</f>
        <v>0</v>
      </c>
      <c r="T14" s="22">
        <f>VLOOKUP($C14,[1]Sheet2!$C:$AI,16,0)</f>
        <v>0</v>
      </c>
      <c r="U14" s="22">
        <f t="shared" si="0"/>
        <v>0</v>
      </c>
      <c r="V14" s="22">
        <f t="shared" si="1"/>
        <v>24</v>
      </c>
      <c r="W14" s="22">
        <f t="shared" si="2"/>
        <v>24</v>
      </c>
      <c r="X14" s="22">
        <v>7.75</v>
      </c>
      <c r="Y14" s="22">
        <v>0</v>
      </c>
      <c r="Z14" s="28">
        <f t="shared" si="3"/>
        <v>1</v>
      </c>
      <c r="AA14" s="22">
        <f t="shared" si="4"/>
        <v>5</v>
      </c>
      <c r="AB14" s="29">
        <f t="shared" si="5"/>
        <v>0.1</v>
      </c>
      <c r="AC14" s="22">
        <f t="shared" si="6"/>
        <v>0</v>
      </c>
      <c r="AD14" s="28">
        <f t="shared" si="7"/>
        <v>1</v>
      </c>
      <c r="AE14" s="22">
        <f t="shared" si="8"/>
        <v>5</v>
      </c>
      <c r="AF14" s="29">
        <f t="shared" si="9"/>
        <v>0.15</v>
      </c>
      <c r="AG14" s="22">
        <f t="shared" si="10"/>
        <v>11160</v>
      </c>
      <c r="AH14" s="30">
        <f>VLOOKUP(C14,[1]Sheet3!C:H,6,0)</f>
        <v>13496.633333333373</v>
      </c>
      <c r="AI14" s="31">
        <f t="shared" si="11"/>
        <v>1.2093757467144599</v>
      </c>
      <c r="AJ14" s="22">
        <f t="shared" si="12"/>
        <v>5</v>
      </c>
      <c r="AK14" s="29">
        <f t="shared" si="13"/>
        <v>0.1</v>
      </c>
      <c r="AL14" s="32">
        <v>300</v>
      </c>
      <c r="AM14" s="33">
        <f>VLOOKUP($C14,[1]Sheet1!$C:$AD,21,0)</f>
        <v>294.55954518252503</v>
      </c>
      <c r="AN14" s="32">
        <f t="shared" si="14"/>
        <v>5</v>
      </c>
      <c r="AO14" s="29">
        <f t="shared" si="15"/>
        <v>0.15</v>
      </c>
      <c r="AP14" s="34">
        <v>95</v>
      </c>
      <c r="AQ14" s="33">
        <f>VLOOKUP($C14,[1]Sheet1!$C:$AD,22,0)</f>
        <v>98.8888888888889</v>
      </c>
      <c r="AR14" s="32">
        <f t="shared" si="16"/>
        <v>5</v>
      </c>
      <c r="AS14" s="29">
        <f t="shared" si="17"/>
        <v>0.1</v>
      </c>
      <c r="AT14" s="35">
        <v>0.92</v>
      </c>
      <c r="AU14" s="36">
        <f>VLOOKUP($C14,[1]Sheet1!$C:$AD,23,0)</f>
        <v>0.97073170731707303</v>
      </c>
      <c r="AV14" s="32">
        <f t="shared" si="18"/>
        <v>5</v>
      </c>
      <c r="AW14" s="29">
        <f t="shared" si="19"/>
        <v>0.1</v>
      </c>
      <c r="AX14" s="34">
        <v>90</v>
      </c>
      <c r="AY14" s="33">
        <f>VLOOKUP($C14,[1]Sheet1!$C:$AD,24,0)</f>
        <v>100</v>
      </c>
      <c r="AZ14" s="32">
        <f t="shared" si="20"/>
        <v>5</v>
      </c>
      <c r="BA14" s="29">
        <f t="shared" si="21"/>
        <v>0.08</v>
      </c>
      <c r="BB14" s="28">
        <v>0.85</v>
      </c>
      <c r="BC14" s="36">
        <f>VLOOKUP($C14,[1]Sheet1!$C:$AD,25,0)</f>
        <v>0.96250000000000002</v>
      </c>
      <c r="BD14" s="37">
        <v>1</v>
      </c>
      <c r="BE14" s="32">
        <f t="shared" si="22"/>
        <v>0</v>
      </c>
      <c r="BF14" s="29">
        <f t="shared" si="23"/>
        <v>0</v>
      </c>
      <c r="BG14" s="28">
        <v>0.4</v>
      </c>
      <c r="BH14" s="36">
        <f>VLOOKUP($C14,[1]Sheet1!$C:$AD,26,0)</f>
        <v>0.68292682926829296</v>
      </c>
      <c r="BI14" s="32">
        <f t="shared" si="24"/>
        <v>5</v>
      </c>
      <c r="BJ14" s="29">
        <f t="shared" si="25"/>
        <v>0.06</v>
      </c>
      <c r="BK14" s="38">
        <v>0.95</v>
      </c>
      <c r="BL14" s="36">
        <f>VLOOKUP($C14,[1]Sheet1!$C:$AD,27,0)</f>
        <v>0.99341711549970102</v>
      </c>
      <c r="BM14" s="32">
        <f t="shared" si="26"/>
        <v>5</v>
      </c>
      <c r="BN14" s="29">
        <f t="shared" si="27"/>
        <v>0.05</v>
      </c>
      <c r="BO14" s="39">
        <v>2</v>
      </c>
      <c r="BP14" s="32">
        <f t="shared" si="28"/>
        <v>5</v>
      </c>
      <c r="BQ14" s="29">
        <f t="shared" si="29"/>
        <v>0.05</v>
      </c>
      <c r="BR14" s="29">
        <f t="shared" si="30"/>
        <v>0.5</v>
      </c>
      <c r="BS14" s="29">
        <f t="shared" si="31"/>
        <v>0.33999999999999997</v>
      </c>
      <c r="BT14" s="29">
        <f t="shared" si="32"/>
        <v>0.1</v>
      </c>
      <c r="BU14" s="40">
        <f t="shared" si="33"/>
        <v>0.94</v>
      </c>
      <c r="BV14" s="41" t="str">
        <f t="shared" si="34"/>
        <v>TERIMA</v>
      </c>
      <c r="BW14" s="42">
        <f t="shared" si="35"/>
        <v>670000</v>
      </c>
      <c r="BX14" s="43">
        <f t="shared" si="36"/>
        <v>227799.99999999997</v>
      </c>
      <c r="BY14" s="44"/>
      <c r="BZ14" s="44"/>
      <c r="CA14" s="44"/>
      <c r="CB14" s="43">
        <f t="shared" si="37"/>
        <v>335000</v>
      </c>
      <c r="CC14" s="43">
        <f t="shared" si="38"/>
        <v>227799.99999999997</v>
      </c>
      <c r="CD14" s="43">
        <f t="shared" si="39"/>
        <v>67000</v>
      </c>
      <c r="CE14" s="37">
        <f t="shared" si="40"/>
        <v>0</v>
      </c>
      <c r="CF14" s="24">
        <f t="shared" si="41"/>
        <v>0</v>
      </c>
      <c r="CG14" s="24">
        <f t="shared" si="42"/>
        <v>0</v>
      </c>
      <c r="CH14" s="24">
        <f t="shared" si="43"/>
        <v>0</v>
      </c>
      <c r="CI14" s="24">
        <f t="shared" si="44"/>
        <v>0</v>
      </c>
      <c r="CJ14" s="24">
        <f t="shared" si="45"/>
        <v>0</v>
      </c>
      <c r="CK14" s="24">
        <f t="shared" si="46"/>
        <v>0</v>
      </c>
      <c r="CL14" s="24">
        <f t="shared" si="47"/>
        <v>1</v>
      </c>
      <c r="CM14" s="24">
        <f t="shared" si="48"/>
        <v>0</v>
      </c>
      <c r="CN14" s="45">
        <f t="shared" si="49"/>
        <v>629800</v>
      </c>
      <c r="CO14" s="47"/>
    </row>
    <row r="15" spans="1:93" s="48" customFormat="1">
      <c r="A15" s="22">
        <v>5</v>
      </c>
      <c r="B15" s="75" t="s">
        <v>73</v>
      </c>
      <c r="C15" s="24">
        <v>156546</v>
      </c>
      <c r="D15" s="25">
        <f>IFERROR(VLOOKUP($C15,[1]Sheet1!$C:$AD,14,0),"")</f>
        <v>44529</v>
      </c>
      <c r="E15" s="25">
        <f>IFERROR(VLOOKUP($C15,[1]Sheet1!$C:$AD,15,0),"")</f>
        <v>44893</v>
      </c>
      <c r="F15" s="26" t="str">
        <f>IFERROR(VLOOKUP($C15,[1]Sheet1!$C:$AD,17,0),"")</f>
        <v>E</v>
      </c>
      <c r="G15" s="25" t="str">
        <f>IFERROR(VLOOKUP($C15,[1]Sheet1!$C:$AD,9,0),"")</f>
        <v>AGENT PREPAID</v>
      </c>
      <c r="H15" s="25" t="str">
        <f>IFERROR(VLOOKUP($C15,[1]Sheet1!$C:$AD,4,0),"")</f>
        <v>PEREMPUAN</v>
      </c>
      <c r="I15" s="25" t="str">
        <f>IFERROR(VLOOKUP($C15,[1]Sheet1!$C:$AD,11,0),"")</f>
        <v>ANDRYAN ANAKOTTA PARY</v>
      </c>
      <c r="J15" s="25" t="str">
        <f>IFERROR(VLOOKUP($C15,[1]Sheet1!$C:$AD,12,0),"")</f>
        <v>AAN YANUAR</v>
      </c>
      <c r="K15" s="27" t="s">
        <v>68</v>
      </c>
      <c r="L15" s="24"/>
      <c r="M15" s="24"/>
      <c r="N15" s="22">
        <v>22</v>
      </c>
      <c r="O15" s="22">
        <f>VLOOKUP($C15,[1]Sheet2!$C:$AI,11,0)</f>
        <v>21</v>
      </c>
      <c r="P15" s="22">
        <f>VLOOKUP($C15,[1]Sheet2!$C:$AI,17,0)</f>
        <v>0</v>
      </c>
      <c r="Q15" s="22">
        <f>VLOOKUP($C15,[1]Sheet2!$C:$AI,19,0)</f>
        <v>0</v>
      </c>
      <c r="R15" s="22">
        <f>VLOOKUP($C15,[1]Sheet2!$C:$AI,25,0)</f>
        <v>0</v>
      </c>
      <c r="S15" s="22">
        <f>VLOOKUP($C15,[1]Sheet2!$C:$AI,22,0)</f>
        <v>0</v>
      </c>
      <c r="T15" s="22">
        <f>VLOOKUP($C15,[1]Sheet2!$C:$AI,16,0)</f>
        <v>0</v>
      </c>
      <c r="U15" s="22">
        <f t="shared" si="0"/>
        <v>0</v>
      </c>
      <c r="V15" s="22">
        <f t="shared" si="1"/>
        <v>21</v>
      </c>
      <c r="W15" s="22">
        <f t="shared" si="2"/>
        <v>21</v>
      </c>
      <c r="X15" s="22">
        <v>7.75</v>
      </c>
      <c r="Y15" s="22">
        <v>1</v>
      </c>
      <c r="Z15" s="28">
        <f t="shared" si="3"/>
        <v>0.95238095238095233</v>
      </c>
      <c r="AA15" s="22">
        <f t="shared" si="4"/>
        <v>2</v>
      </c>
      <c r="AB15" s="29">
        <f t="shared" si="5"/>
        <v>0.04</v>
      </c>
      <c r="AC15" s="22">
        <f t="shared" si="6"/>
        <v>0</v>
      </c>
      <c r="AD15" s="28">
        <f t="shared" si="7"/>
        <v>1</v>
      </c>
      <c r="AE15" s="22">
        <f t="shared" si="8"/>
        <v>5</v>
      </c>
      <c r="AF15" s="29">
        <f t="shared" si="9"/>
        <v>0.15</v>
      </c>
      <c r="AG15" s="22">
        <f t="shared" si="10"/>
        <v>9765</v>
      </c>
      <c r="AH15" s="30">
        <f>VLOOKUP(C15,[1]Sheet3!C:H,6,0)</f>
        <v>11958.066666666657</v>
      </c>
      <c r="AI15" s="31">
        <f t="shared" si="11"/>
        <v>1.22458440006827</v>
      </c>
      <c r="AJ15" s="22">
        <f t="shared" si="12"/>
        <v>5</v>
      </c>
      <c r="AK15" s="29">
        <f t="shared" si="13"/>
        <v>0.1</v>
      </c>
      <c r="AL15" s="32">
        <v>300</v>
      </c>
      <c r="AM15" s="33">
        <f>VLOOKUP($C15,[1]Sheet1!$C:$AD,21,0)</f>
        <v>275.06363636363602</v>
      </c>
      <c r="AN15" s="32">
        <f t="shared" si="14"/>
        <v>5</v>
      </c>
      <c r="AO15" s="29">
        <f t="shared" si="15"/>
        <v>0.15</v>
      </c>
      <c r="AP15" s="34">
        <v>95</v>
      </c>
      <c r="AQ15" s="33">
        <f>VLOOKUP($C15,[1]Sheet1!$C:$AD,22,0)</f>
        <v>100</v>
      </c>
      <c r="AR15" s="32">
        <f t="shared" si="16"/>
        <v>5</v>
      </c>
      <c r="AS15" s="29">
        <f t="shared" si="17"/>
        <v>0.1</v>
      </c>
      <c r="AT15" s="35">
        <v>0.92</v>
      </c>
      <c r="AU15" s="36">
        <f>VLOOKUP($C15,[1]Sheet1!$C:$AD,23,0)</f>
        <v>0.95384615384615401</v>
      </c>
      <c r="AV15" s="32">
        <f t="shared" si="18"/>
        <v>5</v>
      </c>
      <c r="AW15" s="29">
        <f t="shared" si="19"/>
        <v>0.1</v>
      </c>
      <c r="AX15" s="34">
        <v>90</v>
      </c>
      <c r="AY15" s="33">
        <f>VLOOKUP($C15,[1]Sheet1!$C:$AD,24,0)</f>
        <v>100</v>
      </c>
      <c r="AZ15" s="32">
        <f t="shared" si="20"/>
        <v>5</v>
      </c>
      <c r="BA15" s="29">
        <f t="shared" si="21"/>
        <v>0.08</v>
      </c>
      <c r="BB15" s="28">
        <v>0.85</v>
      </c>
      <c r="BC15" s="36">
        <f>VLOOKUP($C15,[1]Sheet1!$C:$AD,25,0)</f>
        <v>0.81818181818181801</v>
      </c>
      <c r="BD15" s="37"/>
      <c r="BE15" s="32">
        <f t="shared" si="22"/>
        <v>1</v>
      </c>
      <c r="BF15" s="29">
        <f t="shared" si="23"/>
        <v>1.2E-2</v>
      </c>
      <c r="BG15" s="28">
        <v>0.4</v>
      </c>
      <c r="BH15" s="36">
        <f>VLOOKUP($C15,[1]Sheet1!$C:$AD,26,0)</f>
        <v>0.69230769230769196</v>
      </c>
      <c r="BI15" s="32">
        <f t="shared" si="24"/>
        <v>5</v>
      </c>
      <c r="BJ15" s="29">
        <f t="shared" si="25"/>
        <v>0.06</v>
      </c>
      <c r="BK15" s="38">
        <v>0.95</v>
      </c>
      <c r="BL15" s="36">
        <f>VLOOKUP($C15,[1]Sheet1!$C:$AD,27,0)</f>
        <v>0.98295454545454497</v>
      </c>
      <c r="BM15" s="32">
        <f t="shared" si="26"/>
        <v>5</v>
      </c>
      <c r="BN15" s="29">
        <f t="shared" si="27"/>
        <v>0.05</v>
      </c>
      <c r="BO15" s="39">
        <v>2</v>
      </c>
      <c r="BP15" s="32">
        <f t="shared" si="28"/>
        <v>5</v>
      </c>
      <c r="BQ15" s="29">
        <f t="shared" si="29"/>
        <v>0.05</v>
      </c>
      <c r="BR15" s="29">
        <f t="shared" si="30"/>
        <v>0.44000000000000006</v>
      </c>
      <c r="BS15" s="29">
        <f t="shared" si="31"/>
        <v>0.35199999999999998</v>
      </c>
      <c r="BT15" s="29">
        <f t="shared" si="32"/>
        <v>0.1</v>
      </c>
      <c r="BU15" s="40">
        <f t="shared" si="33"/>
        <v>0.89200000000000002</v>
      </c>
      <c r="BV15" s="41" t="str">
        <f t="shared" si="34"/>
        <v>TERIMA</v>
      </c>
      <c r="BW15" s="42">
        <f t="shared" si="35"/>
        <v>670000</v>
      </c>
      <c r="BX15" s="43">
        <f t="shared" si="36"/>
        <v>235840</v>
      </c>
      <c r="BY15" s="44"/>
      <c r="BZ15" s="44"/>
      <c r="CA15" s="44"/>
      <c r="CB15" s="43">
        <f t="shared" si="37"/>
        <v>294800.00000000006</v>
      </c>
      <c r="CC15" s="43">
        <f t="shared" si="38"/>
        <v>235840</v>
      </c>
      <c r="CD15" s="43">
        <f t="shared" si="39"/>
        <v>67000</v>
      </c>
      <c r="CE15" s="37">
        <f t="shared" si="40"/>
        <v>0</v>
      </c>
      <c r="CF15" s="24">
        <f t="shared" si="41"/>
        <v>0</v>
      </c>
      <c r="CG15" s="24">
        <f t="shared" si="42"/>
        <v>0</v>
      </c>
      <c r="CH15" s="24">
        <f t="shared" si="43"/>
        <v>0</v>
      </c>
      <c r="CI15" s="24">
        <f t="shared" si="44"/>
        <v>0</v>
      </c>
      <c r="CJ15" s="24">
        <f t="shared" si="45"/>
        <v>0</v>
      </c>
      <c r="CK15" s="24">
        <f t="shared" si="46"/>
        <v>0</v>
      </c>
      <c r="CL15" s="24">
        <f t="shared" si="47"/>
        <v>0</v>
      </c>
      <c r="CM15" s="24">
        <f t="shared" si="48"/>
        <v>1</v>
      </c>
      <c r="CN15" s="45">
        <f t="shared" si="49"/>
        <v>597640</v>
      </c>
      <c r="CO15" s="47"/>
    </row>
    <row r="16" spans="1:93" s="48" customFormat="1">
      <c r="A16" s="22">
        <v>6</v>
      </c>
      <c r="B16" s="75" t="s">
        <v>74</v>
      </c>
      <c r="C16" s="24">
        <v>160066</v>
      </c>
      <c r="D16" s="25">
        <f>IFERROR(VLOOKUP($C16,[1]Sheet1!$C:$AD,14,0),"")</f>
        <v>44314</v>
      </c>
      <c r="E16" s="25">
        <f>IFERROR(VLOOKUP($C16,[1]Sheet1!$C:$AD,15,0),"")</f>
        <v>44678</v>
      </c>
      <c r="F16" s="26" t="str">
        <f>IFERROR(VLOOKUP($C16,[1]Sheet1!$C:$AD,17,0),"")</f>
        <v>E</v>
      </c>
      <c r="G16" s="25" t="str">
        <f>IFERROR(VLOOKUP($C16,[1]Sheet1!$C:$AD,9,0),"")</f>
        <v>AGENT POSTPAID</v>
      </c>
      <c r="H16" s="25" t="str">
        <f>IFERROR(VLOOKUP($C16,[1]Sheet1!$C:$AD,4,0),"")</f>
        <v>PEREMPUAN</v>
      </c>
      <c r="I16" s="25" t="str">
        <f>IFERROR(VLOOKUP($C16,[1]Sheet1!$C:$AD,11,0),"")</f>
        <v>ILYAS AFANDI</v>
      </c>
      <c r="J16" s="25" t="str">
        <f>IFERROR(VLOOKUP($C16,[1]Sheet1!$C:$AD,12,0),"")</f>
        <v>AAN YANUAR</v>
      </c>
      <c r="K16" s="27" t="s">
        <v>68</v>
      </c>
      <c r="L16" s="24"/>
      <c r="M16" s="24"/>
      <c r="N16" s="22">
        <v>22</v>
      </c>
      <c r="O16" s="22">
        <f>VLOOKUP($C16,[1]Sheet2!$C:$AI,11,0)</f>
        <v>21</v>
      </c>
      <c r="P16" s="22">
        <f>VLOOKUP($C16,[1]Sheet2!$C:$AI,17,0)</f>
        <v>0</v>
      </c>
      <c r="Q16" s="22">
        <f>VLOOKUP($C16,[1]Sheet2!$C:$AI,19,0)</f>
        <v>0</v>
      </c>
      <c r="R16" s="22">
        <f>VLOOKUP($C16,[1]Sheet2!$C:$AI,25,0)</f>
        <v>0</v>
      </c>
      <c r="S16" s="22">
        <f>VLOOKUP($C16,[1]Sheet2!$C:$AI,22,0)</f>
        <v>0</v>
      </c>
      <c r="T16" s="22">
        <f>VLOOKUP($C16,[1]Sheet2!$C:$AI,16,0)</f>
        <v>0</v>
      </c>
      <c r="U16" s="22">
        <f t="shared" si="0"/>
        <v>0</v>
      </c>
      <c r="V16" s="22">
        <f t="shared" si="1"/>
        <v>21</v>
      </c>
      <c r="W16" s="22">
        <f t="shared" si="2"/>
        <v>21</v>
      </c>
      <c r="X16" s="22">
        <v>7.75</v>
      </c>
      <c r="Y16" s="22">
        <v>0</v>
      </c>
      <c r="Z16" s="28">
        <f t="shared" si="3"/>
        <v>1</v>
      </c>
      <c r="AA16" s="22">
        <f t="shared" si="4"/>
        <v>5</v>
      </c>
      <c r="AB16" s="29">
        <f t="shared" si="5"/>
        <v>0.1</v>
      </c>
      <c r="AC16" s="22">
        <f t="shared" si="6"/>
        <v>0</v>
      </c>
      <c r="AD16" s="28">
        <f t="shared" si="7"/>
        <v>1</v>
      </c>
      <c r="AE16" s="22">
        <f t="shared" si="8"/>
        <v>5</v>
      </c>
      <c r="AF16" s="29">
        <f t="shared" si="9"/>
        <v>0.15</v>
      </c>
      <c r="AG16" s="22">
        <f t="shared" si="10"/>
        <v>9765</v>
      </c>
      <c r="AH16" s="30">
        <f>VLOOKUP(C16,[1]Sheet3!C:H,6,0)</f>
        <v>12099.416666666653</v>
      </c>
      <c r="AI16" s="31">
        <f t="shared" si="11"/>
        <v>1.2390595664789199</v>
      </c>
      <c r="AJ16" s="22">
        <f t="shared" si="12"/>
        <v>5</v>
      </c>
      <c r="AK16" s="29">
        <f t="shared" si="13"/>
        <v>0.1</v>
      </c>
      <c r="AL16" s="32">
        <v>300</v>
      </c>
      <c r="AM16" s="33">
        <f>VLOOKUP($C16,[1]Sheet1!$C:$AD,21,0)</f>
        <v>294.07631738340399</v>
      </c>
      <c r="AN16" s="32">
        <f t="shared" si="14"/>
        <v>5</v>
      </c>
      <c r="AO16" s="29">
        <f t="shared" si="15"/>
        <v>0.15</v>
      </c>
      <c r="AP16" s="34">
        <v>95</v>
      </c>
      <c r="AQ16" s="33">
        <f>VLOOKUP($C16,[1]Sheet1!$C:$AD,22,0)</f>
        <v>98.3333333333333</v>
      </c>
      <c r="AR16" s="32">
        <f t="shared" si="16"/>
        <v>5</v>
      </c>
      <c r="AS16" s="29">
        <f t="shared" si="17"/>
        <v>0.1</v>
      </c>
      <c r="AT16" s="35">
        <v>0.92</v>
      </c>
      <c r="AU16" s="36">
        <f>VLOOKUP($C16,[1]Sheet1!$C:$AD,23,0)</f>
        <v>0.94545454545454599</v>
      </c>
      <c r="AV16" s="32">
        <f t="shared" si="18"/>
        <v>5</v>
      </c>
      <c r="AW16" s="29">
        <f t="shared" si="19"/>
        <v>0.1</v>
      </c>
      <c r="AX16" s="34">
        <v>90</v>
      </c>
      <c r="AY16" s="33">
        <f>VLOOKUP($C16,[1]Sheet1!$C:$AD,24,0)</f>
        <v>100</v>
      </c>
      <c r="AZ16" s="32">
        <f t="shared" si="20"/>
        <v>5</v>
      </c>
      <c r="BA16" s="29">
        <f t="shared" si="21"/>
        <v>0.08</v>
      </c>
      <c r="BB16" s="28">
        <v>0.85</v>
      </c>
      <c r="BC16" s="36">
        <f>VLOOKUP($C16,[1]Sheet1!$C:$AD,25,0)</f>
        <v>0.92727272727272703</v>
      </c>
      <c r="BD16" s="37"/>
      <c r="BE16" s="32">
        <f t="shared" si="22"/>
        <v>5</v>
      </c>
      <c r="BF16" s="29">
        <f t="shared" si="23"/>
        <v>0.06</v>
      </c>
      <c r="BG16" s="28">
        <v>0.4</v>
      </c>
      <c r="BH16" s="36">
        <f>VLOOKUP($C16,[1]Sheet1!$C:$AD,26,0)</f>
        <v>0.72727272727272696</v>
      </c>
      <c r="BI16" s="32">
        <f t="shared" si="24"/>
        <v>5</v>
      </c>
      <c r="BJ16" s="29">
        <f t="shared" si="25"/>
        <v>0.06</v>
      </c>
      <c r="BK16" s="38">
        <v>0.95</v>
      </c>
      <c r="BL16" s="36">
        <f>VLOOKUP($C16,[1]Sheet1!$C:$AD,27,0)</f>
        <v>0.99273167777104798</v>
      </c>
      <c r="BM16" s="32">
        <f t="shared" si="26"/>
        <v>5</v>
      </c>
      <c r="BN16" s="29">
        <f t="shared" si="27"/>
        <v>0.05</v>
      </c>
      <c r="BO16" s="39">
        <v>2</v>
      </c>
      <c r="BP16" s="32">
        <f t="shared" si="28"/>
        <v>5</v>
      </c>
      <c r="BQ16" s="29">
        <f t="shared" si="29"/>
        <v>0.05</v>
      </c>
      <c r="BR16" s="29">
        <f t="shared" si="30"/>
        <v>0.5</v>
      </c>
      <c r="BS16" s="29">
        <f t="shared" si="31"/>
        <v>0.4</v>
      </c>
      <c r="BT16" s="29">
        <f t="shared" si="32"/>
        <v>0.1</v>
      </c>
      <c r="BU16" s="40">
        <f t="shared" si="33"/>
        <v>1</v>
      </c>
      <c r="BV16" s="41" t="str">
        <f t="shared" si="34"/>
        <v>TERIMA</v>
      </c>
      <c r="BW16" s="42">
        <f t="shared" si="35"/>
        <v>670000</v>
      </c>
      <c r="BX16" s="43">
        <f t="shared" si="36"/>
        <v>268000</v>
      </c>
      <c r="BY16" s="44"/>
      <c r="BZ16" s="44"/>
      <c r="CA16" s="44"/>
      <c r="CB16" s="43">
        <f t="shared" si="37"/>
        <v>335000</v>
      </c>
      <c r="CC16" s="43">
        <f t="shared" si="38"/>
        <v>268000</v>
      </c>
      <c r="CD16" s="43">
        <f t="shared" si="39"/>
        <v>67000</v>
      </c>
      <c r="CE16" s="37">
        <f t="shared" si="40"/>
        <v>200000</v>
      </c>
      <c r="CF16" s="24">
        <f t="shared" si="41"/>
        <v>0</v>
      </c>
      <c r="CG16" s="24">
        <f t="shared" si="42"/>
        <v>0</v>
      </c>
      <c r="CH16" s="24">
        <f t="shared" si="43"/>
        <v>0</v>
      </c>
      <c r="CI16" s="24">
        <f t="shared" si="44"/>
        <v>0</v>
      </c>
      <c r="CJ16" s="24">
        <f t="shared" si="45"/>
        <v>0</v>
      </c>
      <c r="CK16" s="24">
        <f t="shared" si="46"/>
        <v>0</v>
      </c>
      <c r="CL16" s="24">
        <f t="shared" si="47"/>
        <v>0</v>
      </c>
      <c r="CM16" s="24">
        <f t="shared" si="48"/>
        <v>1</v>
      </c>
      <c r="CN16" s="45">
        <f t="shared" si="49"/>
        <v>870000</v>
      </c>
      <c r="CO16" s="47"/>
    </row>
    <row r="17" spans="1:93" s="48" customFormat="1">
      <c r="A17" s="22">
        <v>7</v>
      </c>
      <c r="B17" s="23" t="s">
        <v>75</v>
      </c>
      <c r="C17" s="24">
        <v>153878</v>
      </c>
      <c r="D17" s="25">
        <f>IFERROR(VLOOKUP($C17,[1]Sheet1!$C:$AD,14,0),"")</f>
        <v>44441</v>
      </c>
      <c r="E17" s="25">
        <f>IFERROR(VLOOKUP($C17,[1]Sheet1!$C:$AD,15,0),"")</f>
        <v>44743</v>
      </c>
      <c r="F17" s="26" t="str">
        <f>IFERROR(VLOOKUP($C17,[1]Sheet1!$C:$AD,17,0),"")</f>
        <v>E</v>
      </c>
      <c r="G17" s="25" t="str">
        <f>IFERROR(VLOOKUP($C17,[1]Sheet1!$C:$AD,9,0),"")</f>
        <v>AGENT POSTPAID</v>
      </c>
      <c r="H17" s="25" t="str">
        <f>IFERROR(VLOOKUP($C17,[1]Sheet1!$C:$AD,4,0),"")</f>
        <v>PEREMPUAN</v>
      </c>
      <c r="I17" s="25" t="str">
        <f>IFERROR(VLOOKUP($C17,[1]Sheet1!$C:$AD,11,0),"")</f>
        <v>MOHAMAD RAMDAN HILMI SOFYAN</v>
      </c>
      <c r="J17" s="25" t="str">
        <f>IFERROR(VLOOKUP($C17,[1]Sheet1!$C:$AD,12,0),"")</f>
        <v>RIKA RIANY</v>
      </c>
      <c r="K17" s="27" t="s">
        <v>68</v>
      </c>
      <c r="L17" s="24"/>
      <c r="M17" s="24"/>
      <c r="N17" s="22">
        <v>22</v>
      </c>
      <c r="O17" s="22">
        <f>VLOOKUP($C17,[1]Sheet2!$C:$AI,11,0)</f>
        <v>21</v>
      </c>
      <c r="P17" s="22">
        <f>VLOOKUP($C17,[1]Sheet2!$C:$AI,17,0)</f>
        <v>0</v>
      </c>
      <c r="Q17" s="22">
        <f>VLOOKUP($C17,[1]Sheet2!$C:$AI,19,0)</f>
        <v>0</v>
      </c>
      <c r="R17" s="22">
        <f>VLOOKUP($C17,[1]Sheet2!$C:$AI,25,0)</f>
        <v>0</v>
      </c>
      <c r="S17" s="22">
        <f>VLOOKUP($C17,[1]Sheet2!$C:$AI,22,0)</f>
        <v>0</v>
      </c>
      <c r="T17" s="22">
        <f>VLOOKUP($C17,[1]Sheet2!$C:$AI,16,0)</f>
        <v>0</v>
      </c>
      <c r="U17" s="22">
        <f t="shared" si="0"/>
        <v>0</v>
      </c>
      <c r="V17" s="22">
        <f t="shared" si="1"/>
        <v>21</v>
      </c>
      <c r="W17" s="22">
        <f t="shared" si="2"/>
        <v>21</v>
      </c>
      <c r="X17" s="22">
        <v>7.75</v>
      </c>
      <c r="Y17" s="22">
        <v>0</v>
      </c>
      <c r="Z17" s="28">
        <f t="shared" si="3"/>
        <v>1</v>
      </c>
      <c r="AA17" s="22">
        <f t="shared" si="4"/>
        <v>5</v>
      </c>
      <c r="AB17" s="29">
        <f t="shared" si="5"/>
        <v>0.1</v>
      </c>
      <c r="AC17" s="22">
        <f t="shared" si="6"/>
        <v>0</v>
      </c>
      <c r="AD17" s="28">
        <f t="shared" si="7"/>
        <v>1</v>
      </c>
      <c r="AE17" s="22">
        <f t="shared" si="8"/>
        <v>5</v>
      </c>
      <c r="AF17" s="29">
        <f t="shared" si="9"/>
        <v>0.15</v>
      </c>
      <c r="AG17" s="22">
        <f t="shared" si="10"/>
        <v>9765</v>
      </c>
      <c r="AH17" s="30">
        <f>VLOOKUP(C17,[1]Sheet3!C:H,6,0)</f>
        <v>11559.450000000048</v>
      </c>
      <c r="AI17" s="31">
        <f t="shared" si="11"/>
        <v>1.18376344086022</v>
      </c>
      <c r="AJ17" s="22">
        <f t="shared" si="12"/>
        <v>5</v>
      </c>
      <c r="AK17" s="29">
        <f t="shared" si="13"/>
        <v>0.1</v>
      </c>
      <c r="AL17" s="32">
        <v>300</v>
      </c>
      <c r="AM17" s="33">
        <f>VLOOKUP($C17,[1]Sheet1!$C:$AD,21,0)</f>
        <v>298.572368421053</v>
      </c>
      <c r="AN17" s="32">
        <f t="shared" si="14"/>
        <v>5</v>
      </c>
      <c r="AO17" s="29">
        <f t="shared" si="15"/>
        <v>0.15</v>
      </c>
      <c r="AP17" s="34">
        <v>95</v>
      </c>
      <c r="AQ17" s="33">
        <f>VLOOKUP($C17,[1]Sheet1!$C:$AD,22,0)</f>
        <v>98.3333333333333</v>
      </c>
      <c r="AR17" s="32">
        <f t="shared" si="16"/>
        <v>5</v>
      </c>
      <c r="AS17" s="29">
        <f t="shared" si="17"/>
        <v>0.1</v>
      </c>
      <c r="AT17" s="35">
        <v>0.92</v>
      </c>
      <c r="AU17" s="36">
        <f>VLOOKUP($C17,[1]Sheet1!$C:$AD,23,0)</f>
        <v>0.88749999999999996</v>
      </c>
      <c r="AV17" s="32">
        <f t="shared" si="18"/>
        <v>1</v>
      </c>
      <c r="AW17" s="29">
        <f t="shared" si="19"/>
        <v>0.02</v>
      </c>
      <c r="AX17" s="34">
        <v>90</v>
      </c>
      <c r="AY17" s="33">
        <f>VLOOKUP($C17,[1]Sheet1!$C:$AD,24,0)</f>
        <v>100</v>
      </c>
      <c r="AZ17" s="32">
        <f t="shared" si="20"/>
        <v>5</v>
      </c>
      <c r="BA17" s="29">
        <f t="shared" si="21"/>
        <v>0.08</v>
      </c>
      <c r="BB17" s="28">
        <v>0.85</v>
      </c>
      <c r="BC17" s="36">
        <f>VLOOKUP($C17,[1]Sheet1!$C:$AD,25,0)</f>
        <v>0.88461538461538503</v>
      </c>
      <c r="BD17" s="37">
        <v>1</v>
      </c>
      <c r="BE17" s="32">
        <f t="shared" si="22"/>
        <v>0</v>
      </c>
      <c r="BF17" s="29">
        <f t="shared" si="23"/>
        <v>0</v>
      </c>
      <c r="BG17" s="28">
        <v>0.4</v>
      </c>
      <c r="BH17" s="36">
        <f>VLOOKUP($C17,[1]Sheet1!$C:$AD,26,0)</f>
        <v>0.53125</v>
      </c>
      <c r="BI17" s="32">
        <f t="shared" si="24"/>
        <v>5</v>
      </c>
      <c r="BJ17" s="29">
        <f t="shared" si="25"/>
        <v>0.06</v>
      </c>
      <c r="BK17" s="38">
        <v>0.95</v>
      </c>
      <c r="BL17" s="36">
        <f>VLOOKUP($C17,[1]Sheet1!$C:$AD,27,0)</f>
        <v>0.99401913875598102</v>
      </c>
      <c r="BM17" s="32">
        <f t="shared" si="26"/>
        <v>5</v>
      </c>
      <c r="BN17" s="29">
        <f t="shared" si="27"/>
        <v>0.05</v>
      </c>
      <c r="BO17" s="39">
        <v>2</v>
      </c>
      <c r="BP17" s="32">
        <f t="shared" si="28"/>
        <v>5</v>
      </c>
      <c r="BQ17" s="29">
        <f t="shared" si="29"/>
        <v>0.05</v>
      </c>
      <c r="BR17" s="29">
        <f t="shared" si="30"/>
        <v>0.5</v>
      </c>
      <c r="BS17" s="29">
        <f t="shared" si="31"/>
        <v>0.26</v>
      </c>
      <c r="BT17" s="29">
        <f t="shared" si="32"/>
        <v>0.1</v>
      </c>
      <c r="BU17" s="40">
        <f t="shared" si="33"/>
        <v>0.86</v>
      </c>
      <c r="BV17" s="41" t="str">
        <f t="shared" si="34"/>
        <v>TERIMA</v>
      </c>
      <c r="BW17" s="42">
        <f t="shared" si="35"/>
        <v>670000</v>
      </c>
      <c r="BX17" s="43">
        <f t="shared" si="36"/>
        <v>174200</v>
      </c>
      <c r="BY17" s="44">
        <v>1</v>
      </c>
      <c r="BZ17" s="44"/>
      <c r="CA17" s="44"/>
      <c r="CB17" s="43">
        <f t="shared" si="37"/>
        <v>335000</v>
      </c>
      <c r="CC17" s="43">
        <f t="shared" si="38"/>
        <v>148070</v>
      </c>
      <c r="CD17" s="43">
        <f t="shared" si="39"/>
        <v>67000</v>
      </c>
      <c r="CE17" s="37">
        <f t="shared" si="40"/>
        <v>0</v>
      </c>
      <c r="CF17" s="24">
        <f t="shared" si="41"/>
        <v>0</v>
      </c>
      <c r="CG17" s="24">
        <f t="shared" si="42"/>
        <v>0</v>
      </c>
      <c r="CH17" s="24">
        <f t="shared" si="43"/>
        <v>0</v>
      </c>
      <c r="CI17" s="24">
        <f t="shared" si="44"/>
        <v>0</v>
      </c>
      <c r="CJ17" s="24">
        <f t="shared" si="45"/>
        <v>0</v>
      </c>
      <c r="CK17" s="24">
        <f t="shared" si="46"/>
        <v>0</v>
      </c>
      <c r="CL17" s="24">
        <f t="shared" si="47"/>
        <v>0</v>
      </c>
      <c r="CM17" s="24">
        <f t="shared" si="48"/>
        <v>1</v>
      </c>
      <c r="CN17" s="45">
        <f t="shared" si="49"/>
        <v>550070</v>
      </c>
      <c r="CO17" s="47"/>
    </row>
    <row r="18" spans="1:93" s="48" customFormat="1">
      <c r="A18" s="22">
        <v>8</v>
      </c>
      <c r="B18" s="23" t="s">
        <v>76</v>
      </c>
      <c r="C18" s="24">
        <v>71958</v>
      </c>
      <c r="D18" s="25">
        <f>IFERROR(VLOOKUP($C18,[1]Sheet1!$C:$AD,14,0),"")</f>
        <v>44313</v>
      </c>
      <c r="E18" s="25">
        <f>IFERROR(VLOOKUP($C18,[1]Sheet1!$C:$AD,15,0),"")</f>
        <v>44921</v>
      </c>
      <c r="F18" s="26" t="str">
        <f>IFERROR(VLOOKUP($C18,[1]Sheet1!$C:$AD,17,0),"")</f>
        <v>E</v>
      </c>
      <c r="G18" s="25" t="str">
        <f>IFERROR(VLOOKUP($C18,[1]Sheet1!$C:$AD,9,0),"")</f>
        <v>AGENT POSTPAID</v>
      </c>
      <c r="H18" s="25" t="str">
        <f>IFERROR(VLOOKUP($C18,[1]Sheet1!$C:$AD,4,0),"")</f>
        <v>PEREMPUAN</v>
      </c>
      <c r="I18" s="25" t="str">
        <f>IFERROR(VLOOKUP($C18,[1]Sheet1!$C:$AD,11,0),"")</f>
        <v>TATAN SUDRAJAT</v>
      </c>
      <c r="J18" s="25" t="str">
        <f>IFERROR(VLOOKUP($C18,[1]Sheet1!$C:$AD,12,0),"")</f>
        <v>RIKA RIANY</v>
      </c>
      <c r="K18" s="27" t="s">
        <v>68</v>
      </c>
      <c r="L18" s="24"/>
      <c r="M18" s="24"/>
      <c r="N18" s="22">
        <v>22</v>
      </c>
      <c r="O18" s="22">
        <f>VLOOKUP($C18,[1]Sheet2!$C:$AI,11,0)</f>
        <v>21</v>
      </c>
      <c r="P18" s="22">
        <f>VLOOKUP($C18,[1]Sheet2!$C:$AI,17,0)</f>
        <v>0</v>
      </c>
      <c r="Q18" s="22">
        <f>VLOOKUP($C18,[1]Sheet2!$C:$AI,19,0)</f>
        <v>0</v>
      </c>
      <c r="R18" s="22">
        <f>VLOOKUP($C18,[1]Sheet2!$C:$AI,25,0)</f>
        <v>0</v>
      </c>
      <c r="S18" s="22">
        <f>VLOOKUP($C18,[1]Sheet2!$C:$AI,22,0)</f>
        <v>0</v>
      </c>
      <c r="T18" s="22">
        <f>VLOOKUP($C18,[1]Sheet2!$C:$AI,16,0)</f>
        <v>0</v>
      </c>
      <c r="U18" s="22">
        <f t="shared" si="0"/>
        <v>0</v>
      </c>
      <c r="V18" s="22">
        <f t="shared" si="1"/>
        <v>21</v>
      </c>
      <c r="W18" s="22">
        <f t="shared" si="2"/>
        <v>21</v>
      </c>
      <c r="X18" s="22">
        <v>7.75</v>
      </c>
      <c r="Y18" s="22">
        <v>0</v>
      </c>
      <c r="Z18" s="28">
        <f t="shared" si="3"/>
        <v>1</v>
      </c>
      <c r="AA18" s="22">
        <f t="shared" si="4"/>
        <v>5</v>
      </c>
      <c r="AB18" s="29">
        <f t="shared" si="5"/>
        <v>0.1</v>
      </c>
      <c r="AC18" s="22">
        <f t="shared" si="6"/>
        <v>0</v>
      </c>
      <c r="AD18" s="28">
        <f t="shared" si="7"/>
        <v>1</v>
      </c>
      <c r="AE18" s="22">
        <f t="shared" si="8"/>
        <v>5</v>
      </c>
      <c r="AF18" s="29">
        <f t="shared" si="9"/>
        <v>0.15</v>
      </c>
      <c r="AG18" s="22">
        <f t="shared" si="10"/>
        <v>9765</v>
      </c>
      <c r="AH18" s="30">
        <f>VLOOKUP(C18,[1]Sheet3!C:H,6,0)</f>
        <v>11460.533333333329</v>
      </c>
      <c r="AI18" s="31">
        <f t="shared" si="11"/>
        <v>1.1736337258917899</v>
      </c>
      <c r="AJ18" s="22">
        <f t="shared" si="12"/>
        <v>5</v>
      </c>
      <c r="AK18" s="29">
        <f t="shared" si="13"/>
        <v>0.1</v>
      </c>
      <c r="AL18" s="32">
        <v>300</v>
      </c>
      <c r="AM18" s="33">
        <f>VLOOKUP($C18,[1]Sheet1!$C:$AD,21,0)</f>
        <v>294.58265241986197</v>
      </c>
      <c r="AN18" s="32">
        <f t="shared" si="14"/>
        <v>5</v>
      </c>
      <c r="AO18" s="29">
        <f t="shared" si="15"/>
        <v>0.15</v>
      </c>
      <c r="AP18" s="34">
        <v>95</v>
      </c>
      <c r="AQ18" s="33">
        <f>VLOOKUP($C18,[1]Sheet1!$C:$AD,22,0)</f>
        <v>98.75</v>
      </c>
      <c r="AR18" s="32">
        <f t="shared" si="16"/>
        <v>5</v>
      </c>
      <c r="AS18" s="29">
        <f t="shared" si="17"/>
        <v>0.1</v>
      </c>
      <c r="AT18" s="35">
        <v>0.92</v>
      </c>
      <c r="AU18" s="36">
        <f>VLOOKUP($C18,[1]Sheet1!$C:$AD,23,0)</f>
        <v>0.90476190476190499</v>
      </c>
      <c r="AV18" s="32">
        <f t="shared" si="18"/>
        <v>1</v>
      </c>
      <c r="AW18" s="29">
        <f t="shared" si="19"/>
        <v>0.02</v>
      </c>
      <c r="AX18" s="34">
        <v>90</v>
      </c>
      <c r="AY18" s="33">
        <f>VLOOKUP($C18,[1]Sheet1!$C:$AD,24,0)</f>
        <v>100</v>
      </c>
      <c r="AZ18" s="32">
        <f t="shared" si="20"/>
        <v>5</v>
      </c>
      <c r="BA18" s="29">
        <f t="shared" si="21"/>
        <v>0.08</v>
      </c>
      <c r="BB18" s="28">
        <v>0.85</v>
      </c>
      <c r="BC18" s="36">
        <f>VLOOKUP($C18,[1]Sheet1!$C:$AD,25,0)</f>
        <v>0.82352941176470595</v>
      </c>
      <c r="BD18" s="37"/>
      <c r="BE18" s="32">
        <f t="shared" si="22"/>
        <v>1</v>
      </c>
      <c r="BF18" s="29">
        <f t="shared" si="23"/>
        <v>1.2E-2</v>
      </c>
      <c r="BG18" s="28">
        <v>0.4</v>
      </c>
      <c r="BH18" s="36">
        <f>VLOOKUP($C18,[1]Sheet1!$C:$AD,26,0)</f>
        <v>0.57142857142857095</v>
      </c>
      <c r="BI18" s="32">
        <f t="shared" si="24"/>
        <v>5</v>
      </c>
      <c r="BJ18" s="29">
        <f t="shared" si="25"/>
        <v>0.06</v>
      </c>
      <c r="BK18" s="38">
        <v>0.95</v>
      </c>
      <c r="BL18" s="36">
        <f>VLOOKUP($C18,[1]Sheet1!$C:$AD,27,0)</f>
        <v>0.99371464487743599</v>
      </c>
      <c r="BM18" s="32">
        <f t="shared" si="26"/>
        <v>5</v>
      </c>
      <c r="BN18" s="29">
        <f t="shared" si="27"/>
        <v>0.05</v>
      </c>
      <c r="BO18" s="39">
        <v>2</v>
      </c>
      <c r="BP18" s="32">
        <f t="shared" si="28"/>
        <v>5</v>
      </c>
      <c r="BQ18" s="29">
        <f t="shared" si="29"/>
        <v>0.05</v>
      </c>
      <c r="BR18" s="29">
        <f t="shared" si="30"/>
        <v>0.5</v>
      </c>
      <c r="BS18" s="29">
        <f t="shared" si="31"/>
        <v>0.27200000000000002</v>
      </c>
      <c r="BT18" s="29">
        <f t="shared" si="32"/>
        <v>0.1</v>
      </c>
      <c r="BU18" s="40">
        <f t="shared" si="33"/>
        <v>0.872</v>
      </c>
      <c r="BV18" s="41" t="str">
        <f t="shared" si="34"/>
        <v>TERIMA</v>
      </c>
      <c r="BW18" s="42">
        <f t="shared" si="35"/>
        <v>670000</v>
      </c>
      <c r="BX18" s="43">
        <f t="shared" si="36"/>
        <v>182240</v>
      </c>
      <c r="BY18" s="44"/>
      <c r="BZ18" s="44">
        <v>1</v>
      </c>
      <c r="CA18" s="44"/>
      <c r="CB18" s="43">
        <f t="shared" si="37"/>
        <v>335000</v>
      </c>
      <c r="CC18" s="43">
        <f t="shared" si="38"/>
        <v>109344</v>
      </c>
      <c r="CD18" s="43">
        <f t="shared" si="39"/>
        <v>67000</v>
      </c>
      <c r="CE18" s="37">
        <f t="shared" si="40"/>
        <v>0</v>
      </c>
      <c r="CF18" s="24">
        <f t="shared" si="41"/>
        <v>0</v>
      </c>
      <c r="CG18" s="24">
        <f t="shared" si="42"/>
        <v>0</v>
      </c>
      <c r="CH18" s="24">
        <f t="shared" si="43"/>
        <v>0</v>
      </c>
      <c r="CI18" s="24">
        <f t="shared" si="44"/>
        <v>0</v>
      </c>
      <c r="CJ18" s="24">
        <f t="shared" si="45"/>
        <v>0</v>
      </c>
      <c r="CK18" s="24">
        <f t="shared" si="46"/>
        <v>0</v>
      </c>
      <c r="CL18" s="24">
        <f t="shared" si="47"/>
        <v>0</v>
      </c>
      <c r="CM18" s="24">
        <f t="shared" si="48"/>
        <v>1</v>
      </c>
      <c r="CN18" s="45">
        <f t="shared" si="49"/>
        <v>511344</v>
      </c>
      <c r="CO18" s="47"/>
    </row>
    <row r="19" spans="1:93" s="48" customFormat="1">
      <c r="A19" s="22">
        <v>9</v>
      </c>
      <c r="B19" s="23" t="s">
        <v>77</v>
      </c>
      <c r="C19" s="24">
        <v>71814</v>
      </c>
      <c r="D19" s="25">
        <f>IFERROR(VLOOKUP($C19,[1]Sheet1!$C:$AD,14,0),"")</f>
        <v>44551</v>
      </c>
      <c r="E19" s="25">
        <f>IFERROR(VLOOKUP($C19,[1]Sheet1!$C:$AD,15,0),"")</f>
        <v>44854</v>
      </c>
      <c r="F19" s="26" t="str">
        <f>IFERROR(VLOOKUP($C19,[1]Sheet1!$C:$AD,17,0),"")</f>
        <v>E</v>
      </c>
      <c r="G19" s="25" t="str">
        <f>IFERROR(VLOOKUP($C19,[1]Sheet1!$C:$AD,9,0),"")</f>
        <v>AGENT POSTPAID</v>
      </c>
      <c r="H19" s="25" t="str">
        <f>IFERROR(VLOOKUP($C19,[1]Sheet1!$C:$AD,4,0),"")</f>
        <v>PEREMPUAN</v>
      </c>
      <c r="I19" s="25" t="str">
        <f>IFERROR(VLOOKUP($C19,[1]Sheet1!$C:$AD,11,0),"")</f>
        <v>SLAMET GUMELAR</v>
      </c>
      <c r="J19" s="25" t="str">
        <f>IFERROR(VLOOKUP($C19,[1]Sheet1!$C:$AD,12,0),"")</f>
        <v>AAN YANUAR</v>
      </c>
      <c r="K19" s="27" t="s">
        <v>68</v>
      </c>
      <c r="L19" s="24"/>
      <c r="M19" s="24"/>
      <c r="N19" s="22">
        <v>22</v>
      </c>
      <c r="O19" s="22">
        <f>VLOOKUP($C19,[1]Sheet2!$C:$AI,11,0)</f>
        <v>21</v>
      </c>
      <c r="P19" s="22">
        <f>VLOOKUP($C19,[1]Sheet2!$C:$AI,17,0)</f>
        <v>0</v>
      </c>
      <c r="Q19" s="22">
        <f>VLOOKUP($C19,[1]Sheet2!$C:$AI,19,0)</f>
        <v>0</v>
      </c>
      <c r="R19" s="22">
        <f>VLOOKUP($C19,[1]Sheet2!$C:$AI,25,0)</f>
        <v>0</v>
      </c>
      <c r="S19" s="22">
        <f>VLOOKUP($C19,[1]Sheet2!$C:$AI,22,0)</f>
        <v>0</v>
      </c>
      <c r="T19" s="22">
        <f>VLOOKUP($C19,[1]Sheet2!$C:$AI,16,0)</f>
        <v>0</v>
      </c>
      <c r="U19" s="22">
        <f t="shared" si="0"/>
        <v>0</v>
      </c>
      <c r="V19" s="22">
        <f t="shared" si="1"/>
        <v>21</v>
      </c>
      <c r="W19" s="22">
        <f t="shared" si="2"/>
        <v>21</v>
      </c>
      <c r="X19" s="22">
        <v>7.75</v>
      </c>
      <c r="Y19" s="22">
        <v>0</v>
      </c>
      <c r="Z19" s="28">
        <f t="shared" si="3"/>
        <v>1</v>
      </c>
      <c r="AA19" s="22">
        <f t="shared" si="4"/>
        <v>5</v>
      </c>
      <c r="AB19" s="29">
        <f t="shared" si="5"/>
        <v>0.1</v>
      </c>
      <c r="AC19" s="22">
        <f t="shared" si="6"/>
        <v>0</v>
      </c>
      <c r="AD19" s="28">
        <f t="shared" si="7"/>
        <v>1</v>
      </c>
      <c r="AE19" s="22">
        <f t="shared" si="8"/>
        <v>5</v>
      </c>
      <c r="AF19" s="29">
        <f t="shared" si="9"/>
        <v>0.15</v>
      </c>
      <c r="AG19" s="22">
        <f t="shared" si="10"/>
        <v>9765</v>
      </c>
      <c r="AH19" s="30">
        <f>VLOOKUP(C19,[1]Sheet3!C:H,6,0)</f>
        <v>11648.333333333288</v>
      </c>
      <c r="AI19" s="31">
        <f t="shared" si="11"/>
        <v>1.1928656767366399</v>
      </c>
      <c r="AJ19" s="22">
        <f t="shared" si="12"/>
        <v>5</v>
      </c>
      <c r="AK19" s="29">
        <f t="shared" si="13"/>
        <v>0.1</v>
      </c>
      <c r="AL19" s="32">
        <v>300</v>
      </c>
      <c r="AM19" s="33">
        <f>VLOOKUP($C19,[1]Sheet1!$C:$AD,21,0)</f>
        <v>301.92246642246602</v>
      </c>
      <c r="AN19" s="32">
        <f t="shared" si="14"/>
        <v>1</v>
      </c>
      <c r="AO19" s="29">
        <f t="shared" si="15"/>
        <v>0.03</v>
      </c>
      <c r="AP19" s="34">
        <v>95</v>
      </c>
      <c r="AQ19" s="33">
        <f>VLOOKUP($C19,[1]Sheet1!$C:$AD,22,0)</f>
        <v>98.3333333333333</v>
      </c>
      <c r="AR19" s="32">
        <f t="shared" si="16"/>
        <v>5</v>
      </c>
      <c r="AS19" s="29">
        <f t="shared" si="17"/>
        <v>0.1</v>
      </c>
      <c r="AT19" s="35">
        <v>0.92</v>
      </c>
      <c r="AU19" s="36">
        <f>VLOOKUP($C19,[1]Sheet1!$C:$AD,23,0)</f>
        <v>0.92444444444444396</v>
      </c>
      <c r="AV19" s="32">
        <f t="shared" si="18"/>
        <v>5</v>
      </c>
      <c r="AW19" s="29">
        <f t="shared" si="19"/>
        <v>0.1</v>
      </c>
      <c r="AX19" s="34">
        <v>90</v>
      </c>
      <c r="AY19" s="33">
        <f>VLOOKUP($C19,[1]Sheet1!$C:$AD,24,0)</f>
        <v>95</v>
      </c>
      <c r="AZ19" s="32">
        <f t="shared" si="20"/>
        <v>5</v>
      </c>
      <c r="BA19" s="29">
        <f t="shared" si="21"/>
        <v>0.08</v>
      </c>
      <c r="BB19" s="28">
        <v>0.85</v>
      </c>
      <c r="BC19" s="36">
        <f>VLOOKUP($C19,[1]Sheet1!$C:$AD,25,0)</f>
        <v>0.875</v>
      </c>
      <c r="BD19" s="37"/>
      <c r="BE19" s="32">
        <f t="shared" si="22"/>
        <v>5</v>
      </c>
      <c r="BF19" s="29">
        <f t="shared" si="23"/>
        <v>0.06</v>
      </c>
      <c r="BG19" s="28">
        <v>0.4</v>
      </c>
      <c r="BH19" s="36">
        <f>VLOOKUP($C19,[1]Sheet1!$C:$AD,26,0)</f>
        <v>0.62222222222222201</v>
      </c>
      <c r="BI19" s="32">
        <f t="shared" si="24"/>
        <v>5</v>
      </c>
      <c r="BJ19" s="29">
        <f t="shared" si="25"/>
        <v>0.06</v>
      </c>
      <c r="BK19" s="38">
        <v>0.95</v>
      </c>
      <c r="BL19" s="36">
        <f>VLOOKUP($C19,[1]Sheet1!$C:$AD,27,0)</f>
        <v>0.99267399267399303</v>
      </c>
      <c r="BM19" s="32">
        <f t="shared" si="26"/>
        <v>5</v>
      </c>
      <c r="BN19" s="29">
        <f t="shared" si="27"/>
        <v>0.05</v>
      </c>
      <c r="BO19" s="39">
        <v>2</v>
      </c>
      <c r="BP19" s="32">
        <f t="shared" si="28"/>
        <v>5</v>
      </c>
      <c r="BQ19" s="29">
        <f t="shared" si="29"/>
        <v>0.05</v>
      </c>
      <c r="BR19" s="29">
        <f t="shared" si="30"/>
        <v>0.38</v>
      </c>
      <c r="BS19" s="29">
        <f t="shared" si="31"/>
        <v>0.4</v>
      </c>
      <c r="BT19" s="29">
        <f t="shared" si="32"/>
        <v>0.1</v>
      </c>
      <c r="BU19" s="40">
        <f t="shared" si="33"/>
        <v>0.88</v>
      </c>
      <c r="BV19" s="41" t="str">
        <f t="shared" si="34"/>
        <v>TERIMA</v>
      </c>
      <c r="BW19" s="42">
        <f t="shared" si="35"/>
        <v>670000</v>
      </c>
      <c r="BX19" s="43">
        <f t="shared" si="36"/>
        <v>268000</v>
      </c>
      <c r="BY19" s="44"/>
      <c r="BZ19" s="44"/>
      <c r="CA19" s="44"/>
      <c r="CB19" s="43">
        <f t="shared" si="37"/>
        <v>254600</v>
      </c>
      <c r="CC19" s="43">
        <f t="shared" si="38"/>
        <v>268000</v>
      </c>
      <c r="CD19" s="43">
        <f t="shared" si="39"/>
        <v>67000</v>
      </c>
      <c r="CE19" s="37">
        <f t="shared" si="40"/>
        <v>0</v>
      </c>
      <c r="CF19" s="24">
        <f t="shared" si="41"/>
        <v>0</v>
      </c>
      <c r="CG19" s="24">
        <f t="shared" si="42"/>
        <v>0</v>
      </c>
      <c r="CH19" s="24">
        <f t="shared" si="43"/>
        <v>0</v>
      </c>
      <c r="CI19" s="24">
        <f t="shared" si="44"/>
        <v>0</v>
      </c>
      <c r="CJ19" s="24">
        <f t="shared" si="45"/>
        <v>0</v>
      </c>
      <c r="CK19" s="24">
        <f t="shared" si="46"/>
        <v>0</v>
      </c>
      <c r="CL19" s="24">
        <f t="shared" si="47"/>
        <v>0</v>
      </c>
      <c r="CM19" s="24">
        <f t="shared" si="48"/>
        <v>1</v>
      </c>
      <c r="CN19" s="45">
        <f t="shared" si="49"/>
        <v>589600</v>
      </c>
      <c r="CO19" s="47"/>
    </row>
    <row r="20" spans="1:93" s="48" customFormat="1">
      <c r="A20" s="22">
        <v>10</v>
      </c>
      <c r="B20" s="76" t="s">
        <v>78</v>
      </c>
      <c r="C20" s="24">
        <v>30540</v>
      </c>
      <c r="D20" s="25">
        <f>IFERROR(VLOOKUP($C20,[1]Sheet1!$C:$AD,14,0),"")</f>
        <v>44515</v>
      </c>
      <c r="E20" s="25">
        <f>IFERROR(VLOOKUP($C20,[1]Sheet1!$C:$AD,15,0),"")</f>
        <v>44818</v>
      </c>
      <c r="F20" s="26" t="str">
        <f>IFERROR(VLOOKUP($C20,[1]Sheet1!$C:$AD,17,0),"")</f>
        <v>E</v>
      </c>
      <c r="G20" s="25" t="str">
        <f>IFERROR(VLOOKUP($C20,[1]Sheet1!$C:$AD,9,0),"")</f>
        <v>AGENT POSTPAID</v>
      </c>
      <c r="H20" s="25" t="str">
        <f>IFERROR(VLOOKUP($C20,[1]Sheet1!$C:$AD,4,0),"")</f>
        <v>LAKI-LAKI</v>
      </c>
      <c r="I20" s="25" t="str">
        <f>IFERROR(VLOOKUP($C20,[1]Sheet1!$C:$AD,11,0),"")</f>
        <v>RITA</v>
      </c>
      <c r="J20" s="25" t="str">
        <f>IFERROR(VLOOKUP($C20,[1]Sheet1!$C:$AD,12,0),"")</f>
        <v>RIKA RIANY</v>
      </c>
      <c r="K20" s="27" t="s">
        <v>68</v>
      </c>
      <c r="L20" s="24"/>
      <c r="M20" s="24"/>
      <c r="N20" s="22">
        <v>22</v>
      </c>
      <c r="O20" s="22">
        <f>VLOOKUP($C20,[1]Sheet2!$C:$AI,11,0)</f>
        <v>21</v>
      </c>
      <c r="P20" s="22">
        <f>VLOOKUP($C20,[1]Sheet2!$C:$AI,17,0)</f>
        <v>1</v>
      </c>
      <c r="Q20" s="22">
        <f>VLOOKUP($C20,[1]Sheet2!$C:$AI,19,0)</f>
        <v>0</v>
      </c>
      <c r="R20" s="22">
        <f>VLOOKUP($C20,[1]Sheet2!$C:$AI,25,0)</f>
        <v>0</v>
      </c>
      <c r="S20" s="22">
        <f>VLOOKUP($C20,[1]Sheet2!$C:$AI,22,0)</f>
        <v>1</v>
      </c>
      <c r="T20" s="22">
        <f>VLOOKUP($C20,[1]Sheet2!$C:$AI,16,0)</f>
        <v>0</v>
      </c>
      <c r="U20" s="22">
        <f t="shared" si="0"/>
        <v>1</v>
      </c>
      <c r="V20" s="22">
        <f t="shared" si="1"/>
        <v>20</v>
      </c>
      <c r="W20" s="22">
        <f t="shared" si="2"/>
        <v>20</v>
      </c>
      <c r="X20" s="22">
        <v>7.75</v>
      </c>
      <c r="Y20" s="22">
        <v>0</v>
      </c>
      <c r="Z20" s="28">
        <f t="shared" si="3"/>
        <v>1</v>
      </c>
      <c r="AA20" s="22">
        <f t="shared" si="4"/>
        <v>5</v>
      </c>
      <c r="AB20" s="29">
        <f t="shared" si="5"/>
        <v>0.1</v>
      </c>
      <c r="AC20" s="22">
        <f t="shared" si="6"/>
        <v>1</v>
      </c>
      <c r="AD20" s="28">
        <f t="shared" si="7"/>
        <v>0.95</v>
      </c>
      <c r="AE20" s="22">
        <f t="shared" si="8"/>
        <v>1</v>
      </c>
      <c r="AF20" s="29">
        <f t="shared" si="9"/>
        <v>0.03</v>
      </c>
      <c r="AG20" s="22">
        <f t="shared" si="10"/>
        <v>9300</v>
      </c>
      <c r="AH20" s="30">
        <f>VLOOKUP(C20,[1]Sheet3!C:H,6,0)</f>
        <v>10222.761904761885</v>
      </c>
      <c r="AI20" s="31">
        <f t="shared" si="11"/>
        <v>1.0992217101894499</v>
      </c>
      <c r="AJ20" s="22">
        <f t="shared" si="12"/>
        <v>5</v>
      </c>
      <c r="AK20" s="29">
        <f t="shared" si="13"/>
        <v>0.1</v>
      </c>
      <c r="AL20" s="32">
        <v>300</v>
      </c>
      <c r="AM20" s="33">
        <f>VLOOKUP($C20,[1]Sheet1!$C:$AD,21,0)</f>
        <v>286.29681978798601</v>
      </c>
      <c r="AN20" s="32">
        <f t="shared" si="14"/>
        <v>5</v>
      </c>
      <c r="AO20" s="29">
        <f t="shared" si="15"/>
        <v>0.15</v>
      </c>
      <c r="AP20" s="34">
        <v>95</v>
      </c>
      <c r="AQ20" s="33">
        <f>VLOOKUP($C20,[1]Sheet1!$C:$AD,22,0)</f>
        <v>88.75</v>
      </c>
      <c r="AR20" s="32">
        <f t="shared" si="16"/>
        <v>1</v>
      </c>
      <c r="AS20" s="29">
        <f t="shared" si="17"/>
        <v>0.02</v>
      </c>
      <c r="AT20" s="35">
        <v>0.92</v>
      </c>
      <c r="AU20" s="36">
        <f>VLOOKUP($C20,[1]Sheet1!$C:$AD,23,0)</f>
        <v>0.86666666666666703</v>
      </c>
      <c r="AV20" s="32">
        <f t="shared" si="18"/>
        <v>1</v>
      </c>
      <c r="AW20" s="29">
        <f t="shared" si="19"/>
        <v>0.02</v>
      </c>
      <c r="AX20" s="34">
        <v>90</v>
      </c>
      <c r="AY20" s="33">
        <f>VLOOKUP($C20,[1]Sheet1!$C:$AD,24,0)</f>
        <v>100</v>
      </c>
      <c r="AZ20" s="32">
        <f t="shared" si="20"/>
        <v>5</v>
      </c>
      <c r="BA20" s="29">
        <f t="shared" si="21"/>
        <v>0.08</v>
      </c>
      <c r="BB20" s="28">
        <v>0.85</v>
      </c>
      <c r="BC20" s="36">
        <f>VLOOKUP($C20,[1]Sheet1!$C:$AD,25,0)</f>
        <v>0.9</v>
      </c>
      <c r="BD20" s="37"/>
      <c r="BE20" s="32">
        <f t="shared" si="22"/>
        <v>5</v>
      </c>
      <c r="BF20" s="29">
        <f t="shared" si="23"/>
        <v>0.06</v>
      </c>
      <c r="BG20" s="28">
        <v>0.4</v>
      </c>
      <c r="BH20" s="36">
        <f>VLOOKUP($C20,[1]Sheet1!$C:$AD,26,0)</f>
        <v>0.57142857142857095</v>
      </c>
      <c r="BI20" s="32">
        <f t="shared" si="24"/>
        <v>5</v>
      </c>
      <c r="BJ20" s="29">
        <f t="shared" si="25"/>
        <v>0.06</v>
      </c>
      <c r="BK20" s="38">
        <v>0.95</v>
      </c>
      <c r="BL20" s="36">
        <f>VLOOKUP($C20,[1]Sheet1!$C:$AD,27,0)</f>
        <v>0.98939929328621901</v>
      </c>
      <c r="BM20" s="32">
        <f t="shared" si="26"/>
        <v>5</v>
      </c>
      <c r="BN20" s="29">
        <f t="shared" si="27"/>
        <v>0.05</v>
      </c>
      <c r="BO20" s="39">
        <v>2</v>
      </c>
      <c r="BP20" s="32">
        <f t="shared" si="28"/>
        <v>5</v>
      </c>
      <c r="BQ20" s="29">
        <f t="shared" si="29"/>
        <v>0.05</v>
      </c>
      <c r="BR20" s="29">
        <f t="shared" si="30"/>
        <v>0.38</v>
      </c>
      <c r="BS20" s="29">
        <f t="shared" si="31"/>
        <v>0.24</v>
      </c>
      <c r="BT20" s="29">
        <f t="shared" si="32"/>
        <v>0.1</v>
      </c>
      <c r="BU20" s="40">
        <f t="shared" si="33"/>
        <v>0.72</v>
      </c>
      <c r="BV20" s="41" t="str">
        <f t="shared" si="34"/>
        <v>TERIMA</v>
      </c>
      <c r="BW20" s="42">
        <f t="shared" si="35"/>
        <v>670000</v>
      </c>
      <c r="BX20" s="43">
        <f t="shared" si="36"/>
        <v>160800</v>
      </c>
      <c r="BY20" s="44"/>
      <c r="BZ20" s="44"/>
      <c r="CA20" s="44"/>
      <c r="CB20" s="43">
        <f t="shared" si="37"/>
        <v>254600</v>
      </c>
      <c r="CC20" s="43">
        <f t="shared" si="38"/>
        <v>160800</v>
      </c>
      <c r="CD20" s="43">
        <f t="shared" si="39"/>
        <v>67000</v>
      </c>
      <c r="CE20" s="37">
        <f t="shared" si="40"/>
        <v>0</v>
      </c>
      <c r="CF20" s="24">
        <f t="shared" si="41"/>
        <v>0</v>
      </c>
      <c r="CG20" s="24">
        <f t="shared" si="42"/>
        <v>0</v>
      </c>
      <c r="CH20" s="24">
        <f t="shared" si="43"/>
        <v>0</v>
      </c>
      <c r="CI20" s="24">
        <f t="shared" si="44"/>
        <v>0</v>
      </c>
      <c r="CJ20" s="24">
        <f t="shared" si="45"/>
        <v>0</v>
      </c>
      <c r="CK20" s="24">
        <f t="shared" si="46"/>
        <v>0</v>
      </c>
      <c r="CL20" s="24">
        <f t="shared" si="47"/>
        <v>1</v>
      </c>
      <c r="CM20" s="24">
        <f t="shared" si="48"/>
        <v>0</v>
      </c>
      <c r="CN20" s="45">
        <f t="shared" si="49"/>
        <v>482400</v>
      </c>
      <c r="CO20" s="47"/>
    </row>
    <row r="21" spans="1:93" s="48" customFormat="1">
      <c r="A21" s="22">
        <v>11</v>
      </c>
      <c r="B21" s="76" t="s">
        <v>79</v>
      </c>
      <c r="C21" s="24">
        <v>104895</v>
      </c>
      <c r="D21" s="25">
        <f>IFERROR(VLOOKUP($C21,[1]Sheet1!$C:$AD,14,0),"")</f>
        <v>44496</v>
      </c>
      <c r="E21" s="25">
        <f>IFERROR(VLOOKUP($C21,[1]Sheet1!$C:$AD,15,0),"")</f>
        <v>44677</v>
      </c>
      <c r="F21" s="26" t="str">
        <f>IFERROR(VLOOKUP($C21,[1]Sheet1!$C:$AD,17,0),"")</f>
        <v>E</v>
      </c>
      <c r="G21" s="25" t="str">
        <f>IFERROR(VLOOKUP($C21,[1]Sheet1!$C:$AD,9,0),"")</f>
        <v>AGENT POSTPAID</v>
      </c>
      <c r="H21" s="25" t="str">
        <f>IFERROR(VLOOKUP($C21,[1]Sheet1!$C:$AD,4,0),"")</f>
        <v>LAKI-LAKI</v>
      </c>
      <c r="I21" s="25" t="str">
        <f>IFERROR(VLOOKUP($C21,[1]Sheet1!$C:$AD,11,0),"")</f>
        <v>RITA</v>
      </c>
      <c r="J21" s="25" t="str">
        <f>IFERROR(VLOOKUP($C21,[1]Sheet1!$C:$AD,12,0),"")</f>
        <v>RIKA RIANY</v>
      </c>
      <c r="K21" s="27" t="s">
        <v>68</v>
      </c>
      <c r="L21" s="24"/>
      <c r="M21" s="24"/>
      <c r="N21" s="22">
        <v>22</v>
      </c>
      <c r="O21" s="22">
        <f>VLOOKUP($C21,[1]Sheet2!$C:$AI,11,0)</f>
        <v>21</v>
      </c>
      <c r="P21" s="22">
        <f>VLOOKUP($C21,[1]Sheet2!$C:$AI,17,0)</f>
        <v>2</v>
      </c>
      <c r="Q21" s="22">
        <f>VLOOKUP($C21,[1]Sheet2!$C:$AI,19,0)</f>
        <v>0</v>
      </c>
      <c r="R21" s="22">
        <f>VLOOKUP($C21,[1]Sheet2!$C:$AI,25,0)</f>
        <v>0</v>
      </c>
      <c r="S21" s="22">
        <f>VLOOKUP($C21,[1]Sheet2!$C:$AI,22,0)</f>
        <v>2</v>
      </c>
      <c r="T21" s="22">
        <f>VLOOKUP($C21,[1]Sheet2!$C:$AI,16,0)</f>
        <v>0</v>
      </c>
      <c r="U21" s="22">
        <f t="shared" si="0"/>
        <v>2</v>
      </c>
      <c r="V21" s="22">
        <f t="shared" si="1"/>
        <v>19</v>
      </c>
      <c r="W21" s="22">
        <f t="shared" si="2"/>
        <v>19</v>
      </c>
      <c r="X21" s="22">
        <v>7.75</v>
      </c>
      <c r="Y21" s="22">
        <v>0</v>
      </c>
      <c r="Z21" s="28">
        <f t="shared" si="3"/>
        <v>1</v>
      </c>
      <c r="AA21" s="22">
        <f t="shared" si="4"/>
        <v>5</v>
      </c>
      <c r="AB21" s="29">
        <f t="shared" si="5"/>
        <v>0.1</v>
      </c>
      <c r="AC21" s="22">
        <f t="shared" si="6"/>
        <v>2</v>
      </c>
      <c r="AD21" s="28">
        <f t="shared" si="7"/>
        <v>0.89473684210526316</v>
      </c>
      <c r="AE21" s="22">
        <f t="shared" si="8"/>
        <v>0</v>
      </c>
      <c r="AF21" s="29">
        <f t="shared" si="9"/>
        <v>0</v>
      </c>
      <c r="AG21" s="22">
        <f t="shared" si="10"/>
        <v>8835</v>
      </c>
      <c r="AH21" s="30">
        <f>VLOOKUP(C21,[1]Sheet3!C:H,6,0)</f>
        <v>9008.0206349206273</v>
      </c>
      <c r="AI21" s="31">
        <f t="shared" si="11"/>
        <v>1.01958354668032</v>
      </c>
      <c r="AJ21" s="22">
        <f t="shared" si="12"/>
        <v>4</v>
      </c>
      <c r="AK21" s="29">
        <f t="shared" si="13"/>
        <v>0.08</v>
      </c>
      <c r="AL21" s="32">
        <v>300</v>
      </c>
      <c r="AM21" s="33">
        <f>VLOOKUP($C21,[1]Sheet1!$C:$AD,21,0)</f>
        <v>315.83170731707298</v>
      </c>
      <c r="AN21" s="32">
        <f t="shared" si="14"/>
        <v>1</v>
      </c>
      <c r="AO21" s="29">
        <f t="shared" si="15"/>
        <v>0.03</v>
      </c>
      <c r="AP21" s="34">
        <v>95</v>
      </c>
      <c r="AQ21" s="33">
        <f>VLOOKUP($C21,[1]Sheet1!$C:$AD,22,0)</f>
        <v>94.5833333333333</v>
      </c>
      <c r="AR21" s="32">
        <f t="shared" si="16"/>
        <v>1</v>
      </c>
      <c r="AS21" s="29">
        <f t="shared" si="17"/>
        <v>0.02</v>
      </c>
      <c r="AT21" s="35">
        <v>0.92</v>
      </c>
      <c r="AU21" s="36">
        <f>VLOOKUP($C21,[1]Sheet1!$C:$AD,23,0)</f>
        <v>0.89</v>
      </c>
      <c r="AV21" s="32">
        <f t="shared" si="18"/>
        <v>1</v>
      </c>
      <c r="AW21" s="29">
        <f t="shared" si="19"/>
        <v>0.02</v>
      </c>
      <c r="AX21" s="34">
        <v>90</v>
      </c>
      <c r="AY21" s="33">
        <f>VLOOKUP($C21,[1]Sheet1!$C:$AD,24,0)</f>
        <v>100</v>
      </c>
      <c r="AZ21" s="32">
        <f t="shared" si="20"/>
        <v>5</v>
      </c>
      <c r="BA21" s="29">
        <f t="shared" si="21"/>
        <v>0.08</v>
      </c>
      <c r="BB21" s="28">
        <v>0.85</v>
      </c>
      <c r="BC21" s="36">
        <f>VLOOKUP($C21,[1]Sheet1!$C:$AD,25,0)</f>
        <v>0.66666666666666696</v>
      </c>
      <c r="BD21" s="37"/>
      <c r="BE21" s="32">
        <f t="shared" si="22"/>
        <v>1</v>
      </c>
      <c r="BF21" s="29">
        <f t="shared" si="23"/>
        <v>1.2E-2</v>
      </c>
      <c r="BG21" s="28">
        <v>0.4</v>
      </c>
      <c r="BH21" s="36">
        <f>VLOOKUP($C21,[1]Sheet1!$C:$AD,26,0)</f>
        <v>0.65</v>
      </c>
      <c r="BI21" s="32">
        <f t="shared" si="24"/>
        <v>5</v>
      </c>
      <c r="BJ21" s="29">
        <f t="shared" si="25"/>
        <v>0.06</v>
      </c>
      <c r="BK21" s="38">
        <v>0.95</v>
      </c>
      <c r="BL21" s="36">
        <f>VLOOKUP($C21,[1]Sheet1!$C:$AD,27,0)</f>
        <v>0.99105691056910605</v>
      </c>
      <c r="BM21" s="32">
        <f t="shared" si="26"/>
        <v>5</v>
      </c>
      <c r="BN21" s="29">
        <f t="shared" si="27"/>
        <v>0.05</v>
      </c>
      <c r="BO21" s="39">
        <v>2</v>
      </c>
      <c r="BP21" s="32">
        <f t="shared" si="28"/>
        <v>5</v>
      </c>
      <c r="BQ21" s="29">
        <f t="shared" si="29"/>
        <v>0.05</v>
      </c>
      <c r="BR21" s="29">
        <f t="shared" si="30"/>
        <v>0.21</v>
      </c>
      <c r="BS21" s="29">
        <f t="shared" si="31"/>
        <v>0.192</v>
      </c>
      <c r="BT21" s="29">
        <f t="shared" si="32"/>
        <v>0.1</v>
      </c>
      <c r="BU21" s="40">
        <f t="shared" si="33"/>
        <v>0.502</v>
      </c>
      <c r="BV21" s="41" t="str">
        <f t="shared" si="34"/>
        <v>GUGUR</v>
      </c>
      <c r="BW21" s="42">
        <f t="shared" si="35"/>
        <v>0</v>
      </c>
      <c r="BX21" s="43">
        <f t="shared" si="36"/>
        <v>0</v>
      </c>
      <c r="BY21" s="44"/>
      <c r="BZ21" s="44"/>
      <c r="CA21" s="44">
        <v>1</v>
      </c>
      <c r="CB21" s="43">
        <f t="shared" si="37"/>
        <v>0</v>
      </c>
      <c r="CC21" s="43">
        <f t="shared" si="38"/>
        <v>0</v>
      </c>
      <c r="CD21" s="43">
        <f t="shared" si="39"/>
        <v>0</v>
      </c>
      <c r="CE21" s="37">
        <f t="shared" si="40"/>
        <v>0</v>
      </c>
      <c r="CF21" s="24">
        <f t="shared" si="41"/>
        <v>0</v>
      </c>
      <c r="CG21" s="24">
        <f t="shared" si="42"/>
        <v>0</v>
      </c>
      <c r="CH21" s="24">
        <f t="shared" si="43"/>
        <v>0</v>
      </c>
      <c r="CI21" s="24">
        <f t="shared" si="44"/>
        <v>0</v>
      </c>
      <c r="CJ21" s="24">
        <f t="shared" si="45"/>
        <v>0</v>
      </c>
      <c r="CK21" s="24">
        <f t="shared" si="46"/>
        <v>0</v>
      </c>
      <c r="CL21" s="24">
        <f t="shared" si="47"/>
        <v>1</v>
      </c>
      <c r="CM21" s="24">
        <f t="shared" si="48"/>
        <v>0</v>
      </c>
      <c r="CN21" s="45">
        <f t="shared" si="49"/>
        <v>0</v>
      </c>
      <c r="CO21" s="47"/>
    </row>
    <row r="22" spans="1:93" s="48" customFormat="1">
      <c r="A22" s="22">
        <v>12</v>
      </c>
      <c r="B22" s="23" t="s">
        <v>80</v>
      </c>
      <c r="C22" s="24">
        <v>76490</v>
      </c>
      <c r="D22" s="25">
        <f>IFERROR(VLOOKUP($C22,[1]Sheet1!$C:$AD,14,0),"")</f>
        <v>44466</v>
      </c>
      <c r="E22" s="25">
        <f>IFERROR(VLOOKUP($C22,[1]Sheet1!$C:$AD,15,0),"")</f>
        <v>44646</v>
      </c>
      <c r="F22" s="26" t="str">
        <f>IFERROR(VLOOKUP($C22,[1]Sheet1!$C:$AD,17,0),"")</f>
        <v>E</v>
      </c>
      <c r="G22" s="25" t="str">
        <f>IFERROR(VLOOKUP($C22,[1]Sheet1!$C:$AD,9,0),"")</f>
        <v>AGENT POSTPAID</v>
      </c>
      <c r="H22" s="25" t="str">
        <f>IFERROR(VLOOKUP($C22,[1]Sheet1!$C:$AD,4,0),"")</f>
        <v>LAKI-LAKI</v>
      </c>
      <c r="I22" s="25" t="str">
        <f>IFERROR(VLOOKUP($C22,[1]Sheet1!$C:$AD,11,0),"")</f>
        <v>TATAN SUDRAJAT</v>
      </c>
      <c r="J22" s="25" t="str">
        <f>IFERROR(VLOOKUP($C22,[1]Sheet1!$C:$AD,12,0),"")</f>
        <v>RIKA RIANY</v>
      </c>
      <c r="K22" s="27" t="s">
        <v>68</v>
      </c>
      <c r="L22" s="24"/>
      <c r="M22" s="24"/>
      <c r="N22" s="22">
        <v>22</v>
      </c>
      <c r="O22" s="22">
        <f>VLOOKUP($C22,[1]Sheet2!$C:$AI,11,0)</f>
        <v>21</v>
      </c>
      <c r="P22" s="22">
        <f>VLOOKUP($C22,[1]Sheet2!$C:$AI,17,0)</f>
        <v>0</v>
      </c>
      <c r="Q22" s="22">
        <f>VLOOKUP($C22,[1]Sheet2!$C:$AI,19,0)</f>
        <v>3</v>
      </c>
      <c r="R22" s="22">
        <f>VLOOKUP($C22,[1]Sheet2!$C:$AI,25,0)</f>
        <v>0</v>
      </c>
      <c r="S22" s="22">
        <f>VLOOKUP($C22,[1]Sheet2!$C:$AI,22,0)</f>
        <v>3</v>
      </c>
      <c r="T22" s="22">
        <f>VLOOKUP($C22,[1]Sheet2!$C:$AI,16,0)</f>
        <v>0</v>
      </c>
      <c r="U22" s="22">
        <f t="shared" si="0"/>
        <v>3</v>
      </c>
      <c r="V22" s="22">
        <f t="shared" si="1"/>
        <v>18</v>
      </c>
      <c r="W22" s="22">
        <f t="shared" si="2"/>
        <v>18</v>
      </c>
      <c r="X22" s="22">
        <v>7.75</v>
      </c>
      <c r="Y22" s="22">
        <v>0</v>
      </c>
      <c r="Z22" s="28">
        <f t="shared" si="3"/>
        <v>1</v>
      </c>
      <c r="AA22" s="22">
        <f t="shared" si="4"/>
        <v>0</v>
      </c>
      <c r="AB22" s="29">
        <f t="shared" si="5"/>
        <v>0</v>
      </c>
      <c r="AC22" s="22">
        <f t="shared" si="6"/>
        <v>3</v>
      </c>
      <c r="AD22" s="28">
        <f t="shared" si="7"/>
        <v>0.83333333333333337</v>
      </c>
      <c r="AE22" s="22">
        <f t="shared" si="8"/>
        <v>0</v>
      </c>
      <c r="AF22" s="29">
        <f t="shared" si="9"/>
        <v>0</v>
      </c>
      <c r="AG22" s="22">
        <f t="shared" si="10"/>
        <v>8370</v>
      </c>
      <c r="AH22" s="30">
        <f>VLOOKUP(C22,[1]Sheet3!C:H,6,0)</f>
        <v>8235.6142857142822</v>
      </c>
      <c r="AI22" s="31">
        <f t="shared" si="11"/>
        <v>0.98394435910564904</v>
      </c>
      <c r="AJ22" s="22">
        <f t="shared" si="12"/>
        <v>2</v>
      </c>
      <c r="AK22" s="29">
        <f t="shared" si="13"/>
        <v>0.04</v>
      </c>
      <c r="AL22" s="32">
        <v>300</v>
      </c>
      <c r="AM22" s="33">
        <f>VLOOKUP($C22,[1]Sheet1!$C:$AD,21,0)</f>
        <v>275.62916291629199</v>
      </c>
      <c r="AN22" s="32">
        <f t="shared" si="14"/>
        <v>5</v>
      </c>
      <c r="AO22" s="29">
        <f t="shared" si="15"/>
        <v>0.15</v>
      </c>
      <c r="AP22" s="34">
        <v>95</v>
      </c>
      <c r="AQ22" s="33">
        <f>VLOOKUP($C22,[1]Sheet1!$C:$AD,22,0)</f>
        <v>97.6388888888889</v>
      </c>
      <c r="AR22" s="32">
        <f t="shared" si="16"/>
        <v>5</v>
      </c>
      <c r="AS22" s="29">
        <f t="shared" si="17"/>
        <v>0.1</v>
      </c>
      <c r="AT22" s="35">
        <v>0.92</v>
      </c>
      <c r="AU22" s="36">
        <f>VLOOKUP($C22,[1]Sheet1!$C:$AD,23,0)</f>
        <v>0.9</v>
      </c>
      <c r="AV22" s="32">
        <f t="shared" si="18"/>
        <v>1</v>
      </c>
      <c r="AW22" s="29">
        <f t="shared" si="19"/>
        <v>0.02</v>
      </c>
      <c r="AX22" s="34">
        <v>90</v>
      </c>
      <c r="AY22" s="33">
        <f>VLOOKUP($C22,[1]Sheet1!$C:$AD,24,0)</f>
        <v>100</v>
      </c>
      <c r="AZ22" s="32">
        <f t="shared" si="20"/>
        <v>5</v>
      </c>
      <c r="BA22" s="29">
        <f t="shared" si="21"/>
        <v>0.08</v>
      </c>
      <c r="BB22" s="28">
        <v>0.85</v>
      </c>
      <c r="BC22" s="36">
        <f>VLOOKUP($C22,[1]Sheet1!$C:$AD,25,0)</f>
        <v>0.83333333333333304</v>
      </c>
      <c r="BD22" s="37"/>
      <c r="BE22" s="32">
        <f t="shared" si="22"/>
        <v>1</v>
      </c>
      <c r="BF22" s="29">
        <f t="shared" si="23"/>
        <v>1.2E-2</v>
      </c>
      <c r="BG22" s="28">
        <v>0.4</v>
      </c>
      <c r="BH22" s="36">
        <f>VLOOKUP($C22,[1]Sheet1!$C:$AD,26,0)</f>
        <v>0.61111111111111105</v>
      </c>
      <c r="BI22" s="32">
        <f t="shared" si="24"/>
        <v>5</v>
      </c>
      <c r="BJ22" s="29">
        <f t="shared" si="25"/>
        <v>0.06</v>
      </c>
      <c r="BK22" s="38">
        <v>0.95</v>
      </c>
      <c r="BL22" s="36">
        <f>VLOOKUP($C22,[1]Sheet1!$C:$AD,27,0)</f>
        <v>0.98829882988298801</v>
      </c>
      <c r="BM22" s="32">
        <f t="shared" si="26"/>
        <v>5</v>
      </c>
      <c r="BN22" s="29">
        <f t="shared" si="27"/>
        <v>0.05</v>
      </c>
      <c r="BO22" s="39">
        <v>2</v>
      </c>
      <c r="BP22" s="32">
        <f t="shared" si="28"/>
        <v>5</v>
      </c>
      <c r="BQ22" s="29">
        <f t="shared" si="29"/>
        <v>0.05</v>
      </c>
      <c r="BR22" s="29">
        <f t="shared" si="30"/>
        <v>0.19</v>
      </c>
      <c r="BS22" s="29">
        <f t="shared" si="31"/>
        <v>0.27200000000000002</v>
      </c>
      <c r="BT22" s="29">
        <f t="shared" si="32"/>
        <v>0.1</v>
      </c>
      <c r="BU22" s="40">
        <f t="shared" si="33"/>
        <v>0.56200000000000006</v>
      </c>
      <c r="BV22" s="41" t="str">
        <f t="shared" si="34"/>
        <v>TERIMA</v>
      </c>
      <c r="BW22" s="42">
        <f t="shared" si="35"/>
        <v>670000</v>
      </c>
      <c r="BX22" s="43">
        <f t="shared" si="36"/>
        <v>182240</v>
      </c>
      <c r="BY22" s="44"/>
      <c r="BZ22" s="44">
        <v>1</v>
      </c>
      <c r="CA22" s="44"/>
      <c r="CB22" s="43">
        <f t="shared" si="37"/>
        <v>127300</v>
      </c>
      <c r="CC22" s="43">
        <f t="shared" si="38"/>
        <v>109344</v>
      </c>
      <c r="CD22" s="43">
        <f t="shared" si="39"/>
        <v>67000</v>
      </c>
      <c r="CE22" s="37">
        <f t="shared" si="40"/>
        <v>0</v>
      </c>
      <c r="CF22" s="24">
        <f t="shared" si="41"/>
        <v>0</v>
      </c>
      <c r="CG22" s="24">
        <f t="shared" si="42"/>
        <v>0</v>
      </c>
      <c r="CH22" s="24">
        <f t="shared" si="43"/>
        <v>0</v>
      </c>
      <c r="CI22" s="24">
        <f t="shared" si="44"/>
        <v>0</v>
      </c>
      <c r="CJ22" s="24">
        <f t="shared" si="45"/>
        <v>0</v>
      </c>
      <c r="CK22" s="24">
        <f t="shared" si="46"/>
        <v>0</v>
      </c>
      <c r="CL22" s="24">
        <f t="shared" si="47"/>
        <v>1</v>
      </c>
      <c r="CM22" s="24">
        <f t="shared" si="48"/>
        <v>0</v>
      </c>
      <c r="CN22" s="45">
        <f t="shared" si="49"/>
        <v>303644</v>
      </c>
      <c r="CO22" s="47"/>
    </row>
    <row r="23" spans="1:93" s="48" customFormat="1">
      <c r="A23" s="22">
        <v>13</v>
      </c>
      <c r="B23" s="23" t="s">
        <v>81</v>
      </c>
      <c r="C23" s="24">
        <v>95691</v>
      </c>
      <c r="D23" s="25">
        <f>IFERROR(VLOOKUP($C23,[1]Sheet1!$C:$AD,14,0),"")</f>
        <v>44589</v>
      </c>
      <c r="E23" s="25">
        <f>IFERROR(VLOOKUP($C23,[1]Sheet1!$C:$AD,15,0),"")</f>
        <v>44769</v>
      </c>
      <c r="F23" s="26" t="str">
        <f>IFERROR(VLOOKUP($C23,[1]Sheet1!$C:$AD,17,0),"")</f>
        <v>E</v>
      </c>
      <c r="G23" s="25" t="str">
        <f>IFERROR(VLOOKUP($C23,[1]Sheet1!$C:$AD,9,0),"")</f>
        <v>AGENT POSTPAID</v>
      </c>
      <c r="H23" s="25" t="str">
        <f>IFERROR(VLOOKUP($C23,[1]Sheet1!$C:$AD,4,0),"")</f>
        <v>LAKI-LAKI</v>
      </c>
      <c r="I23" s="25" t="str">
        <f>IFERROR(VLOOKUP($C23,[1]Sheet1!$C:$AD,11,0),"")</f>
        <v>METI PERMAYANTI</v>
      </c>
      <c r="J23" s="25" t="str">
        <f>IFERROR(VLOOKUP($C23,[1]Sheet1!$C:$AD,12,0),"")</f>
        <v>RIKA RIANY</v>
      </c>
      <c r="K23" s="27" t="s">
        <v>68</v>
      </c>
      <c r="L23" s="24"/>
      <c r="M23" s="24"/>
      <c r="N23" s="22">
        <v>22</v>
      </c>
      <c r="O23" s="22">
        <f>VLOOKUP($C23,[1]Sheet2!$C:$AI,11,0)</f>
        <v>21</v>
      </c>
      <c r="P23" s="22">
        <f>VLOOKUP($C23,[1]Sheet2!$C:$AI,17,0)</f>
        <v>0</v>
      </c>
      <c r="Q23" s="22">
        <f>VLOOKUP($C23,[1]Sheet2!$C:$AI,19,0)</f>
        <v>0</v>
      </c>
      <c r="R23" s="22">
        <f>VLOOKUP($C23,[1]Sheet2!$C:$AI,25,0)</f>
        <v>0</v>
      </c>
      <c r="S23" s="22">
        <f>VLOOKUP($C23,[1]Sheet2!$C:$AI,22,0)</f>
        <v>0</v>
      </c>
      <c r="T23" s="22">
        <f>VLOOKUP($C23,[1]Sheet2!$C:$AI,16,0)</f>
        <v>0</v>
      </c>
      <c r="U23" s="22">
        <f t="shared" si="0"/>
        <v>0</v>
      </c>
      <c r="V23" s="22">
        <f t="shared" si="1"/>
        <v>21</v>
      </c>
      <c r="W23" s="22">
        <f t="shared" si="2"/>
        <v>21</v>
      </c>
      <c r="X23" s="22">
        <v>7.75</v>
      </c>
      <c r="Y23" s="22">
        <v>0</v>
      </c>
      <c r="Z23" s="28">
        <f t="shared" si="3"/>
        <v>1</v>
      </c>
      <c r="AA23" s="22">
        <f t="shared" si="4"/>
        <v>5</v>
      </c>
      <c r="AB23" s="29">
        <f t="shared" si="5"/>
        <v>0.1</v>
      </c>
      <c r="AC23" s="22">
        <f t="shared" si="6"/>
        <v>0</v>
      </c>
      <c r="AD23" s="28">
        <f t="shared" si="7"/>
        <v>1</v>
      </c>
      <c r="AE23" s="22">
        <f t="shared" si="8"/>
        <v>5</v>
      </c>
      <c r="AF23" s="29">
        <f t="shared" si="9"/>
        <v>0.15</v>
      </c>
      <c r="AG23" s="22">
        <f t="shared" si="10"/>
        <v>9765</v>
      </c>
      <c r="AH23" s="30">
        <f>VLOOKUP(C23,[1]Sheet3!C:H,6,0)</f>
        <v>10919.133333333371</v>
      </c>
      <c r="AI23" s="31">
        <f t="shared" si="11"/>
        <v>1.1181908175456601</v>
      </c>
      <c r="AJ23" s="22">
        <f t="shared" si="12"/>
        <v>5</v>
      </c>
      <c r="AK23" s="29">
        <f t="shared" si="13"/>
        <v>0.1</v>
      </c>
      <c r="AL23" s="32">
        <v>300</v>
      </c>
      <c r="AM23" s="33">
        <f>VLOOKUP($C23,[1]Sheet1!$C:$AD,21,0)</f>
        <v>300.34548104956298</v>
      </c>
      <c r="AN23" s="32">
        <f t="shared" si="14"/>
        <v>1</v>
      </c>
      <c r="AO23" s="29">
        <f t="shared" si="15"/>
        <v>0.03</v>
      </c>
      <c r="AP23" s="34">
        <v>95</v>
      </c>
      <c r="AQ23" s="33">
        <f>VLOOKUP($C23,[1]Sheet1!$C:$AD,22,0)</f>
        <v>98.3333333333333</v>
      </c>
      <c r="AR23" s="32">
        <f t="shared" si="16"/>
        <v>5</v>
      </c>
      <c r="AS23" s="29">
        <f t="shared" si="17"/>
        <v>0.1</v>
      </c>
      <c r="AT23" s="35">
        <v>0.92</v>
      </c>
      <c r="AU23" s="36">
        <f>VLOOKUP($C23,[1]Sheet1!$C:$AD,23,0)</f>
        <v>0.86315789473684201</v>
      </c>
      <c r="AV23" s="32">
        <f t="shared" si="18"/>
        <v>1</v>
      </c>
      <c r="AW23" s="29">
        <f t="shared" si="19"/>
        <v>0.02</v>
      </c>
      <c r="AX23" s="34">
        <v>90</v>
      </c>
      <c r="AY23" s="33">
        <f>VLOOKUP($C23,[1]Sheet1!$C:$AD,24,0)</f>
        <v>100</v>
      </c>
      <c r="AZ23" s="32">
        <f t="shared" si="20"/>
        <v>5</v>
      </c>
      <c r="BA23" s="29">
        <f t="shared" si="21"/>
        <v>0.08</v>
      </c>
      <c r="BB23" s="28">
        <v>0.85</v>
      </c>
      <c r="BC23" s="36">
        <f>VLOOKUP($C23,[1]Sheet1!$C:$AD,25,0)</f>
        <v>0.76923076923076905</v>
      </c>
      <c r="BD23" s="37">
        <v>1</v>
      </c>
      <c r="BE23" s="32">
        <f t="shared" si="22"/>
        <v>0</v>
      </c>
      <c r="BF23" s="29">
        <f t="shared" si="23"/>
        <v>0</v>
      </c>
      <c r="BG23" s="28">
        <v>0.4</v>
      </c>
      <c r="BH23" s="36">
        <f>VLOOKUP($C23,[1]Sheet1!$C:$AD,26,0)</f>
        <v>0.52631578947368396</v>
      </c>
      <c r="BI23" s="32">
        <f t="shared" si="24"/>
        <v>5</v>
      </c>
      <c r="BJ23" s="29">
        <f t="shared" si="25"/>
        <v>0.06</v>
      </c>
      <c r="BK23" s="38">
        <v>0.95</v>
      </c>
      <c r="BL23" s="36">
        <f>VLOOKUP($C23,[1]Sheet1!$C:$AD,27,0)</f>
        <v>0.99125364431486895</v>
      </c>
      <c r="BM23" s="32">
        <f t="shared" si="26"/>
        <v>5</v>
      </c>
      <c r="BN23" s="29">
        <f t="shared" si="27"/>
        <v>0.05</v>
      </c>
      <c r="BO23" s="39">
        <v>2</v>
      </c>
      <c r="BP23" s="32">
        <f t="shared" si="28"/>
        <v>5</v>
      </c>
      <c r="BQ23" s="29">
        <f t="shared" si="29"/>
        <v>0.05</v>
      </c>
      <c r="BR23" s="29">
        <f t="shared" si="30"/>
        <v>0.38</v>
      </c>
      <c r="BS23" s="29">
        <f t="shared" si="31"/>
        <v>0.26</v>
      </c>
      <c r="BT23" s="29">
        <f t="shared" si="32"/>
        <v>0.1</v>
      </c>
      <c r="BU23" s="40">
        <f t="shared" si="33"/>
        <v>0.74</v>
      </c>
      <c r="BV23" s="41" t="str">
        <f t="shared" si="34"/>
        <v>TERIMA</v>
      </c>
      <c r="BW23" s="42">
        <f t="shared" si="35"/>
        <v>670000</v>
      </c>
      <c r="BX23" s="43">
        <f t="shared" si="36"/>
        <v>174200</v>
      </c>
      <c r="BY23" s="44"/>
      <c r="BZ23" s="44">
        <v>1</v>
      </c>
      <c r="CA23" s="44"/>
      <c r="CB23" s="43">
        <f t="shared" si="37"/>
        <v>254600</v>
      </c>
      <c r="CC23" s="43">
        <f t="shared" si="38"/>
        <v>104520</v>
      </c>
      <c r="CD23" s="43">
        <f t="shared" si="39"/>
        <v>67000</v>
      </c>
      <c r="CE23" s="37">
        <f t="shared" si="40"/>
        <v>0</v>
      </c>
      <c r="CF23" s="24">
        <f t="shared" si="41"/>
        <v>0</v>
      </c>
      <c r="CG23" s="24">
        <f t="shared" si="42"/>
        <v>0</v>
      </c>
      <c r="CH23" s="24">
        <f t="shared" si="43"/>
        <v>0</v>
      </c>
      <c r="CI23" s="24">
        <f t="shared" si="44"/>
        <v>0</v>
      </c>
      <c r="CJ23" s="24">
        <f t="shared" si="45"/>
        <v>0</v>
      </c>
      <c r="CK23" s="24">
        <f t="shared" si="46"/>
        <v>0</v>
      </c>
      <c r="CL23" s="24">
        <f t="shared" si="47"/>
        <v>1</v>
      </c>
      <c r="CM23" s="24">
        <f t="shared" si="48"/>
        <v>0</v>
      </c>
      <c r="CN23" s="45">
        <f t="shared" si="49"/>
        <v>426120</v>
      </c>
      <c r="CO23" s="47"/>
    </row>
    <row r="24" spans="1:93" s="48" customFormat="1">
      <c r="A24" s="22">
        <v>14</v>
      </c>
      <c r="B24" s="23" t="s">
        <v>82</v>
      </c>
      <c r="C24" s="24">
        <v>102119</v>
      </c>
      <c r="D24" s="25">
        <f>IFERROR(VLOOKUP($C24,[1]Sheet1!$C:$AD,14,0),"")</f>
        <v>44485</v>
      </c>
      <c r="E24" s="25">
        <f>IFERROR(VLOOKUP($C24,[1]Sheet1!$C:$AD,15,0),"")</f>
        <v>44849</v>
      </c>
      <c r="F24" s="26" t="str">
        <f>IFERROR(VLOOKUP($C24,[1]Sheet1!$C:$AD,17,0),"")</f>
        <v>E</v>
      </c>
      <c r="G24" s="25" t="str">
        <f>IFERROR(VLOOKUP($C24,[1]Sheet1!$C:$AD,9,0),"")</f>
        <v>AGENT POSTPAID</v>
      </c>
      <c r="H24" s="25" t="str">
        <f>IFERROR(VLOOKUP($C24,[1]Sheet1!$C:$AD,4,0),"")</f>
        <v>LAKI-LAKI</v>
      </c>
      <c r="I24" s="25" t="str">
        <f>IFERROR(VLOOKUP($C24,[1]Sheet1!$C:$AD,11,0),"")</f>
        <v>ADITYA ROY WICAKSONO</v>
      </c>
      <c r="J24" s="25" t="str">
        <f>IFERROR(VLOOKUP($C24,[1]Sheet1!$C:$AD,12,0),"")</f>
        <v>AAN YANUAR</v>
      </c>
      <c r="K24" s="27" t="s">
        <v>68</v>
      </c>
      <c r="L24" s="24"/>
      <c r="M24" s="24"/>
      <c r="N24" s="22">
        <v>22</v>
      </c>
      <c r="O24" s="22">
        <f>VLOOKUP($C24,[1]Sheet2!$C:$AI,11,0)</f>
        <v>21</v>
      </c>
      <c r="P24" s="22">
        <f>VLOOKUP($C24,[1]Sheet2!$C:$AI,17,0)</f>
        <v>0</v>
      </c>
      <c r="Q24" s="22">
        <f>VLOOKUP($C24,[1]Sheet2!$C:$AI,19,0)</f>
        <v>0</v>
      </c>
      <c r="R24" s="22">
        <f>VLOOKUP($C24,[1]Sheet2!$C:$AI,25,0)</f>
        <v>0</v>
      </c>
      <c r="S24" s="22">
        <f>VLOOKUP($C24,[1]Sheet2!$C:$AI,22,0)</f>
        <v>0</v>
      </c>
      <c r="T24" s="22">
        <f>VLOOKUP($C24,[1]Sheet2!$C:$AI,16,0)</f>
        <v>0</v>
      </c>
      <c r="U24" s="22">
        <f t="shared" si="0"/>
        <v>0</v>
      </c>
      <c r="V24" s="22">
        <f t="shared" si="1"/>
        <v>21</v>
      </c>
      <c r="W24" s="22">
        <f t="shared" si="2"/>
        <v>21</v>
      </c>
      <c r="X24" s="22">
        <v>7.75</v>
      </c>
      <c r="Y24" s="22">
        <v>0</v>
      </c>
      <c r="Z24" s="28">
        <f t="shared" si="3"/>
        <v>1</v>
      </c>
      <c r="AA24" s="22">
        <f t="shared" si="4"/>
        <v>5</v>
      </c>
      <c r="AB24" s="29">
        <f t="shared" si="5"/>
        <v>0.1</v>
      </c>
      <c r="AC24" s="22">
        <f t="shared" si="6"/>
        <v>0</v>
      </c>
      <c r="AD24" s="28">
        <f t="shared" si="7"/>
        <v>1</v>
      </c>
      <c r="AE24" s="22">
        <f t="shared" si="8"/>
        <v>5</v>
      </c>
      <c r="AF24" s="29">
        <f t="shared" si="9"/>
        <v>0.15</v>
      </c>
      <c r="AG24" s="22">
        <f t="shared" si="10"/>
        <v>9765</v>
      </c>
      <c r="AH24" s="30">
        <f>VLOOKUP(C24,[1]Sheet3!C:H,6,0)</f>
        <v>11483.433333333373</v>
      </c>
      <c r="AI24" s="31">
        <f t="shared" si="11"/>
        <v>1.1759788359788399</v>
      </c>
      <c r="AJ24" s="22">
        <f t="shared" si="12"/>
        <v>5</v>
      </c>
      <c r="AK24" s="29">
        <f t="shared" si="13"/>
        <v>0.1</v>
      </c>
      <c r="AL24" s="32">
        <v>300</v>
      </c>
      <c r="AM24" s="33">
        <f>VLOOKUP($C24,[1]Sheet1!$C:$AD,21,0)</f>
        <v>299.30198019801998</v>
      </c>
      <c r="AN24" s="32">
        <f t="shared" si="14"/>
        <v>5</v>
      </c>
      <c r="AO24" s="29">
        <f t="shared" si="15"/>
        <v>0.15</v>
      </c>
      <c r="AP24" s="34">
        <v>95</v>
      </c>
      <c r="AQ24" s="33">
        <f>VLOOKUP($C24,[1]Sheet1!$C:$AD,22,0)</f>
        <v>98.3333333333333</v>
      </c>
      <c r="AR24" s="32">
        <f t="shared" si="16"/>
        <v>5</v>
      </c>
      <c r="AS24" s="29">
        <f t="shared" si="17"/>
        <v>0.1</v>
      </c>
      <c r="AT24" s="35">
        <v>0.92</v>
      </c>
      <c r="AU24" s="36">
        <f>VLOOKUP($C24,[1]Sheet1!$C:$AD,23,0)</f>
        <v>0.90769230769230802</v>
      </c>
      <c r="AV24" s="32">
        <f t="shared" si="18"/>
        <v>1</v>
      </c>
      <c r="AW24" s="29">
        <f t="shared" si="19"/>
        <v>0.02</v>
      </c>
      <c r="AX24" s="34">
        <v>90</v>
      </c>
      <c r="AY24" s="33">
        <f>VLOOKUP($C24,[1]Sheet1!$C:$AD,24,0)</f>
        <v>100</v>
      </c>
      <c r="AZ24" s="32">
        <f t="shared" si="20"/>
        <v>5</v>
      </c>
      <c r="BA24" s="29">
        <f t="shared" si="21"/>
        <v>0.08</v>
      </c>
      <c r="BB24" s="28">
        <v>0.85</v>
      </c>
      <c r="BC24" s="36">
        <f>VLOOKUP($C24,[1]Sheet1!$C:$AD,25,0)</f>
        <v>1</v>
      </c>
      <c r="BD24" s="37"/>
      <c r="BE24" s="32">
        <f t="shared" si="22"/>
        <v>5</v>
      </c>
      <c r="BF24" s="29">
        <f t="shared" si="23"/>
        <v>0.06</v>
      </c>
      <c r="BG24" s="28">
        <v>0.4</v>
      </c>
      <c r="BH24" s="36">
        <f>VLOOKUP($C24,[1]Sheet1!$C:$AD,26,0)</f>
        <v>0.69230769230769196</v>
      </c>
      <c r="BI24" s="32">
        <f t="shared" si="24"/>
        <v>5</v>
      </c>
      <c r="BJ24" s="29">
        <f t="shared" si="25"/>
        <v>0.06</v>
      </c>
      <c r="BK24" s="38">
        <v>0.95</v>
      </c>
      <c r="BL24" s="36">
        <f>VLOOKUP($C24,[1]Sheet1!$C:$AD,27,0)</f>
        <v>0.96782178217821802</v>
      </c>
      <c r="BM24" s="32">
        <f t="shared" si="26"/>
        <v>5</v>
      </c>
      <c r="BN24" s="29">
        <f t="shared" si="27"/>
        <v>0.05</v>
      </c>
      <c r="BO24" s="39">
        <v>2</v>
      </c>
      <c r="BP24" s="32">
        <f t="shared" si="28"/>
        <v>5</v>
      </c>
      <c r="BQ24" s="29">
        <f t="shared" si="29"/>
        <v>0.05</v>
      </c>
      <c r="BR24" s="29">
        <f t="shared" si="30"/>
        <v>0.5</v>
      </c>
      <c r="BS24" s="29">
        <f t="shared" si="31"/>
        <v>0.32</v>
      </c>
      <c r="BT24" s="29">
        <f t="shared" si="32"/>
        <v>0.1</v>
      </c>
      <c r="BU24" s="40">
        <f t="shared" si="33"/>
        <v>0.92</v>
      </c>
      <c r="BV24" s="41" t="str">
        <f t="shared" si="34"/>
        <v>TERIMA</v>
      </c>
      <c r="BW24" s="42">
        <f t="shared" si="35"/>
        <v>670000</v>
      </c>
      <c r="BX24" s="43">
        <f t="shared" si="36"/>
        <v>214400</v>
      </c>
      <c r="BY24" s="44"/>
      <c r="BZ24" s="44"/>
      <c r="CA24" s="44"/>
      <c r="CB24" s="43">
        <f t="shared" si="37"/>
        <v>335000</v>
      </c>
      <c r="CC24" s="43">
        <f t="shared" si="38"/>
        <v>214400</v>
      </c>
      <c r="CD24" s="43">
        <f t="shared" si="39"/>
        <v>67000</v>
      </c>
      <c r="CE24" s="37">
        <f t="shared" si="40"/>
        <v>0</v>
      </c>
      <c r="CF24" s="24">
        <f t="shared" si="41"/>
        <v>0</v>
      </c>
      <c r="CG24" s="24">
        <f t="shared" si="42"/>
        <v>0</v>
      </c>
      <c r="CH24" s="24">
        <f t="shared" si="43"/>
        <v>0</v>
      </c>
      <c r="CI24" s="24">
        <f t="shared" si="44"/>
        <v>0</v>
      </c>
      <c r="CJ24" s="24">
        <f t="shared" si="45"/>
        <v>0</v>
      </c>
      <c r="CK24" s="24">
        <f t="shared" si="46"/>
        <v>0</v>
      </c>
      <c r="CL24" s="24">
        <f t="shared" si="47"/>
        <v>1</v>
      </c>
      <c r="CM24" s="24">
        <f t="shared" si="48"/>
        <v>0</v>
      </c>
      <c r="CN24" s="45">
        <f t="shared" si="49"/>
        <v>616400</v>
      </c>
      <c r="CO24" s="47"/>
    </row>
    <row r="25" spans="1:93" s="48" customFormat="1">
      <c r="A25" s="22">
        <v>15</v>
      </c>
      <c r="B25" s="77" t="s">
        <v>83</v>
      </c>
      <c r="C25" s="24">
        <v>105768</v>
      </c>
      <c r="D25" s="25">
        <f>IFERROR(VLOOKUP($C25,[1]Sheet1!$C:$AD,14,0),"")</f>
        <v>44562</v>
      </c>
      <c r="E25" s="25">
        <f>IFERROR(VLOOKUP($C25,[1]Sheet1!$C:$AD,15,0),"")</f>
        <v>44926</v>
      </c>
      <c r="F25" s="26" t="str">
        <f>IFERROR(VLOOKUP($C25,[1]Sheet1!$C:$AD,17,0),"")</f>
        <v>E</v>
      </c>
      <c r="G25" s="25" t="str">
        <f>IFERROR(VLOOKUP($C25,[1]Sheet1!$C:$AD,9,0),"")</f>
        <v>AGENT POSTPAID</v>
      </c>
      <c r="H25" s="25" t="str">
        <f>IFERROR(VLOOKUP($C25,[1]Sheet1!$C:$AD,4,0),"")</f>
        <v>LAKI-LAKI</v>
      </c>
      <c r="I25" s="25" t="str">
        <f>IFERROR(VLOOKUP($C25,[1]Sheet1!$C:$AD,11,0),"")</f>
        <v>TATAN SUDRAJAT</v>
      </c>
      <c r="J25" s="25" t="str">
        <f>IFERROR(VLOOKUP($C25,[1]Sheet1!$C:$AD,12,0),"")</f>
        <v>RIKA RIANY</v>
      </c>
      <c r="K25" s="27" t="s">
        <v>68</v>
      </c>
      <c r="L25" s="24"/>
      <c r="M25" s="24"/>
      <c r="N25" s="22">
        <v>22</v>
      </c>
      <c r="O25" s="22">
        <f>VLOOKUP($C25,[1]Sheet2!$C:$AI,11,0)</f>
        <v>21</v>
      </c>
      <c r="P25" s="22">
        <f>VLOOKUP($C25,[1]Sheet2!$C:$AI,17,0)</f>
        <v>0</v>
      </c>
      <c r="Q25" s="22">
        <f>VLOOKUP($C25,[1]Sheet2!$C:$AI,19,0)</f>
        <v>0</v>
      </c>
      <c r="R25" s="22">
        <f>VLOOKUP($C25,[1]Sheet2!$C:$AI,25,0)</f>
        <v>0</v>
      </c>
      <c r="S25" s="22">
        <f>VLOOKUP($C25,[1]Sheet2!$C:$AI,22,0)</f>
        <v>0</v>
      </c>
      <c r="T25" s="22">
        <f>VLOOKUP($C25,[1]Sheet2!$C:$AI,16,0)</f>
        <v>0</v>
      </c>
      <c r="U25" s="22">
        <f t="shared" si="0"/>
        <v>0</v>
      </c>
      <c r="V25" s="22">
        <f t="shared" si="1"/>
        <v>21</v>
      </c>
      <c r="W25" s="22">
        <f t="shared" si="2"/>
        <v>21</v>
      </c>
      <c r="X25" s="22">
        <v>7.75</v>
      </c>
      <c r="Y25" s="22">
        <v>0</v>
      </c>
      <c r="Z25" s="28">
        <f t="shared" si="3"/>
        <v>1</v>
      </c>
      <c r="AA25" s="22">
        <f t="shared" si="4"/>
        <v>5</v>
      </c>
      <c r="AB25" s="29">
        <f t="shared" si="5"/>
        <v>0.1</v>
      </c>
      <c r="AC25" s="22">
        <f t="shared" si="6"/>
        <v>0</v>
      </c>
      <c r="AD25" s="28">
        <f t="shared" si="7"/>
        <v>1</v>
      </c>
      <c r="AE25" s="22">
        <f t="shared" si="8"/>
        <v>5</v>
      </c>
      <c r="AF25" s="29">
        <f t="shared" si="9"/>
        <v>0.15</v>
      </c>
      <c r="AG25" s="22">
        <f t="shared" si="10"/>
        <v>9765</v>
      </c>
      <c r="AH25" s="30">
        <f>VLOOKUP(C25,[1]Sheet3!C:H,6,0)</f>
        <v>11581.383333333317</v>
      </c>
      <c r="AI25" s="31">
        <f t="shared" si="11"/>
        <v>1.18600955794504</v>
      </c>
      <c r="AJ25" s="22">
        <f t="shared" si="12"/>
        <v>5</v>
      </c>
      <c r="AK25" s="29">
        <f t="shared" si="13"/>
        <v>0.1</v>
      </c>
      <c r="AL25" s="32">
        <v>300</v>
      </c>
      <c r="AM25" s="33">
        <f>VLOOKUP($C25,[1]Sheet1!$C:$AD,21,0)</f>
        <v>284.58823529411802</v>
      </c>
      <c r="AN25" s="32">
        <f t="shared" si="14"/>
        <v>5</v>
      </c>
      <c r="AO25" s="29">
        <f t="shared" si="15"/>
        <v>0.15</v>
      </c>
      <c r="AP25" s="34">
        <v>95</v>
      </c>
      <c r="AQ25" s="33">
        <f>VLOOKUP($C25,[1]Sheet1!$C:$AD,22,0)</f>
        <v>100</v>
      </c>
      <c r="AR25" s="32">
        <f t="shared" si="16"/>
        <v>5</v>
      </c>
      <c r="AS25" s="29">
        <f t="shared" si="17"/>
        <v>0.1</v>
      </c>
      <c r="AT25" s="35">
        <v>0.92</v>
      </c>
      <c r="AU25" s="36">
        <f>VLOOKUP($C25,[1]Sheet1!$C:$AD,23,0)</f>
        <v>1</v>
      </c>
      <c r="AV25" s="32">
        <f t="shared" si="18"/>
        <v>5</v>
      </c>
      <c r="AW25" s="29">
        <f t="shared" si="19"/>
        <v>0.1</v>
      </c>
      <c r="AX25" s="34">
        <v>90</v>
      </c>
      <c r="AY25" s="33">
        <f>VLOOKUP($C25,[1]Sheet1!$C:$AD,24,0)</f>
        <v>100</v>
      </c>
      <c r="AZ25" s="32">
        <f t="shared" si="20"/>
        <v>5</v>
      </c>
      <c r="BA25" s="29">
        <f t="shared" si="21"/>
        <v>0.08</v>
      </c>
      <c r="BB25" s="28">
        <v>0.85</v>
      </c>
      <c r="BC25" s="36">
        <f>VLOOKUP($C25,[1]Sheet1!$C:$AD,25,0)</f>
        <v>0.93333333333333302</v>
      </c>
      <c r="BD25" s="37"/>
      <c r="BE25" s="32">
        <f t="shared" si="22"/>
        <v>5</v>
      </c>
      <c r="BF25" s="29">
        <f t="shared" si="23"/>
        <v>0.06</v>
      </c>
      <c r="BG25" s="28">
        <v>0.4</v>
      </c>
      <c r="BH25" s="36">
        <f>VLOOKUP($C25,[1]Sheet1!$C:$AD,26,0)</f>
        <v>0.58823529411764697</v>
      </c>
      <c r="BI25" s="32">
        <f t="shared" si="24"/>
        <v>5</v>
      </c>
      <c r="BJ25" s="29">
        <f t="shared" si="25"/>
        <v>0.06</v>
      </c>
      <c r="BK25" s="38">
        <v>0.95</v>
      </c>
      <c r="BL25" s="36">
        <f>VLOOKUP($C25,[1]Sheet1!$C:$AD,27,0)</f>
        <v>0.98868778280543002</v>
      </c>
      <c r="BM25" s="32">
        <f t="shared" si="26"/>
        <v>5</v>
      </c>
      <c r="BN25" s="29">
        <f t="shared" si="27"/>
        <v>0.05</v>
      </c>
      <c r="BO25" s="39">
        <v>2</v>
      </c>
      <c r="BP25" s="32">
        <f t="shared" si="28"/>
        <v>5</v>
      </c>
      <c r="BQ25" s="29">
        <f t="shared" si="29"/>
        <v>0.05</v>
      </c>
      <c r="BR25" s="29">
        <f t="shared" si="30"/>
        <v>0.5</v>
      </c>
      <c r="BS25" s="29">
        <f t="shared" si="31"/>
        <v>0.4</v>
      </c>
      <c r="BT25" s="29">
        <f t="shared" si="32"/>
        <v>0.1</v>
      </c>
      <c r="BU25" s="40">
        <f t="shared" si="33"/>
        <v>1</v>
      </c>
      <c r="BV25" s="41" t="str">
        <f t="shared" si="34"/>
        <v>TERIMA</v>
      </c>
      <c r="BW25" s="42">
        <f t="shared" si="35"/>
        <v>670000</v>
      </c>
      <c r="BX25" s="43">
        <f t="shared" si="36"/>
        <v>268000</v>
      </c>
      <c r="BY25" s="44"/>
      <c r="BZ25" s="44"/>
      <c r="CA25" s="44"/>
      <c r="CB25" s="43">
        <f t="shared" si="37"/>
        <v>335000</v>
      </c>
      <c r="CC25" s="43">
        <f t="shared" si="38"/>
        <v>268000</v>
      </c>
      <c r="CD25" s="43">
        <f t="shared" si="39"/>
        <v>67000</v>
      </c>
      <c r="CE25" s="37">
        <f t="shared" si="40"/>
        <v>200000</v>
      </c>
      <c r="CF25" s="24">
        <f t="shared" si="41"/>
        <v>0</v>
      </c>
      <c r="CG25" s="24">
        <f t="shared" si="42"/>
        <v>0</v>
      </c>
      <c r="CH25" s="24">
        <f t="shared" si="43"/>
        <v>0</v>
      </c>
      <c r="CI25" s="24">
        <f t="shared" si="44"/>
        <v>0</v>
      </c>
      <c r="CJ25" s="24">
        <f t="shared" si="45"/>
        <v>0</v>
      </c>
      <c r="CK25" s="24">
        <f t="shared" si="46"/>
        <v>0</v>
      </c>
      <c r="CL25" s="24">
        <f t="shared" si="47"/>
        <v>1</v>
      </c>
      <c r="CM25" s="24">
        <f t="shared" si="48"/>
        <v>0</v>
      </c>
      <c r="CN25" s="45">
        <f t="shared" si="49"/>
        <v>870000</v>
      </c>
      <c r="CO25" s="47"/>
    </row>
    <row r="26" spans="1:93" s="48" customFormat="1">
      <c r="A26" s="22">
        <v>16</v>
      </c>
      <c r="B26" s="23" t="s">
        <v>84</v>
      </c>
      <c r="C26" s="24">
        <v>87812</v>
      </c>
      <c r="D26" s="25">
        <f>IFERROR(VLOOKUP($C26,[1]Sheet1!$C:$AD,14,0),"")</f>
        <v>44557</v>
      </c>
      <c r="E26" s="25">
        <f>IFERROR(VLOOKUP($C26,[1]Sheet1!$C:$AD,15,0),"")</f>
        <v>44921</v>
      </c>
      <c r="F26" s="26" t="str">
        <f>IFERROR(VLOOKUP($C26,[1]Sheet1!$C:$AD,17,0),"")</f>
        <v>E</v>
      </c>
      <c r="G26" s="25" t="str">
        <f>IFERROR(VLOOKUP($C26,[1]Sheet1!$C:$AD,9,0),"")</f>
        <v>AGENT POSTPAID</v>
      </c>
      <c r="H26" s="25" t="str">
        <f>IFERROR(VLOOKUP($C26,[1]Sheet1!$C:$AD,4,0),"")</f>
        <v>LAKI-LAKI</v>
      </c>
      <c r="I26" s="25" t="str">
        <f>IFERROR(VLOOKUP($C26,[1]Sheet1!$C:$AD,11,0),"")</f>
        <v>METI PERMAYANTI</v>
      </c>
      <c r="J26" s="25" t="str">
        <f>IFERROR(VLOOKUP($C26,[1]Sheet1!$C:$AD,12,0),"")</f>
        <v>RIKA RIANY</v>
      </c>
      <c r="K26" s="27" t="s">
        <v>68</v>
      </c>
      <c r="L26" s="24"/>
      <c r="M26" s="24"/>
      <c r="N26" s="22">
        <v>22</v>
      </c>
      <c r="O26" s="22">
        <f>VLOOKUP($C26,[1]Sheet2!$C:$AI,11,0)</f>
        <v>21</v>
      </c>
      <c r="P26" s="22">
        <f>VLOOKUP($C26,[1]Sheet2!$C:$AI,17,0)</f>
        <v>0</v>
      </c>
      <c r="Q26" s="22">
        <f>VLOOKUP($C26,[1]Sheet2!$C:$AI,19,0)</f>
        <v>0</v>
      </c>
      <c r="R26" s="22">
        <f>VLOOKUP($C26,[1]Sheet2!$C:$AI,25,0)</f>
        <v>0</v>
      </c>
      <c r="S26" s="22">
        <f>VLOOKUP($C26,[1]Sheet2!$C:$AI,22,0)</f>
        <v>0</v>
      </c>
      <c r="T26" s="22">
        <f>VLOOKUP($C26,[1]Sheet2!$C:$AI,16,0)</f>
        <v>0</v>
      </c>
      <c r="U26" s="22">
        <f t="shared" si="0"/>
        <v>0</v>
      </c>
      <c r="V26" s="22">
        <f t="shared" si="1"/>
        <v>21</v>
      </c>
      <c r="W26" s="22">
        <f t="shared" si="2"/>
        <v>21</v>
      </c>
      <c r="X26" s="22">
        <v>7.75</v>
      </c>
      <c r="Y26" s="22">
        <v>0</v>
      </c>
      <c r="Z26" s="28">
        <f t="shared" si="3"/>
        <v>1</v>
      </c>
      <c r="AA26" s="22">
        <f t="shared" si="4"/>
        <v>5</v>
      </c>
      <c r="AB26" s="29">
        <f t="shared" si="5"/>
        <v>0.1</v>
      </c>
      <c r="AC26" s="22">
        <f t="shared" si="6"/>
        <v>0</v>
      </c>
      <c r="AD26" s="28">
        <f t="shared" si="7"/>
        <v>1</v>
      </c>
      <c r="AE26" s="22">
        <f t="shared" si="8"/>
        <v>5</v>
      </c>
      <c r="AF26" s="29">
        <f t="shared" si="9"/>
        <v>0.15</v>
      </c>
      <c r="AG26" s="22">
        <f t="shared" si="10"/>
        <v>9765</v>
      </c>
      <c r="AH26" s="30">
        <f>VLOOKUP(C26,[1]Sheet3!C:H,6,0)</f>
        <v>11314.450000000019</v>
      </c>
      <c r="AI26" s="31">
        <f t="shared" si="11"/>
        <v>1.15867383512545</v>
      </c>
      <c r="AJ26" s="22">
        <f t="shared" si="12"/>
        <v>5</v>
      </c>
      <c r="AK26" s="29">
        <f t="shared" si="13"/>
        <v>0.1</v>
      </c>
      <c r="AL26" s="32">
        <v>300</v>
      </c>
      <c r="AM26" s="33">
        <f>VLOOKUP($C26,[1]Sheet1!$C:$AD,21,0)</f>
        <v>280.599634369287</v>
      </c>
      <c r="AN26" s="32">
        <f t="shared" si="14"/>
        <v>5</v>
      </c>
      <c r="AO26" s="29">
        <f t="shared" si="15"/>
        <v>0.15</v>
      </c>
      <c r="AP26" s="34">
        <v>95</v>
      </c>
      <c r="AQ26" s="33">
        <f>VLOOKUP($C26,[1]Sheet1!$C:$AD,22,0)</f>
        <v>98.3333333333333</v>
      </c>
      <c r="AR26" s="32">
        <f t="shared" si="16"/>
        <v>5</v>
      </c>
      <c r="AS26" s="29">
        <f t="shared" si="17"/>
        <v>0.1</v>
      </c>
      <c r="AT26" s="35">
        <v>0.92</v>
      </c>
      <c r="AU26" s="36">
        <f>VLOOKUP($C26,[1]Sheet1!$C:$AD,23,0)</f>
        <v>1</v>
      </c>
      <c r="AV26" s="32">
        <f t="shared" si="18"/>
        <v>5</v>
      </c>
      <c r="AW26" s="29">
        <f t="shared" si="19"/>
        <v>0.1</v>
      </c>
      <c r="AX26" s="34">
        <v>90</v>
      </c>
      <c r="AY26" s="33">
        <f>VLOOKUP($C26,[1]Sheet1!$C:$AD,24,0)</f>
        <v>100</v>
      </c>
      <c r="AZ26" s="32">
        <f t="shared" si="20"/>
        <v>5</v>
      </c>
      <c r="BA26" s="29">
        <f t="shared" si="21"/>
        <v>0.08</v>
      </c>
      <c r="BB26" s="28">
        <v>0.85</v>
      </c>
      <c r="BC26" s="36">
        <f>VLOOKUP($C26,[1]Sheet1!$C:$AD,25,0)</f>
        <v>0.75</v>
      </c>
      <c r="BD26" s="37"/>
      <c r="BE26" s="32">
        <f t="shared" si="22"/>
        <v>1</v>
      </c>
      <c r="BF26" s="29">
        <f t="shared" si="23"/>
        <v>1.2E-2</v>
      </c>
      <c r="BG26" s="28">
        <v>0.4</v>
      </c>
      <c r="BH26" s="36">
        <f>VLOOKUP($C26,[1]Sheet1!$C:$AD,26,0)</f>
        <v>0.875</v>
      </c>
      <c r="BI26" s="32">
        <f t="shared" si="24"/>
        <v>5</v>
      </c>
      <c r="BJ26" s="29">
        <f t="shared" si="25"/>
        <v>0.06</v>
      </c>
      <c r="BK26" s="38">
        <v>0.95</v>
      </c>
      <c r="BL26" s="36">
        <f>VLOOKUP($C26,[1]Sheet1!$C:$AD,27,0)</f>
        <v>0.98720292504570395</v>
      </c>
      <c r="BM26" s="32">
        <f t="shared" si="26"/>
        <v>5</v>
      </c>
      <c r="BN26" s="29">
        <f t="shared" si="27"/>
        <v>0.05</v>
      </c>
      <c r="BO26" s="39">
        <v>2</v>
      </c>
      <c r="BP26" s="32">
        <f t="shared" si="28"/>
        <v>5</v>
      </c>
      <c r="BQ26" s="29">
        <f t="shared" si="29"/>
        <v>0.05</v>
      </c>
      <c r="BR26" s="29">
        <f t="shared" si="30"/>
        <v>0.5</v>
      </c>
      <c r="BS26" s="29">
        <f t="shared" si="31"/>
        <v>0.35199999999999998</v>
      </c>
      <c r="BT26" s="29">
        <f t="shared" si="32"/>
        <v>0.1</v>
      </c>
      <c r="BU26" s="40">
        <f t="shared" si="33"/>
        <v>0.95199999999999996</v>
      </c>
      <c r="BV26" s="41" t="str">
        <f t="shared" si="34"/>
        <v>TERIMA</v>
      </c>
      <c r="BW26" s="42">
        <f t="shared" si="35"/>
        <v>670000</v>
      </c>
      <c r="BX26" s="43">
        <f t="shared" si="36"/>
        <v>235840</v>
      </c>
      <c r="BY26" s="44"/>
      <c r="BZ26" s="44"/>
      <c r="CA26" s="44"/>
      <c r="CB26" s="43">
        <f t="shared" si="37"/>
        <v>335000</v>
      </c>
      <c r="CC26" s="43">
        <f t="shared" si="38"/>
        <v>235840</v>
      </c>
      <c r="CD26" s="43">
        <f t="shared" si="39"/>
        <v>67000</v>
      </c>
      <c r="CE26" s="37">
        <f t="shared" si="40"/>
        <v>0</v>
      </c>
      <c r="CF26" s="24">
        <f t="shared" si="41"/>
        <v>0</v>
      </c>
      <c r="CG26" s="24">
        <f t="shared" si="42"/>
        <v>0</v>
      </c>
      <c r="CH26" s="24">
        <f t="shared" si="43"/>
        <v>0</v>
      </c>
      <c r="CI26" s="24">
        <f t="shared" si="44"/>
        <v>0</v>
      </c>
      <c r="CJ26" s="24">
        <f t="shared" si="45"/>
        <v>0</v>
      </c>
      <c r="CK26" s="24">
        <f t="shared" si="46"/>
        <v>0</v>
      </c>
      <c r="CL26" s="24">
        <f t="shared" si="47"/>
        <v>1</v>
      </c>
      <c r="CM26" s="24">
        <f t="shared" si="48"/>
        <v>0</v>
      </c>
      <c r="CN26" s="45">
        <f t="shared" si="49"/>
        <v>637840</v>
      </c>
      <c r="CO26" s="47"/>
    </row>
    <row r="27" spans="1:93" s="48" customFormat="1">
      <c r="A27" s="22">
        <v>17</v>
      </c>
      <c r="B27" s="78" t="s">
        <v>85</v>
      </c>
      <c r="C27" s="24">
        <v>74499</v>
      </c>
      <c r="D27" s="25">
        <f>IFERROR(VLOOKUP($C27,[1]Sheet1!$C:$AD,14,0),"")</f>
        <v>44404</v>
      </c>
      <c r="E27" s="25">
        <f>IFERROR(VLOOKUP($C27,[1]Sheet1!$C:$AD,15,0),"")</f>
        <v>44768</v>
      </c>
      <c r="F27" s="26" t="str">
        <f>IFERROR(VLOOKUP($C27,[1]Sheet1!$C:$AD,17,0),"")</f>
        <v>E</v>
      </c>
      <c r="G27" s="25" t="str">
        <f>IFERROR(VLOOKUP($C27,[1]Sheet1!$C:$AD,9,0),"")</f>
        <v>AGENT POSTPAID</v>
      </c>
      <c r="H27" s="25" t="str">
        <f>IFERROR(VLOOKUP($C27,[1]Sheet1!$C:$AD,4,0),"")</f>
        <v>PEREMPUAN</v>
      </c>
      <c r="I27" s="25" t="str">
        <f>IFERROR(VLOOKUP($C27,[1]Sheet1!$C:$AD,11,0),"")</f>
        <v>TATAN SUDRAJAT</v>
      </c>
      <c r="J27" s="25" t="str">
        <f>IFERROR(VLOOKUP($C27,[1]Sheet1!$C:$AD,12,0),"")</f>
        <v>RIKA RIANY</v>
      </c>
      <c r="K27" s="27" t="s">
        <v>68</v>
      </c>
      <c r="L27" s="24"/>
      <c r="M27" s="24"/>
      <c r="N27" s="22">
        <v>22</v>
      </c>
      <c r="O27" s="22">
        <f>VLOOKUP($C27,[1]Sheet2!$C:$AI,11,0)</f>
        <v>21</v>
      </c>
      <c r="P27" s="22">
        <f>VLOOKUP($C27,[1]Sheet2!$C:$AI,17,0)</f>
        <v>0</v>
      </c>
      <c r="Q27" s="22">
        <f>VLOOKUP($C27,[1]Sheet2!$C:$AI,19,0)</f>
        <v>0</v>
      </c>
      <c r="R27" s="22">
        <f>VLOOKUP($C27,[1]Sheet2!$C:$AI,25,0)</f>
        <v>0</v>
      </c>
      <c r="S27" s="22">
        <f>VLOOKUP($C27,[1]Sheet2!$C:$AI,22,0)</f>
        <v>0</v>
      </c>
      <c r="T27" s="22">
        <f>VLOOKUP($C27,[1]Sheet2!$C:$AI,16,0)</f>
        <v>0</v>
      </c>
      <c r="U27" s="22">
        <f t="shared" si="0"/>
        <v>0</v>
      </c>
      <c r="V27" s="22">
        <f t="shared" si="1"/>
        <v>21</v>
      </c>
      <c r="W27" s="22">
        <f t="shared" si="2"/>
        <v>21</v>
      </c>
      <c r="X27" s="22">
        <v>7.75</v>
      </c>
      <c r="Y27" s="22">
        <v>0</v>
      </c>
      <c r="Z27" s="28">
        <f t="shared" si="3"/>
        <v>1</v>
      </c>
      <c r="AA27" s="22">
        <f t="shared" si="4"/>
        <v>5</v>
      </c>
      <c r="AB27" s="29">
        <f t="shared" si="5"/>
        <v>0.1</v>
      </c>
      <c r="AC27" s="22">
        <f t="shared" si="6"/>
        <v>0</v>
      </c>
      <c r="AD27" s="28">
        <f t="shared" si="7"/>
        <v>1</v>
      </c>
      <c r="AE27" s="22">
        <f t="shared" si="8"/>
        <v>5</v>
      </c>
      <c r="AF27" s="29">
        <f t="shared" si="9"/>
        <v>0.15</v>
      </c>
      <c r="AG27" s="22">
        <f t="shared" si="10"/>
        <v>9765</v>
      </c>
      <c r="AH27" s="30">
        <f>VLOOKUP(C27,[1]Sheet3!C:H,6,0)</f>
        <v>11119.283333333327</v>
      </c>
      <c r="AI27" s="31">
        <f t="shared" si="11"/>
        <v>1.13868748933265</v>
      </c>
      <c r="AJ27" s="22">
        <f t="shared" si="12"/>
        <v>5</v>
      </c>
      <c r="AK27" s="29">
        <f t="shared" si="13"/>
        <v>0.1</v>
      </c>
      <c r="AL27" s="32">
        <v>300</v>
      </c>
      <c r="AM27" s="33">
        <f>VLOOKUP($C27,[1]Sheet1!$C:$AD,21,0)</f>
        <v>286.29501385041601</v>
      </c>
      <c r="AN27" s="32">
        <f t="shared" si="14"/>
        <v>5</v>
      </c>
      <c r="AO27" s="29">
        <f t="shared" si="15"/>
        <v>0.15</v>
      </c>
      <c r="AP27" s="34">
        <v>95</v>
      </c>
      <c r="AQ27" s="33">
        <f>VLOOKUP($C27,[1]Sheet1!$C:$AD,22,0)</f>
        <v>98.3333333333333</v>
      </c>
      <c r="AR27" s="32">
        <f t="shared" si="16"/>
        <v>5</v>
      </c>
      <c r="AS27" s="29">
        <f t="shared" si="17"/>
        <v>0.1</v>
      </c>
      <c r="AT27" s="35">
        <v>0.92</v>
      </c>
      <c r="AU27" s="36">
        <f>VLOOKUP($C27,[1]Sheet1!$C:$AD,23,0)</f>
        <v>0.95428571428571396</v>
      </c>
      <c r="AV27" s="32">
        <f t="shared" si="18"/>
        <v>5</v>
      </c>
      <c r="AW27" s="29">
        <f t="shared" si="19"/>
        <v>0.1</v>
      </c>
      <c r="AX27" s="34">
        <v>90</v>
      </c>
      <c r="AY27" s="33">
        <f>VLOOKUP($C27,[1]Sheet1!$C:$AD,24,0)</f>
        <v>100</v>
      </c>
      <c r="AZ27" s="32">
        <f t="shared" si="20"/>
        <v>5</v>
      </c>
      <c r="BA27" s="29">
        <f t="shared" si="21"/>
        <v>0.08</v>
      </c>
      <c r="BB27" s="28">
        <v>0.85</v>
      </c>
      <c r="BC27" s="36">
        <f>VLOOKUP($C27,[1]Sheet1!$C:$AD,25,0)</f>
        <v>0.79310344827586199</v>
      </c>
      <c r="BD27" s="37"/>
      <c r="BE27" s="32">
        <f t="shared" si="22"/>
        <v>1</v>
      </c>
      <c r="BF27" s="29">
        <f t="shared" si="23"/>
        <v>1.2E-2</v>
      </c>
      <c r="BG27" s="28">
        <v>0.4</v>
      </c>
      <c r="BH27" s="36">
        <f>VLOOKUP($C27,[1]Sheet1!$C:$AD,26,0)</f>
        <v>0.8</v>
      </c>
      <c r="BI27" s="32">
        <f t="shared" si="24"/>
        <v>5</v>
      </c>
      <c r="BJ27" s="29">
        <f t="shared" si="25"/>
        <v>0.06</v>
      </c>
      <c r="BK27" s="38">
        <v>0.95</v>
      </c>
      <c r="BL27" s="36">
        <f>VLOOKUP($C27,[1]Sheet1!$C:$AD,27,0)</f>
        <v>0.99168975069252097</v>
      </c>
      <c r="BM27" s="32">
        <f t="shared" si="26"/>
        <v>5</v>
      </c>
      <c r="BN27" s="29">
        <f t="shared" si="27"/>
        <v>0.05</v>
      </c>
      <c r="BO27" s="39">
        <v>2</v>
      </c>
      <c r="BP27" s="32">
        <f t="shared" si="28"/>
        <v>5</v>
      </c>
      <c r="BQ27" s="29">
        <f t="shared" si="29"/>
        <v>0.05</v>
      </c>
      <c r="BR27" s="29">
        <f t="shared" si="30"/>
        <v>0.5</v>
      </c>
      <c r="BS27" s="29">
        <f t="shared" si="31"/>
        <v>0.35199999999999998</v>
      </c>
      <c r="BT27" s="29">
        <f t="shared" si="32"/>
        <v>0.1</v>
      </c>
      <c r="BU27" s="40">
        <f t="shared" si="33"/>
        <v>0.95199999999999996</v>
      </c>
      <c r="BV27" s="41" t="str">
        <f t="shared" si="34"/>
        <v>TERIMA</v>
      </c>
      <c r="BW27" s="42">
        <f t="shared" si="35"/>
        <v>670000</v>
      </c>
      <c r="BX27" s="43">
        <f t="shared" si="36"/>
        <v>235840</v>
      </c>
      <c r="BY27" s="44"/>
      <c r="BZ27" s="44"/>
      <c r="CA27" s="44"/>
      <c r="CB27" s="43">
        <f t="shared" si="37"/>
        <v>335000</v>
      </c>
      <c r="CC27" s="43">
        <f t="shared" si="38"/>
        <v>235840</v>
      </c>
      <c r="CD27" s="43">
        <f t="shared" si="39"/>
        <v>67000</v>
      </c>
      <c r="CE27" s="37">
        <f t="shared" si="40"/>
        <v>0</v>
      </c>
      <c r="CF27" s="24">
        <f t="shared" si="41"/>
        <v>0</v>
      </c>
      <c r="CG27" s="24">
        <f t="shared" si="42"/>
        <v>0</v>
      </c>
      <c r="CH27" s="24">
        <f t="shared" si="43"/>
        <v>0</v>
      </c>
      <c r="CI27" s="24">
        <f t="shared" si="44"/>
        <v>0</v>
      </c>
      <c r="CJ27" s="24">
        <f t="shared" si="45"/>
        <v>0</v>
      </c>
      <c r="CK27" s="24">
        <f t="shared" si="46"/>
        <v>0</v>
      </c>
      <c r="CL27" s="24">
        <f t="shared" si="47"/>
        <v>0</v>
      </c>
      <c r="CM27" s="24">
        <f t="shared" si="48"/>
        <v>1</v>
      </c>
      <c r="CN27" s="45">
        <f t="shared" si="49"/>
        <v>637840</v>
      </c>
      <c r="CO27" s="47"/>
    </row>
    <row r="28" spans="1:93" s="48" customFormat="1">
      <c r="A28" s="22">
        <v>18</v>
      </c>
      <c r="B28" s="78" t="s">
        <v>86</v>
      </c>
      <c r="C28" s="24">
        <v>88169</v>
      </c>
      <c r="D28" s="25">
        <f>IFERROR(VLOOKUP($C28,[1]Sheet1!$C:$AD,14,0),"")</f>
        <v>44319</v>
      </c>
      <c r="E28" s="25">
        <f>IFERROR(VLOOKUP($C28,[1]Sheet1!$C:$AD,15,0),"")</f>
        <v>44683</v>
      </c>
      <c r="F28" s="26" t="str">
        <f>IFERROR(VLOOKUP($C28,[1]Sheet1!$C:$AD,17,0),"")</f>
        <v>E</v>
      </c>
      <c r="G28" s="25" t="str">
        <f>IFERROR(VLOOKUP($C28,[1]Sheet1!$C:$AD,9,0),"")</f>
        <v>AGENT POSTPAID</v>
      </c>
      <c r="H28" s="25" t="str">
        <f>IFERROR(VLOOKUP($C28,[1]Sheet1!$C:$AD,4,0),"")</f>
        <v>PEREMPUAN</v>
      </c>
      <c r="I28" s="25" t="str">
        <f>IFERROR(VLOOKUP($C28,[1]Sheet1!$C:$AD,11,0),"")</f>
        <v>HENDRA</v>
      </c>
      <c r="J28" s="25" t="str">
        <f>IFERROR(VLOOKUP($C28,[1]Sheet1!$C:$AD,12,0),"")</f>
        <v>RIKA RIANY</v>
      </c>
      <c r="K28" s="27" t="s">
        <v>68</v>
      </c>
      <c r="L28" s="24"/>
      <c r="M28" s="24"/>
      <c r="N28" s="22">
        <v>22</v>
      </c>
      <c r="O28" s="22">
        <f>VLOOKUP($C28,[1]Sheet2!$C:$AI,11,0)</f>
        <v>21</v>
      </c>
      <c r="P28" s="22">
        <f>VLOOKUP($C28,[1]Sheet2!$C:$AI,17,0)</f>
        <v>3</v>
      </c>
      <c r="Q28" s="22">
        <f>VLOOKUP($C28,[1]Sheet2!$C:$AI,19,0)</f>
        <v>0</v>
      </c>
      <c r="R28" s="22">
        <f>VLOOKUP($C28,[1]Sheet2!$C:$AI,25,0)</f>
        <v>0</v>
      </c>
      <c r="S28" s="22">
        <f>VLOOKUP($C28,[1]Sheet2!$C:$AI,22,0)</f>
        <v>3</v>
      </c>
      <c r="T28" s="22">
        <f>VLOOKUP($C28,[1]Sheet2!$C:$AI,16,0)</f>
        <v>0</v>
      </c>
      <c r="U28" s="22">
        <f t="shared" si="0"/>
        <v>3</v>
      </c>
      <c r="V28" s="22">
        <f t="shared" si="1"/>
        <v>18</v>
      </c>
      <c r="W28" s="22">
        <f t="shared" si="2"/>
        <v>18</v>
      </c>
      <c r="X28" s="22">
        <v>7.75</v>
      </c>
      <c r="Y28" s="22">
        <v>0</v>
      </c>
      <c r="Z28" s="28">
        <f t="shared" si="3"/>
        <v>1</v>
      </c>
      <c r="AA28" s="22">
        <f t="shared" si="4"/>
        <v>5</v>
      </c>
      <c r="AB28" s="29">
        <f t="shared" si="5"/>
        <v>0.1</v>
      </c>
      <c r="AC28" s="22">
        <f t="shared" si="6"/>
        <v>3</v>
      </c>
      <c r="AD28" s="28">
        <f t="shared" si="7"/>
        <v>0.83333333333333337</v>
      </c>
      <c r="AE28" s="22">
        <f t="shared" si="8"/>
        <v>0</v>
      </c>
      <c r="AF28" s="29">
        <f t="shared" si="9"/>
        <v>0</v>
      </c>
      <c r="AG28" s="22">
        <f t="shared" si="10"/>
        <v>8370</v>
      </c>
      <c r="AH28" s="30">
        <f>VLOOKUP(C28,[1]Sheet3!C:H,6,0)</f>
        <v>8806.2285714285499</v>
      </c>
      <c r="AI28" s="31">
        <f t="shared" si="11"/>
        <v>1.0521181088923</v>
      </c>
      <c r="AJ28" s="22">
        <f t="shared" si="12"/>
        <v>5</v>
      </c>
      <c r="AK28" s="29">
        <f t="shared" si="13"/>
        <v>0.1</v>
      </c>
      <c r="AL28" s="32">
        <v>300</v>
      </c>
      <c r="AM28" s="33">
        <f>VLOOKUP($C28,[1]Sheet1!$C:$AD,21,0)</f>
        <v>262.87874659400501</v>
      </c>
      <c r="AN28" s="32">
        <f t="shared" si="14"/>
        <v>5</v>
      </c>
      <c r="AO28" s="29">
        <f t="shared" si="15"/>
        <v>0.15</v>
      </c>
      <c r="AP28" s="34">
        <v>95</v>
      </c>
      <c r="AQ28" s="33">
        <f>VLOOKUP($C28,[1]Sheet1!$C:$AD,22,0)</f>
        <v>97.2222222222222</v>
      </c>
      <c r="AR28" s="32">
        <f t="shared" si="16"/>
        <v>5</v>
      </c>
      <c r="AS28" s="29">
        <f t="shared" si="17"/>
        <v>0.1</v>
      </c>
      <c r="AT28" s="35">
        <v>0.92</v>
      </c>
      <c r="AU28" s="36">
        <f>VLOOKUP($C28,[1]Sheet1!$C:$AD,23,0)</f>
        <v>0.88421052631579</v>
      </c>
      <c r="AV28" s="32">
        <f t="shared" si="18"/>
        <v>1</v>
      </c>
      <c r="AW28" s="29">
        <f t="shared" si="19"/>
        <v>0.02</v>
      </c>
      <c r="AX28" s="34">
        <v>90</v>
      </c>
      <c r="AY28" s="33">
        <f>VLOOKUP($C28,[1]Sheet1!$C:$AD,24,0)</f>
        <v>100</v>
      </c>
      <c r="AZ28" s="32">
        <f t="shared" si="20"/>
        <v>5</v>
      </c>
      <c r="BA28" s="29">
        <f t="shared" si="21"/>
        <v>0.08</v>
      </c>
      <c r="BB28" s="28">
        <v>0.85</v>
      </c>
      <c r="BC28" s="36">
        <f>VLOOKUP($C28,[1]Sheet1!$C:$AD,25,0)</f>
        <v>0.9375</v>
      </c>
      <c r="BD28" s="37"/>
      <c r="BE28" s="32">
        <f t="shared" si="22"/>
        <v>5</v>
      </c>
      <c r="BF28" s="29">
        <f t="shared" si="23"/>
        <v>0.06</v>
      </c>
      <c r="BG28" s="28">
        <v>0.4</v>
      </c>
      <c r="BH28" s="36">
        <f>VLOOKUP($C28,[1]Sheet1!$C:$AD,26,0)</f>
        <v>0.36842105263157898</v>
      </c>
      <c r="BI28" s="32">
        <f t="shared" si="24"/>
        <v>1</v>
      </c>
      <c r="BJ28" s="29">
        <f t="shared" si="25"/>
        <v>1.2E-2</v>
      </c>
      <c r="BK28" s="38">
        <v>0.95</v>
      </c>
      <c r="BL28" s="36">
        <f>VLOOKUP($C28,[1]Sheet1!$C:$AD,27,0)</f>
        <v>0.99727520435967298</v>
      </c>
      <c r="BM28" s="32">
        <f t="shared" si="26"/>
        <v>5</v>
      </c>
      <c r="BN28" s="29">
        <f t="shared" si="27"/>
        <v>0.05</v>
      </c>
      <c r="BO28" s="39">
        <v>2</v>
      </c>
      <c r="BP28" s="32">
        <f t="shared" si="28"/>
        <v>5</v>
      </c>
      <c r="BQ28" s="29">
        <f t="shared" si="29"/>
        <v>0.05</v>
      </c>
      <c r="BR28" s="29">
        <f t="shared" si="30"/>
        <v>0.35</v>
      </c>
      <c r="BS28" s="29">
        <f t="shared" si="31"/>
        <v>0.27200000000000002</v>
      </c>
      <c r="BT28" s="29">
        <f t="shared" si="32"/>
        <v>0.1</v>
      </c>
      <c r="BU28" s="40">
        <f t="shared" si="33"/>
        <v>0.72199999999999998</v>
      </c>
      <c r="BV28" s="41" t="str">
        <f t="shared" si="34"/>
        <v>TERIMA</v>
      </c>
      <c r="BW28" s="42">
        <f t="shared" si="35"/>
        <v>670000</v>
      </c>
      <c r="BX28" s="43">
        <f t="shared" si="36"/>
        <v>182240</v>
      </c>
      <c r="BY28" s="44"/>
      <c r="BZ28" s="44"/>
      <c r="CA28" s="44"/>
      <c r="CB28" s="43">
        <f t="shared" si="37"/>
        <v>234499.99999999997</v>
      </c>
      <c r="CC28" s="43">
        <f t="shared" si="38"/>
        <v>182240</v>
      </c>
      <c r="CD28" s="43">
        <f t="shared" si="39"/>
        <v>67000</v>
      </c>
      <c r="CE28" s="37">
        <f t="shared" si="40"/>
        <v>0</v>
      </c>
      <c r="CF28" s="24">
        <f t="shared" si="41"/>
        <v>0</v>
      </c>
      <c r="CG28" s="24">
        <f t="shared" si="42"/>
        <v>0</v>
      </c>
      <c r="CH28" s="24">
        <f t="shared" si="43"/>
        <v>0</v>
      </c>
      <c r="CI28" s="24">
        <f t="shared" si="44"/>
        <v>0</v>
      </c>
      <c r="CJ28" s="24">
        <f t="shared" si="45"/>
        <v>0</v>
      </c>
      <c r="CK28" s="24">
        <f t="shared" si="46"/>
        <v>0</v>
      </c>
      <c r="CL28" s="24">
        <f t="shared" si="47"/>
        <v>0</v>
      </c>
      <c r="CM28" s="24">
        <f t="shared" si="48"/>
        <v>1</v>
      </c>
      <c r="CN28" s="45">
        <f t="shared" si="49"/>
        <v>483740</v>
      </c>
      <c r="CO28" s="47"/>
    </row>
    <row r="29" spans="1:93" s="48" customFormat="1">
      <c r="A29" s="22">
        <v>19</v>
      </c>
      <c r="B29" s="78" t="s">
        <v>87</v>
      </c>
      <c r="C29" s="24">
        <v>181873</v>
      </c>
      <c r="D29" s="25">
        <f>IFERROR(VLOOKUP($C29,[1]Sheet1!$C:$AD,14,0),"")</f>
        <v>44576</v>
      </c>
      <c r="E29" s="25">
        <f>IFERROR(VLOOKUP($C29,[1]Sheet1!$C:$AD,15,0),"")</f>
        <v>44665</v>
      </c>
      <c r="F29" s="26" t="str">
        <f>IFERROR(VLOOKUP($C29,[1]Sheet1!$C:$AD,17,0),"")</f>
        <v>C</v>
      </c>
      <c r="G29" s="25" t="str">
        <f>IFERROR(VLOOKUP($C29,[1]Sheet1!$C:$AD,9,0),"")</f>
        <v>AGENT PREPAID</v>
      </c>
      <c r="H29" s="25" t="str">
        <f>IFERROR(VLOOKUP($C29,[1]Sheet1!$C:$AD,4,0),"")</f>
        <v>LAKI-LAKI</v>
      </c>
      <c r="I29" s="25" t="str">
        <f>IFERROR(VLOOKUP($C29,[1]Sheet1!$C:$AD,11,0),"")</f>
        <v>FREDY CAHYADI</v>
      </c>
      <c r="J29" s="25" t="str">
        <f>IFERROR(VLOOKUP($C29,[1]Sheet1!$C:$AD,12,0),"")</f>
        <v>RIKA RIANY</v>
      </c>
      <c r="K29" s="27" t="s">
        <v>68</v>
      </c>
      <c r="L29" s="24"/>
      <c r="M29" s="24"/>
      <c r="N29" s="22">
        <v>22</v>
      </c>
      <c r="O29" s="22">
        <f>VLOOKUP($C29,[1]Sheet2!$C:$AI,11,0)</f>
        <v>20</v>
      </c>
      <c r="P29" s="22">
        <f>VLOOKUP($C29,[1]Sheet2!$C:$AI,17,0)</f>
        <v>1</v>
      </c>
      <c r="Q29" s="22">
        <f>VLOOKUP($C29,[1]Sheet2!$C:$AI,19,0)</f>
        <v>6</v>
      </c>
      <c r="R29" s="22">
        <f>VLOOKUP($C29,[1]Sheet2!$C:$AI,25,0)</f>
        <v>0</v>
      </c>
      <c r="S29" s="22">
        <f>VLOOKUP($C29,[1]Sheet2!$C:$AI,22,0)</f>
        <v>7</v>
      </c>
      <c r="T29" s="22">
        <f>VLOOKUP($C29,[1]Sheet2!$C:$AI,16,0)</f>
        <v>0</v>
      </c>
      <c r="U29" s="22">
        <f t="shared" si="0"/>
        <v>7</v>
      </c>
      <c r="V29" s="22">
        <f t="shared" si="1"/>
        <v>13</v>
      </c>
      <c r="W29" s="22">
        <f t="shared" si="2"/>
        <v>13</v>
      </c>
      <c r="X29" s="22">
        <v>7.75</v>
      </c>
      <c r="Y29" s="22">
        <v>0</v>
      </c>
      <c r="Z29" s="28">
        <f t="shared" si="3"/>
        <v>1</v>
      </c>
      <c r="AA29" s="22">
        <f t="shared" si="4"/>
        <v>0</v>
      </c>
      <c r="AB29" s="29">
        <f t="shared" si="5"/>
        <v>0</v>
      </c>
      <c r="AC29" s="22">
        <f t="shared" si="6"/>
        <v>7</v>
      </c>
      <c r="AD29" s="28">
        <f t="shared" si="7"/>
        <v>0.46153846153846156</v>
      </c>
      <c r="AE29" s="22">
        <f t="shared" si="8"/>
        <v>0</v>
      </c>
      <c r="AF29" s="29">
        <f t="shared" si="9"/>
        <v>0</v>
      </c>
      <c r="AG29" s="22">
        <f t="shared" si="10"/>
        <v>6045</v>
      </c>
      <c r="AH29" s="30">
        <f>VLOOKUP(C29,[1]Sheet3!C:H,6,0)</f>
        <v>4635.2799999999988</v>
      </c>
      <c r="AI29" s="31">
        <f t="shared" si="11"/>
        <v>0.76679569892473098</v>
      </c>
      <c r="AJ29" s="22">
        <f t="shared" si="12"/>
        <v>1</v>
      </c>
      <c r="AK29" s="29">
        <f t="shared" si="13"/>
        <v>0.02</v>
      </c>
      <c r="AL29" s="32">
        <v>300</v>
      </c>
      <c r="AM29" s="33">
        <f>VLOOKUP($C29,[1]Sheet1!$C:$AD,21,0)</f>
        <v>242.97807933194201</v>
      </c>
      <c r="AN29" s="32">
        <f t="shared" si="14"/>
        <v>5</v>
      </c>
      <c r="AO29" s="29">
        <f t="shared" si="15"/>
        <v>0.15</v>
      </c>
      <c r="AP29" s="34">
        <v>95</v>
      </c>
      <c r="AQ29" s="33">
        <f>VLOOKUP($C29,[1]Sheet1!$C:$AD,22,0)</f>
        <v>87.5</v>
      </c>
      <c r="AR29" s="32">
        <f t="shared" si="16"/>
        <v>1</v>
      </c>
      <c r="AS29" s="29">
        <f t="shared" si="17"/>
        <v>0.02</v>
      </c>
      <c r="AT29" s="35">
        <v>0.92</v>
      </c>
      <c r="AU29" s="36">
        <f>VLOOKUP($C29,[1]Sheet1!$C:$AD,23,0)</f>
        <v>0.81818181818181801</v>
      </c>
      <c r="AV29" s="32">
        <f t="shared" si="18"/>
        <v>1</v>
      </c>
      <c r="AW29" s="29">
        <f t="shared" si="19"/>
        <v>0.02</v>
      </c>
      <c r="AX29" s="34">
        <v>90</v>
      </c>
      <c r="AY29" s="33">
        <f>VLOOKUP($C29,[1]Sheet1!$C:$AD,24,0)</f>
        <v>100</v>
      </c>
      <c r="AZ29" s="32">
        <f t="shared" si="20"/>
        <v>5</v>
      </c>
      <c r="BA29" s="29">
        <f t="shared" si="21"/>
        <v>0.08</v>
      </c>
      <c r="BB29" s="28">
        <v>0.85</v>
      </c>
      <c r="BC29" s="36">
        <f>VLOOKUP($C29,[1]Sheet1!$C:$AD,25,0)</f>
        <v>0.4</v>
      </c>
      <c r="BD29" s="37"/>
      <c r="BE29" s="32">
        <f t="shared" si="22"/>
        <v>1</v>
      </c>
      <c r="BF29" s="29">
        <f t="shared" si="23"/>
        <v>1.2E-2</v>
      </c>
      <c r="BG29" s="28">
        <v>0.4</v>
      </c>
      <c r="BH29" s="36">
        <f>VLOOKUP($C29,[1]Sheet1!$C:$AD,26,0)</f>
        <v>0.36363636363636398</v>
      </c>
      <c r="BI29" s="32">
        <f t="shared" si="24"/>
        <v>1</v>
      </c>
      <c r="BJ29" s="29">
        <f t="shared" si="25"/>
        <v>1.2E-2</v>
      </c>
      <c r="BK29" s="38">
        <v>0.95</v>
      </c>
      <c r="BL29" s="36">
        <f>VLOOKUP($C29,[1]Sheet1!$C:$AD,27,0)</f>
        <v>0.98016701461377898</v>
      </c>
      <c r="BM29" s="32">
        <f t="shared" si="26"/>
        <v>5</v>
      </c>
      <c r="BN29" s="29">
        <f t="shared" si="27"/>
        <v>0.05</v>
      </c>
      <c r="BO29" s="39">
        <v>2</v>
      </c>
      <c r="BP29" s="32">
        <f t="shared" si="28"/>
        <v>5</v>
      </c>
      <c r="BQ29" s="29">
        <f t="shared" si="29"/>
        <v>0.05</v>
      </c>
      <c r="BR29" s="29">
        <f t="shared" si="30"/>
        <v>0.16999999999999998</v>
      </c>
      <c r="BS29" s="29">
        <f t="shared" si="31"/>
        <v>0.14399999999999999</v>
      </c>
      <c r="BT29" s="29">
        <f t="shared" si="32"/>
        <v>0.1</v>
      </c>
      <c r="BU29" s="40">
        <f t="shared" si="33"/>
        <v>0.41399999999999992</v>
      </c>
      <c r="BV29" s="41" t="str">
        <f t="shared" si="34"/>
        <v>TERIMA</v>
      </c>
      <c r="BW29" s="42">
        <f t="shared" si="35"/>
        <v>670000</v>
      </c>
      <c r="BX29" s="43">
        <f t="shared" si="36"/>
        <v>96479.999999999985</v>
      </c>
      <c r="BY29" s="44"/>
      <c r="BZ29" s="44">
        <v>1</v>
      </c>
      <c r="CA29" s="44"/>
      <c r="CB29" s="43">
        <f t="shared" si="37"/>
        <v>113899.99999999999</v>
      </c>
      <c r="CC29" s="43">
        <f t="shared" si="38"/>
        <v>57887.999999999993</v>
      </c>
      <c r="CD29" s="43">
        <f t="shared" si="39"/>
        <v>67000</v>
      </c>
      <c r="CE29" s="37">
        <f t="shared" si="40"/>
        <v>0</v>
      </c>
      <c r="CF29" s="24">
        <f t="shared" si="41"/>
        <v>0</v>
      </c>
      <c r="CG29" s="24">
        <f t="shared" si="42"/>
        <v>0</v>
      </c>
      <c r="CH29" s="24">
        <f t="shared" si="43"/>
        <v>0</v>
      </c>
      <c r="CI29" s="24">
        <f t="shared" si="44"/>
        <v>0</v>
      </c>
      <c r="CJ29" s="24">
        <f t="shared" si="45"/>
        <v>0</v>
      </c>
      <c r="CK29" s="24">
        <f t="shared" si="46"/>
        <v>0</v>
      </c>
      <c r="CL29" s="24">
        <f t="shared" si="47"/>
        <v>1</v>
      </c>
      <c r="CM29" s="24">
        <f t="shared" si="48"/>
        <v>0</v>
      </c>
      <c r="CN29" s="45">
        <f t="shared" si="49"/>
        <v>238787.99999999997</v>
      </c>
      <c r="CO29" s="47"/>
    </row>
    <row r="30" spans="1:93" s="48" customFormat="1">
      <c r="A30" s="22">
        <v>20</v>
      </c>
      <c r="B30" s="79" t="s">
        <v>88</v>
      </c>
      <c r="C30" s="24">
        <v>105566</v>
      </c>
      <c r="D30" s="25">
        <f>IFERROR(VLOOKUP($C30,[1]Sheet1!$C:$AD,14,0),"")</f>
        <v>44431</v>
      </c>
      <c r="E30" s="25">
        <f>IFERROR(VLOOKUP($C30,[1]Sheet1!$C:$AD,15,0),"")</f>
        <v>44734</v>
      </c>
      <c r="F30" s="26" t="str">
        <f>IFERROR(VLOOKUP($C30,[1]Sheet1!$C:$AD,17,0),"")</f>
        <v>E</v>
      </c>
      <c r="G30" s="25" t="str">
        <f>IFERROR(VLOOKUP($C30,[1]Sheet1!$C:$AD,9,0),"")</f>
        <v>AGENT POSTPAID</v>
      </c>
      <c r="H30" s="25" t="str">
        <f>IFERROR(VLOOKUP($C30,[1]Sheet1!$C:$AD,4,0),"")</f>
        <v>PEREMPUAN</v>
      </c>
      <c r="I30" s="25" t="str">
        <f>IFERROR(VLOOKUP($C30,[1]Sheet1!$C:$AD,11,0),"")</f>
        <v>ANGGITA SITI NUR MARFUAH</v>
      </c>
      <c r="J30" s="25" t="str">
        <f>IFERROR(VLOOKUP($C30,[1]Sheet1!$C:$AD,12,0),"")</f>
        <v>AAN YANUAR</v>
      </c>
      <c r="K30" s="27" t="s">
        <v>68</v>
      </c>
      <c r="L30" s="24"/>
      <c r="M30" s="24"/>
      <c r="N30" s="22">
        <v>22</v>
      </c>
      <c r="O30" s="22">
        <f>VLOOKUP($C30,[1]Sheet2!$C:$AI,11,0)</f>
        <v>21</v>
      </c>
      <c r="P30" s="22">
        <f>VLOOKUP($C30,[1]Sheet2!$C:$AI,17,0)</f>
        <v>1</v>
      </c>
      <c r="Q30" s="22">
        <f>VLOOKUP($C30,[1]Sheet2!$C:$AI,19,0)</f>
        <v>0</v>
      </c>
      <c r="R30" s="22">
        <f>VLOOKUP($C30,[1]Sheet2!$C:$AI,25,0)</f>
        <v>0</v>
      </c>
      <c r="S30" s="22">
        <f>VLOOKUP($C30,[1]Sheet2!$C:$AI,22,0)</f>
        <v>1</v>
      </c>
      <c r="T30" s="22">
        <f>VLOOKUP($C30,[1]Sheet2!$C:$AI,16,0)</f>
        <v>0</v>
      </c>
      <c r="U30" s="22">
        <f t="shared" si="0"/>
        <v>1</v>
      </c>
      <c r="V30" s="22">
        <f t="shared" si="1"/>
        <v>20</v>
      </c>
      <c r="W30" s="22">
        <f t="shared" si="2"/>
        <v>20</v>
      </c>
      <c r="X30" s="22">
        <v>7.75</v>
      </c>
      <c r="Y30" s="22">
        <v>0</v>
      </c>
      <c r="Z30" s="28">
        <f t="shared" si="3"/>
        <v>1</v>
      </c>
      <c r="AA30" s="22">
        <f t="shared" si="4"/>
        <v>5</v>
      </c>
      <c r="AB30" s="29">
        <f t="shared" si="5"/>
        <v>0.1</v>
      </c>
      <c r="AC30" s="22">
        <f t="shared" si="6"/>
        <v>1</v>
      </c>
      <c r="AD30" s="28">
        <f t="shared" si="7"/>
        <v>0.95</v>
      </c>
      <c r="AE30" s="22">
        <f t="shared" si="8"/>
        <v>1</v>
      </c>
      <c r="AF30" s="29">
        <f t="shared" si="9"/>
        <v>0.03</v>
      </c>
      <c r="AG30" s="22">
        <f t="shared" si="10"/>
        <v>9300</v>
      </c>
      <c r="AH30" s="30">
        <f>VLOOKUP(C30,[1]Sheet3!C:H,6,0)</f>
        <v>11377.444444444423</v>
      </c>
      <c r="AI30" s="31">
        <f t="shared" si="11"/>
        <v>1.2233811230585401</v>
      </c>
      <c r="AJ30" s="22">
        <f t="shared" si="12"/>
        <v>5</v>
      </c>
      <c r="AK30" s="29">
        <f t="shared" si="13"/>
        <v>0.1</v>
      </c>
      <c r="AL30" s="32">
        <v>300</v>
      </c>
      <c r="AM30" s="33">
        <f>VLOOKUP($C30,[1]Sheet1!$C:$AD,21,0)</f>
        <v>297.29220779220799</v>
      </c>
      <c r="AN30" s="32">
        <f t="shared" si="14"/>
        <v>5</v>
      </c>
      <c r="AO30" s="29">
        <f t="shared" si="15"/>
        <v>0.15</v>
      </c>
      <c r="AP30" s="34">
        <v>95</v>
      </c>
      <c r="AQ30" s="33">
        <f>VLOOKUP($C30,[1]Sheet1!$C:$AD,22,0)</f>
        <v>100</v>
      </c>
      <c r="AR30" s="32">
        <f t="shared" si="16"/>
        <v>5</v>
      </c>
      <c r="AS30" s="29">
        <f t="shared" si="17"/>
        <v>0.1</v>
      </c>
      <c r="AT30" s="35">
        <v>0.92</v>
      </c>
      <c r="AU30" s="36">
        <f>VLOOKUP($C30,[1]Sheet1!$C:$AD,23,0)</f>
        <v>0.92692307692307696</v>
      </c>
      <c r="AV30" s="32">
        <f t="shared" si="18"/>
        <v>5</v>
      </c>
      <c r="AW30" s="29">
        <f t="shared" si="19"/>
        <v>0.1</v>
      </c>
      <c r="AX30" s="34">
        <v>90</v>
      </c>
      <c r="AY30" s="33">
        <f>VLOOKUP($C30,[1]Sheet1!$C:$AD,24,0)</f>
        <v>100</v>
      </c>
      <c r="AZ30" s="32">
        <f t="shared" si="20"/>
        <v>5</v>
      </c>
      <c r="BA30" s="29">
        <f t="shared" si="21"/>
        <v>0.08</v>
      </c>
      <c r="BB30" s="28">
        <v>0.85</v>
      </c>
      <c r="BC30" s="36">
        <f>VLOOKUP($C30,[1]Sheet1!$C:$AD,25,0)</f>
        <v>0.9375</v>
      </c>
      <c r="BD30" s="37"/>
      <c r="BE30" s="32">
        <f t="shared" si="22"/>
        <v>5</v>
      </c>
      <c r="BF30" s="29">
        <f t="shared" si="23"/>
        <v>0.06</v>
      </c>
      <c r="BG30" s="28">
        <v>0.4</v>
      </c>
      <c r="BH30" s="36">
        <f>VLOOKUP($C30,[1]Sheet1!$C:$AD,26,0)</f>
        <v>0.61538461538461497</v>
      </c>
      <c r="BI30" s="32">
        <f t="shared" si="24"/>
        <v>5</v>
      </c>
      <c r="BJ30" s="29">
        <f t="shared" si="25"/>
        <v>0.06</v>
      </c>
      <c r="BK30" s="38">
        <v>0.95</v>
      </c>
      <c r="BL30" s="36">
        <f>VLOOKUP($C30,[1]Sheet1!$C:$AD,27,0)</f>
        <v>0.99711399711399695</v>
      </c>
      <c r="BM30" s="32">
        <f t="shared" si="26"/>
        <v>5</v>
      </c>
      <c r="BN30" s="29">
        <f t="shared" si="27"/>
        <v>0.05</v>
      </c>
      <c r="BO30" s="39">
        <v>2</v>
      </c>
      <c r="BP30" s="32">
        <f t="shared" si="28"/>
        <v>5</v>
      </c>
      <c r="BQ30" s="29">
        <f t="shared" si="29"/>
        <v>0.05</v>
      </c>
      <c r="BR30" s="29">
        <f t="shared" si="30"/>
        <v>0.38</v>
      </c>
      <c r="BS30" s="29">
        <f t="shared" si="31"/>
        <v>0.4</v>
      </c>
      <c r="BT30" s="29">
        <f t="shared" si="32"/>
        <v>0.1</v>
      </c>
      <c r="BU30" s="40">
        <f t="shared" si="33"/>
        <v>0.88</v>
      </c>
      <c r="BV30" s="41" t="str">
        <f t="shared" si="34"/>
        <v>TERIMA</v>
      </c>
      <c r="BW30" s="42">
        <f t="shared" si="35"/>
        <v>670000</v>
      </c>
      <c r="BX30" s="43">
        <f t="shared" si="36"/>
        <v>268000</v>
      </c>
      <c r="BY30" s="44"/>
      <c r="BZ30" s="44"/>
      <c r="CA30" s="44"/>
      <c r="CB30" s="43">
        <f t="shared" si="37"/>
        <v>254600</v>
      </c>
      <c r="CC30" s="43">
        <f t="shared" si="38"/>
        <v>268000</v>
      </c>
      <c r="CD30" s="43">
        <f t="shared" si="39"/>
        <v>67000</v>
      </c>
      <c r="CE30" s="37">
        <f t="shared" si="40"/>
        <v>0</v>
      </c>
      <c r="CF30" s="24">
        <f t="shared" si="41"/>
        <v>0</v>
      </c>
      <c r="CG30" s="24">
        <f t="shared" si="42"/>
        <v>0</v>
      </c>
      <c r="CH30" s="24">
        <f t="shared" si="43"/>
        <v>0</v>
      </c>
      <c r="CI30" s="24">
        <f t="shared" si="44"/>
        <v>0</v>
      </c>
      <c r="CJ30" s="24">
        <f t="shared" si="45"/>
        <v>0</v>
      </c>
      <c r="CK30" s="24">
        <f t="shared" si="46"/>
        <v>0</v>
      </c>
      <c r="CL30" s="24">
        <f t="shared" si="47"/>
        <v>0</v>
      </c>
      <c r="CM30" s="24">
        <f t="shared" si="48"/>
        <v>1</v>
      </c>
      <c r="CN30" s="45">
        <f t="shared" si="49"/>
        <v>589600</v>
      </c>
      <c r="CO30" s="47"/>
    </row>
    <row r="31" spans="1:93" s="48" customFormat="1">
      <c r="A31" s="22">
        <v>21</v>
      </c>
      <c r="B31" s="78" t="s">
        <v>89</v>
      </c>
      <c r="C31" s="24">
        <v>178147</v>
      </c>
      <c r="D31" s="25">
        <f>IFERROR(VLOOKUP($C31,[1]Sheet1!$C:$AD,14,0),"")</f>
        <v>44499</v>
      </c>
      <c r="E31" s="25">
        <f>IFERROR(VLOOKUP($C31,[1]Sheet1!$C:$AD,15,0),"")</f>
        <v>44802</v>
      </c>
      <c r="F31" s="26" t="str">
        <f>IFERROR(VLOOKUP($C31,[1]Sheet1!$C:$AD,17,0),"")</f>
        <v>C</v>
      </c>
      <c r="G31" s="25" t="str">
        <f>IFERROR(VLOOKUP($C31,[1]Sheet1!$C:$AD,9,0),"")</f>
        <v>AGENT PREPAID</v>
      </c>
      <c r="H31" s="25" t="str">
        <f>IFERROR(VLOOKUP($C31,[1]Sheet1!$C:$AD,4,0),"")</f>
        <v>PEREMPUAN</v>
      </c>
      <c r="I31" s="25" t="str">
        <f>IFERROR(VLOOKUP($C31,[1]Sheet1!$C:$AD,11,0),"")</f>
        <v>ADITYA ROY WICAKSONO</v>
      </c>
      <c r="J31" s="25" t="str">
        <f>IFERROR(VLOOKUP($C31,[1]Sheet1!$C:$AD,12,0),"")</f>
        <v>AAN YANUAR</v>
      </c>
      <c r="K31" s="27" t="s">
        <v>68</v>
      </c>
      <c r="L31" s="24"/>
      <c r="M31" s="24"/>
      <c r="N31" s="22">
        <v>22</v>
      </c>
      <c r="O31" s="22">
        <f>VLOOKUP($C31,[1]Sheet2!$C:$AI,11,0)</f>
        <v>21</v>
      </c>
      <c r="P31" s="22">
        <f>VLOOKUP($C31,[1]Sheet2!$C:$AI,17,0)</f>
        <v>0</v>
      </c>
      <c r="Q31" s="22">
        <f>VLOOKUP($C31,[1]Sheet2!$C:$AI,19,0)</f>
        <v>0</v>
      </c>
      <c r="R31" s="22">
        <f>VLOOKUP($C31,[1]Sheet2!$C:$AI,25,0)</f>
        <v>0</v>
      </c>
      <c r="S31" s="22">
        <f>VLOOKUP($C31,[1]Sheet2!$C:$AI,22,0)</f>
        <v>0</v>
      </c>
      <c r="T31" s="22">
        <f>VLOOKUP($C31,[1]Sheet2!$C:$AI,16,0)</f>
        <v>0</v>
      </c>
      <c r="U31" s="22">
        <f t="shared" si="0"/>
        <v>0</v>
      </c>
      <c r="V31" s="22">
        <f t="shared" si="1"/>
        <v>21</v>
      </c>
      <c r="W31" s="22">
        <f t="shared" si="2"/>
        <v>21</v>
      </c>
      <c r="X31" s="22">
        <v>7.75</v>
      </c>
      <c r="Y31" s="22">
        <v>0</v>
      </c>
      <c r="Z31" s="28">
        <f t="shared" si="3"/>
        <v>1</v>
      </c>
      <c r="AA31" s="22">
        <f t="shared" si="4"/>
        <v>5</v>
      </c>
      <c r="AB31" s="29">
        <f t="shared" si="5"/>
        <v>0.1</v>
      </c>
      <c r="AC31" s="22">
        <f t="shared" si="6"/>
        <v>0</v>
      </c>
      <c r="AD31" s="28">
        <f t="shared" si="7"/>
        <v>1</v>
      </c>
      <c r="AE31" s="22">
        <f t="shared" si="8"/>
        <v>5</v>
      </c>
      <c r="AF31" s="29">
        <f t="shared" si="9"/>
        <v>0.15</v>
      </c>
      <c r="AG31" s="22">
        <f t="shared" si="10"/>
        <v>9765</v>
      </c>
      <c r="AH31" s="30">
        <f>VLOOKUP(C31,[1]Sheet3!C:H,6,0)</f>
        <v>12023.44999999997</v>
      </c>
      <c r="AI31" s="31">
        <f t="shared" si="11"/>
        <v>1.2312800819252401</v>
      </c>
      <c r="AJ31" s="22">
        <f t="shared" si="12"/>
        <v>5</v>
      </c>
      <c r="AK31" s="29">
        <f t="shared" si="13"/>
        <v>0.1</v>
      </c>
      <c r="AL31" s="32">
        <v>300</v>
      </c>
      <c r="AM31" s="33">
        <f>VLOOKUP($C31,[1]Sheet1!$C:$AD,21,0)</f>
        <v>292.26144455747698</v>
      </c>
      <c r="AN31" s="32">
        <f t="shared" si="14"/>
        <v>5</v>
      </c>
      <c r="AO31" s="29">
        <f t="shared" si="15"/>
        <v>0.15</v>
      </c>
      <c r="AP31" s="34">
        <v>95</v>
      </c>
      <c r="AQ31" s="33">
        <f>VLOOKUP($C31,[1]Sheet1!$C:$AD,22,0)</f>
        <v>100</v>
      </c>
      <c r="AR31" s="32">
        <f t="shared" si="16"/>
        <v>5</v>
      </c>
      <c r="AS31" s="29">
        <f t="shared" si="17"/>
        <v>0.1</v>
      </c>
      <c r="AT31" s="35">
        <v>0.92</v>
      </c>
      <c r="AU31" s="36">
        <f>VLOOKUP($C31,[1]Sheet1!$C:$AD,23,0)</f>
        <v>0.94285714285714295</v>
      </c>
      <c r="AV31" s="32">
        <f t="shared" si="18"/>
        <v>5</v>
      </c>
      <c r="AW31" s="29">
        <f t="shared" si="19"/>
        <v>0.1</v>
      </c>
      <c r="AX31" s="34">
        <v>90</v>
      </c>
      <c r="AY31" s="33">
        <f>VLOOKUP($C31,[1]Sheet1!$C:$AD,24,0)</f>
        <v>100</v>
      </c>
      <c r="AZ31" s="32">
        <f t="shared" si="20"/>
        <v>5</v>
      </c>
      <c r="BA31" s="29">
        <f t="shared" si="21"/>
        <v>0.08</v>
      </c>
      <c r="BB31" s="28">
        <v>0.85</v>
      </c>
      <c r="BC31" s="36">
        <f>VLOOKUP($C31,[1]Sheet1!$C:$AD,25,0)</f>
        <v>0.91489361702127703</v>
      </c>
      <c r="BD31" s="37"/>
      <c r="BE31" s="32">
        <f t="shared" si="22"/>
        <v>5</v>
      </c>
      <c r="BF31" s="29">
        <f t="shared" si="23"/>
        <v>0.06</v>
      </c>
      <c r="BG31" s="28">
        <v>0.4</v>
      </c>
      <c r="BH31" s="36">
        <f>VLOOKUP($C31,[1]Sheet1!$C:$AD,26,0)</f>
        <v>0.65079365079365104</v>
      </c>
      <c r="BI31" s="32">
        <f t="shared" si="24"/>
        <v>5</v>
      </c>
      <c r="BJ31" s="29">
        <f t="shared" si="25"/>
        <v>0.06</v>
      </c>
      <c r="BK31" s="38">
        <v>0.95</v>
      </c>
      <c r="BL31" s="36">
        <f>VLOOKUP($C31,[1]Sheet1!$C:$AD,27,0)</f>
        <v>0.99643947100712105</v>
      </c>
      <c r="BM31" s="32">
        <f t="shared" si="26"/>
        <v>5</v>
      </c>
      <c r="BN31" s="29">
        <f t="shared" si="27"/>
        <v>0.05</v>
      </c>
      <c r="BO31" s="39">
        <v>2</v>
      </c>
      <c r="BP31" s="32">
        <f t="shared" si="28"/>
        <v>5</v>
      </c>
      <c r="BQ31" s="29">
        <f t="shared" si="29"/>
        <v>0.05</v>
      </c>
      <c r="BR31" s="29">
        <f t="shared" si="30"/>
        <v>0.5</v>
      </c>
      <c r="BS31" s="29">
        <f t="shared" si="31"/>
        <v>0.4</v>
      </c>
      <c r="BT31" s="29">
        <f t="shared" si="32"/>
        <v>0.1</v>
      </c>
      <c r="BU31" s="40">
        <f t="shared" si="33"/>
        <v>1</v>
      </c>
      <c r="BV31" s="41" t="str">
        <f t="shared" si="34"/>
        <v>TERIMA</v>
      </c>
      <c r="BW31" s="42">
        <f t="shared" si="35"/>
        <v>670000</v>
      </c>
      <c r="BX31" s="43">
        <f t="shared" si="36"/>
        <v>268000</v>
      </c>
      <c r="BY31" s="44"/>
      <c r="BZ31" s="44"/>
      <c r="CA31" s="44"/>
      <c r="CB31" s="43">
        <f t="shared" si="37"/>
        <v>335000</v>
      </c>
      <c r="CC31" s="43">
        <f t="shared" si="38"/>
        <v>268000</v>
      </c>
      <c r="CD31" s="43">
        <f t="shared" si="39"/>
        <v>67000</v>
      </c>
      <c r="CE31" s="37">
        <f t="shared" si="40"/>
        <v>200000</v>
      </c>
      <c r="CF31" s="24">
        <f t="shared" si="41"/>
        <v>0</v>
      </c>
      <c r="CG31" s="24">
        <f t="shared" si="42"/>
        <v>0</v>
      </c>
      <c r="CH31" s="24">
        <f t="shared" si="43"/>
        <v>0</v>
      </c>
      <c r="CI31" s="24">
        <f t="shared" si="44"/>
        <v>0</v>
      </c>
      <c r="CJ31" s="24">
        <f t="shared" si="45"/>
        <v>0</v>
      </c>
      <c r="CK31" s="24">
        <f t="shared" si="46"/>
        <v>0</v>
      </c>
      <c r="CL31" s="24">
        <f t="shared" si="47"/>
        <v>0</v>
      </c>
      <c r="CM31" s="24">
        <f t="shared" si="48"/>
        <v>1</v>
      </c>
      <c r="CN31" s="45">
        <f t="shared" si="49"/>
        <v>870000</v>
      </c>
      <c r="CO31" s="47"/>
    </row>
    <row r="32" spans="1:93" s="48" customFormat="1" hidden="1">
      <c r="A32" s="22">
        <v>22</v>
      </c>
      <c r="B32" s="80" t="s">
        <v>90</v>
      </c>
      <c r="C32" s="24">
        <v>160087</v>
      </c>
      <c r="D32" s="25">
        <f>IFERROR(VLOOKUP($C32,[1]Sheet1!$C:$AD,14,0),"")</f>
        <v>44467</v>
      </c>
      <c r="E32" s="25">
        <f>IFERROR(VLOOKUP($C32,[1]Sheet1!$C:$AD,15,0),"")</f>
        <v>44647</v>
      </c>
      <c r="F32" s="26" t="str">
        <f>IFERROR(VLOOKUP($C32,[1]Sheet1!$C:$AD,17,0),"")</f>
        <v>E</v>
      </c>
      <c r="G32" s="25" t="str">
        <f>IFERROR(VLOOKUP($C32,[1]Sheet1!$C:$AD,9,0),"")</f>
        <v>AGENT POSTPAID</v>
      </c>
      <c r="H32" s="25" t="str">
        <f>IFERROR(VLOOKUP($C32,[1]Sheet1!$C:$AD,4,0),"")</f>
        <v>PEREMPUAN</v>
      </c>
      <c r="I32" s="25" t="str">
        <f>IFERROR(VLOOKUP($C32,[1]Sheet1!$C:$AD,11,0),"")</f>
        <v>HENDRA</v>
      </c>
      <c r="J32" s="25" t="str">
        <f>IFERROR(VLOOKUP($C32,[1]Sheet1!$C:$AD,12,0),"")</f>
        <v>RIKA RIANY</v>
      </c>
      <c r="K32" s="27" t="s">
        <v>68</v>
      </c>
      <c r="L32" s="24"/>
      <c r="M32" s="24"/>
      <c r="N32" s="22">
        <v>22</v>
      </c>
      <c r="O32" s="22">
        <f>VLOOKUP($C32,[1]Sheet2!$C:$AI,11,0)</f>
        <v>21</v>
      </c>
      <c r="P32" s="22">
        <f>VLOOKUP($C32,[1]Sheet2!$C:$AI,17,0)</f>
        <v>6</v>
      </c>
      <c r="Q32" s="22">
        <f>VLOOKUP($C32,[1]Sheet2!$C:$AI,19,0)</f>
        <v>0</v>
      </c>
      <c r="R32" s="22">
        <f>VLOOKUP($C32,[1]Sheet2!$C:$AI,25,0)</f>
        <v>0</v>
      </c>
      <c r="S32" s="22">
        <f>VLOOKUP($C32,[1]Sheet2!$C:$AI,22,0)</f>
        <v>6</v>
      </c>
      <c r="T32" s="22">
        <f>VLOOKUP($C32,[1]Sheet2!$C:$AI,16,0)</f>
        <v>2</v>
      </c>
      <c r="U32" s="22">
        <f t="shared" si="0"/>
        <v>6</v>
      </c>
      <c r="V32" s="22">
        <f t="shared" si="1"/>
        <v>13</v>
      </c>
      <c r="W32" s="22">
        <f t="shared" si="2"/>
        <v>13</v>
      </c>
      <c r="X32" s="22">
        <v>7.75</v>
      </c>
      <c r="Y32" s="22">
        <v>0</v>
      </c>
      <c r="Z32" s="28">
        <f t="shared" si="3"/>
        <v>1</v>
      </c>
      <c r="AA32" s="22">
        <f t="shared" si="4"/>
        <v>5</v>
      </c>
      <c r="AB32" s="29">
        <f t="shared" si="5"/>
        <v>0.1</v>
      </c>
      <c r="AC32" s="22">
        <f t="shared" si="6"/>
        <v>6</v>
      </c>
      <c r="AD32" s="28">
        <f t="shared" si="7"/>
        <v>0.53846153846153844</v>
      </c>
      <c r="AE32" s="22">
        <f t="shared" si="8"/>
        <v>0</v>
      </c>
      <c r="AF32" s="29">
        <f t="shared" si="9"/>
        <v>0</v>
      </c>
      <c r="AG32" s="22">
        <f t="shared" si="10"/>
        <v>6045</v>
      </c>
      <c r="AH32" s="30">
        <f>VLOOKUP(C32,[1]Sheet3!C:H,6,0)</f>
        <v>5168.1706349206324</v>
      </c>
      <c r="AI32" s="31">
        <f t="shared" si="11"/>
        <v>0.85494965011094004</v>
      </c>
      <c r="AJ32" s="22">
        <f t="shared" si="12"/>
        <v>1</v>
      </c>
      <c r="AK32" s="29">
        <f t="shared" si="13"/>
        <v>0.02</v>
      </c>
      <c r="AL32" s="32">
        <v>300</v>
      </c>
      <c r="AM32" s="33">
        <f>VLOOKUP($C32,[1]Sheet1!$C:$AD,21,0)</f>
        <v>267.13147410358602</v>
      </c>
      <c r="AN32" s="32">
        <f t="shared" si="14"/>
        <v>5</v>
      </c>
      <c r="AO32" s="29">
        <f t="shared" si="15"/>
        <v>0.15</v>
      </c>
      <c r="AP32" s="34">
        <v>95</v>
      </c>
      <c r="AQ32" s="33">
        <f>VLOOKUP($C32,[1]Sheet1!$C:$AD,22,0)</f>
        <v>94.5833333333333</v>
      </c>
      <c r="AR32" s="32">
        <f t="shared" si="16"/>
        <v>1</v>
      </c>
      <c r="AS32" s="29">
        <f t="shared" si="17"/>
        <v>0.02</v>
      </c>
      <c r="AT32" s="35">
        <v>0.92</v>
      </c>
      <c r="AU32" s="36">
        <f>VLOOKUP($C32,[1]Sheet1!$C:$AD,23,0)</f>
        <v>0.94444444444444398</v>
      </c>
      <c r="AV32" s="32">
        <f t="shared" si="18"/>
        <v>5</v>
      </c>
      <c r="AW32" s="29">
        <f t="shared" si="19"/>
        <v>0.1</v>
      </c>
      <c r="AX32" s="34">
        <v>90</v>
      </c>
      <c r="AY32" s="33">
        <f>VLOOKUP($C32,[1]Sheet1!$C:$AD,24,0)</f>
        <v>100</v>
      </c>
      <c r="AZ32" s="32">
        <f t="shared" si="20"/>
        <v>5</v>
      </c>
      <c r="BA32" s="29">
        <f t="shared" si="21"/>
        <v>0.08</v>
      </c>
      <c r="BB32" s="28">
        <v>0.85</v>
      </c>
      <c r="BC32" s="36">
        <f>VLOOKUP($C32,[1]Sheet1!$C:$AD,25,0)</f>
        <v>0.8125</v>
      </c>
      <c r="BD32" s="37"/>
      <c r="BE32" s="32">
        <f t="shared" si="22"/>
        <v>1</v>
      </c>
      <c r="BF32" s="29">
        <f t="shared" si="23"/>
        <v>1.2E-2</v>
      </c>
      <c r="BG32" s="28">
        <v>0.4</v>
      </c>
      <c r="BH32" s="36">
        <f>VLOOKUP($C32,[1]Sheet1!$C:$AD,26,0)</f>
        <v>0.77777777777777801</v>
      </c>
      <c r="BI32" s="32">
        <f t="shared" si="24"/>
        <v>5</v>
      </c>
      <c r="BJ32" s="29">
        <f t="shared" si="25"/>
        <v>0.06</v>
      </c>
      <c r="BK32" s="38">
        <v>0.95</v>
      </c>
      <c r="BL32" s="36">
        <f>VLOOKUP($C32,[1]Sheet1!$C:$AD,27,0)</f>
        <v>0.99302788844621503</v>
      </c>
      <c r="BM32" s="32">
        <f t="shared" si="26"/>
        <v>5</v>
      </c>
      <c r="BN32" s="29">
        <f t="shared" si="27"/>
        <v>0.05</v>
      </c>
      <c r="BO32" s="39">
        <v>2</v>
      </c>
      <c r="BP32" s="32">
        <f t="shared" si="28"/>
        <v>5</v>
      </c>
      <c r="BQ32" s="29">
        <f t="shared" si="29"/>
        <v>0.05</v>
      </c>
      <c r="BR32" s="29">
        <f t="shared" si="30"/>
        <v>0.27</v>
      </c>
      <c r="BS32" s="29">
        <f t="shared" si="31"/>
        <v>0.27200000000000002</v>
      </c>
      <c r="BT32" s="29">
        <f t="shared" si="32"/>
        <v>0.1</v>
      </c>
      <c r="BU32" s="40">
        <f t="shared" si="33"/>
        <v>0.64200000000000002</v>
      </c>
      <c r="BV32" s="41" t="str">
        <f t="shared" si="34"/>
        <v>TERIMA</v>
      </c>
      <c r="BW32" s="42">
        <f t="shared" si="35"/>
        <v>670000</v>
      </c>
      <c r="BX32" s="43">
        <f t="shared" si="36"/>
        <v>182240</v>
      </c>
      <c r="BY32" s="44"/>
      <c r="BZ32" s="44"/>
      <c r="CA32" s="44"/>
      <c r="CB32" s="43">
        <f t="shared" si="37"/>
        <v>180900</v>
      </c>
      <c r="CC32" s="43">
        <f t="shared" si="38"/>
        <v>107687.27272727274</v>
      </c>
      <c r="CD32" s="43">
        <f t="shared" si="39"/>
        <v>67000</v>
      </c>
      <c r="CE32" s="37">
        <f t="shared" si="40"/>
        <v>0</v>
      </c>
      <c r="CF32" s="24">
        <f t="shared" si="41"/>
        <v>0</v>
      </c>
      <c r="CG32" s="24">
        <f t="shared" si="42"/>
        <v>0</v>
      </c>
      <c r="CH32" s="24">
        <f t="shared" si="43"/>
        <v>0</v>
      </c>
      <c r="CI32" s="24">
        <f t="shared" si="44"/>
        <v>0</v>
      </c>
      <c r="CJ32" s="24">
        <f t="shared" si="45"/>
        <v>0</v>
      </c>
      <c r="CK32" s="24">
        <f t="shared" si="46"/>
        <v>0</v>
      </c>
      <c r="CL32" s="24">
        <f t="shared" si="47"/>
        <v>0</v>
      </c>
      <c r="CM32" s="24">
        <f t="shared" si="48"/>
        <v>1</v>
      </c>
      <c r="CN32" s="45">
        <f t="shared" si="49"/>
        <v>355587.27272727271</v>
      </c>
      <c r="CO32" s="47"/>
    </row>
    <row r="33" spans="1:93" s="48" customFormat="1">
      <c r="A33" s="22">
        <v>23</v>
      </c>
      <c r="B33" s="81" t="s">
        <v>91</v>
      </c>
      <c r="C33" s="24">
        <v>103453</v>
      </c>
      <c r="D33" s="25">
        <f>IFERROR(VLOOKUP($C33,[1]Sheet1!$C:$AD,14,0),"")</f>
        <v>44436</v>
      </c>
      <c r="E33" s="25">
        <f>IFERROR(VLOOKUP($C33,[1]Sheet1!$C:$AD,15,0),"")</f>
        <v>44800</v>
      </c>
      <c r="F33" s="26" t="str">
        <f>IFERROR(VLOOKUP($C33,[1]Sheet1!$C:$AD,17,0),"")</f>
        <v>E</v>
      </c>
      <c r="G33" s="25" t="str">
        <f>IFERROR(VLOOKUP($C33,[1]Sheet1!$C:$AD,9,0),"")</f>
        <v>AGENT POSTPAID</v>
      </c>
      <c r="H33" s="25" t="str">
        <f>IFERROR(VLOOKUP($C33,[1]Sheet1!$C:$AD,4,0),"")</f>
        <v>LAKI-LAKI</v>
      </c>
      <c r="I33" s="25" t="str">
        <f>IFERROR(VLOOKUP($C33,[1]Sheet1!$C:$AD,11,0),"")</f>
        <v>IMAN RINALDI</v>
      </c>
      <c r="J33" s="25" t="str">
        <f>IFERROR(VLOOKUP($C33,[1]Sheet1!$C:$AD,12,0),"")</f>
        <v>RIKA RIANY</v>
      </c>
      <c r="K33" s="27" t="s">
        <v>68</v>
      </c>
      <c r="L33" s="24"/>
      <c r="M33" s="24"/>
      <c r="N33" s="22">
        <v>22</v>
      </c>
      <c r="O33" s="22">
        <f>VLOOKUP($C33,[1]Sheet2!$C:$AI,11,0)</f>
        <v>24</v>
      </c>
      <c r="P33" s="22">
        <f>VLOOKUP($C33,[1]Sheet2!$C:$AI,17,0)</f>
        <v>0</v>
      </c>
      <c r="Q33" s="22">
        <f>VLOOKUP($C33,[1]Sheet2!$C:$AI,19,0)</f>
        <v>0</v>
      </c>
      <c r="R33" s="22">
        <f>VLOOKUP($C33,[1]Sheet2!$C:$AI,25,0)</f>
        <v>0</v>
      </c>
      <c r="S33" s="22">
        <f>VLOOKUP($C33,[1]Sheet2!$C:$AI,22,0)</f>
        <v>0</v>
      </c>
      <c r="T33" s="22">
        <f>VLOOKUP($C33,[1]Sheet2!$C:$AI,16,0)</f>
        <v>0</v>
      </c>
      <c r="U33" s="22">
        <f t="shared" si="0"/>
        <v>0</v>
      </c>
      <c r="V33" s="22">
        <f t="shared" si="1"/>
        <v>24</v>
      </c>
      <c r="W33" s="22">
        <f t="shared" si="2"/>
        <v>24</v>
      </c>
      <c r="X33" s="22">
        <v>7.75</v>
      </c>
      <c r="Y33" s="22">
        <v>0</v>
      </c>
      <c r="Z33" s="28">
        <f t="shared" si="3"/>
        <v>1</v>
      </c>
      <c r="AA33" s="22">
        <f t="shared" si="4"/>
        <v>5</v>
      </c>
      <c r="AB33" s="29">
        <f t="shared" si="5"/>
        <v>0.1</v>
      </c>
      <c r="AC33" s="22">
        <f t="shared" si="6"/>
        <v>0</v>
      </c>
      <c r="AD33" s="28">
        <f t="shared" si="7"/>
        <v>1</v>
      </c>
      <c r="AE33" s="22">
        <f t="shared" si="8"/>
        <v>5</v>
      </c>
      <c r="AF33" s="29">
        <f t="shared" si="9"/>
        <v>0.15</v>
      </c>
      <c r="AG33" s="22">
        <f t="shared" si="10"/>
        <v>11160</v>
      </c>
      <c r="AH33" s="30">
        <f>VLOOKUP(C33,[1]Sheet3!C:H,6,0)</f>
        <v>12637.48333333337</v>
      </c>
      <c r="AI33" s="31">
        <f t="shared" si="11"/>
        <v>1.1323909796893701</v>
      </c>
      <c r="AJ33" s="22">
        <f t="shared" si="12"/>
        <v>5</v>
      </c>
      <c r="AK33" s="29">
        <f t="shared" si="13"/>
        <v>0.1</v>
      </c>
      <c r="AL33" s="32">
        <v>300</v>
      </c>
      <c r="AM33" s="33">
        <f>VLOOKUP($C33,[1]Sheet1!$C:$AD,21,0)</f>
        <v>295.42916666666702</v>
      </c>
      <c r="AN33" s="32">
        <f t="shared" si="14"/>
        <v>5</v>
      </c>
      <c r="AO33" s="29">
        <f t="shared" si="15"/>
        <v>0.15</v>
      </c>
      <c r="AP33" s="34">
        <v>95</v>
      </c>
      <c r="AQ33" s="33">
        <f>VLOOKUP($C33,[1]Sheet1!$C:$AD,22,0)</f>
        <v>98.8888888888889</v>
      </c>
      <c r="AR33" s="32">
        <f t="shared" si="16"/>
        <v>5</v>
      </c>
      <c r="AS33" s="29">
        <f t="shared" si="17"/>
        <v>0.1</v>
      </c>
      <c r="AT33" s="35">
        <v>0.92</v>
      </c>
      <c r="AU33" s="36">
        <f>VLOOKUP($C33,[1]Sheet1!$C:$AD,23,0)</f>
        <v>0.94285714285714295</v>
      </c>
      <c r="AV33" s="32">
        <f t="shared" si="18"/>
        <v>5</v>
      </c>
      <c r="AW33" s="29">
        <f t="shared" si="19"/>
        <v>0.1</v>
      </c>
      <c r="AX33" s="34">
        <v>90</v>
      </c>
      <c r="AY33" s="33">
        <f>VLOOKUP($C33,[1]Sheet1!$C:$AD,24,0)</f>
        <v>100</v>
      </c>
      <c r="AZ33" s="32">
        <f t="shared" si="20"/>
        <v>5</v>
      </c>
      <c r="BA33" s="29">
        <f t="shared" si="21"/>
        <v>0.08</v>
      </c>
      <c r="BB33" s="28">
        <v>0.85</v>
      </c>
      <c r="BC33" s="36">
        <f>VLOOKUP($C33,[1]Sheet1!$C:$AD,25,0)</f>
        <v>0.9375</v>
      </c>
      <c r="BD33" s="37"/>
      <c r="BE33" s="32">
        <f t="shared" si="22"/>
        <v>5</v>
      </c>
      <c r="BF33" s="29">
        <f t="shared" si="23"/>
        <v>0.06</v>
      </c>
      <c r="BG33" s="28">
        <v>0.4</v>
      </c>
      <c r="BH33" s="36">
        <f>VLOOKUP($C33,[1]Sheet1!$C:$AD,26,0)</f>
        <v>0.57142857142857095</v>
      </c>
      <c r="BI33" s="32">
        <f t="shared" si="24"/>
        <v>5</v>
      </c>
      <c r="BJ33" s="29">
        <f t="shared" si="25"/>
        <v>0.06</v>
      </c>
      <c r="BK33" s="38">
        <v>0.95</v>
      </c>
      <c r="BL33" s="36">
        <f>VLOOKUP($C33,[1]Sheet1!$C:$AD,27,0)</f>
        <v>0.99416666666666698</v>
      </c>
      <c r="BM33" s="32">
        <f t="shared" si="26"/>
        <v>5</v>
      </c>
      <c r="BN33" s="29">
        <f t="shared" si="27"/>
        <v>0.05</v>
      </c>
      <c r="BO33" s="39">
        <v>2</v>
      </c>
      <c r="BP33" s="32">
        <f t="shared" si="28"/>
        <v>5</v>
      </c>
      <c r="BQ33" s="29">
        <f t="shared" si="29"/>
        <v>0.05</v>
      </c>
      <c r="BR33" s="29">
        <f t="shared" si="30"/>
        <v>0.5</v>
      </c>
      <c r="BS33" s="29">
        <f t="shared" si="31"/>
        <v>0.4</v>
      </c>
      <c r="BT33" s="29">
        <f t="shared" si="32"/>
        <v>0.1</v>
      </c>
      <c r="BU33" s="40">
        <f t="shared" si="33"/>
        <v>1</v>
      </c>
      <c r="BV33" s="41" t="str">
        <f t="shared" si="34"/>
        <v>TERIMA</v>
      </c>
      <c r="BW33" s="42">
        <f t="shared" si="35"/>
        <v>670000</v>
      </c>
      <c r="BX33" s="43">
        <f t="shared" si="36"/>
        <v>268000</v>
      </c>
      <c r="BY33" s="44"/>
      <c r="BZ33" s="44"/>
      <c r="CA33" s="44"/>
      <c r="CB33" s="43">
        <f t="shared" si="37"/>
        <v>335000</v>
      </c>
      <c r="CC33" s="43">
        <f t="shared" si="38"/>
        <v>268000</v>
      </c>
      <c r="CD33" s="43">
        <f t="shared" si="39"/>
        <v>67000</v>
      </c>
      <c r="CE33" s="37">
        <f t="shared" si="40"/>
        <v>200000</v>
      </c>
      <c r="CF33" s="24">
        <f t="shared" si="41"/>
        <v>0</v>
      </c>
      <c r="CG33" s="24">
        <f t="shared" si="42"/>
        <v>0</v>
      </c>
      <c r="CH33" s="24">
        <f t="shared" si="43"/>
        <v>0</v>
      </c>
      <c r="CI33" s="24">
        <f t="shared" si="44"/>
        <v>0</v>
      </c>
      <c r="CJ33" s="24">
        <f t="shared" si="45"/>
        <v>0</v>
      </c>
      <c r="CK33" s="24">
        <f t="shared" si="46"/>
        <v>0</v>
      </c>
      <c r="CL33" s="24">
        <f t="shared" si="47"/>
        <v>1</v>
      </c>
      <c r="CM33" s="24">
        <f t="shared" si="48"/>
        <v>0</v>
      </c>
      <c r="CN33" s="45">
        <f t="shared" si="49"/>
        <v>870000</v>
      </c>
      <c r="CO33" s="47"/>
    </row>
    <row r="34" spans="1:93" s="48" customFormat="1">
      <c r="A34" s="22">
        <v>24</v>
      </c>
      <c r="B34" s="78" t="s">
        <v>92</v>
      </c>
      <c r="C34" s="24">
        <v>105769</v>
      </c>
      <c r="D34" s="25">
        <f>IFERROR(VLOOKUP($C34,[1]Sheet1!$C:$AD,14,0),"")</f>
        <v>44560</v>
      </c>
      <c r="E34" s="25">
        <f>IFERROR(VLOOKUP($C34,[1]Sheet1!$C:$AD,15,0),"")</f>
        <v>44924</v>
      </c>
      <c r="F34" s="26" t="str">
        <f>IFERROR(VLOOKUP($C34,[1]Sheet1!$C:$AD,17,0),"")</f>
        <v>E</v>
      </c>
      <c r="G34" s="25" t="str">
        <f>IFERROR(VLOOKUP($C34,[1]Sheet1!$C:$AD,9,0),"")</f>
        <v>AGENT POSTPAID</v>
      </c>
      <c r="H34" s="25" t="str">
        <f>IFERROR(VLOOKUP($C34,[1]Sheet1!$C:$AD,4,0),"")</f>
        <v>LAKI-LAKI</v>
      </c>
      <c r="I34" s="25" t="str">
        <f>IFERROR(VLOOKUP($C34,[1]Sheet1!$C:$AD,11,0),"")</f>
        <v>ADITYA ROY WICAKSONO</v>
      </c>
      <c r="J34" s="25" t="str">
        <f>IFERROR(VLOOKUP($C34,[1]Sheet1!$C:$AD,12,0),"")</f>
        <v>AAN YANUAR</v>
      </c>
      <c r="K34" s="27" t="s">
        <v>68</v>
      </c>
      <c r="L34" s="24"/>
      <c r="M34" s="24"/>
      <c r="N34" s="22">
        <v>22</v>
      </c>
      <c r="O34" s="22">
        <f>VLOOKUP($C34,[1]Sheet2!$C:$AI,11,0)</f>
        <v>24</v>
      </c>
      <c r="P34" s="22">
        <f>VLOOKUP($C34,[1]Sheet2!$C:$AI,17,0)</f>
        <v>0</v>
      </c>
      <c r="Q34" s="22">
        <f>VLOOKUP($C34,[1]Sheet2!$C:$AI,19,0)</f>
        <v>0</v>
      </c>
      <c r="R34" s="22">
        <f>VLOOKUP($C34,[1]Sheet2!$C:$AI,25,0)</f>
        <v>0</v>
      </c>
      <c r="S34" s="22">
        <f>VLOOKUP($C34,[1]Sheet2!$C:$AI,22,0)</f>
        <v>0</v>
      </c>
      <c r="T34" s="22">
        <f>VLOOKUP($C34,[1]Sheet2!$C:$AI,16,0)</f>
        <v>0</v>
      </c>
      <c r="U34" s="22">
        <f t="shared" si="0"/>
        <v>0</v>
      </c>
      <c r="V34" s="22">
        <f t="shared" si="1"/>
        <v>24</v>
      </c>
      <c r="W34" s="22">
        <f t="shared" si="2"/>
        <v>24</v>
      </c>
      <c r="X34" s="22">
        <v>7.75</v>
      </c>
      <c r="Y34" s="22">
        <v>0</v>
      </c>
      <c r="Z34" s="28">
        <f t="shared" si="3"/>
        <v>1</v>
      </c>
      <c r="AA34" s="22">
        <f t="shared" si="4"/>
        <v>5</v>
      </c>
      <c r="AB34" s="29">
        <f t="shared" si="5"/>
        <v>0.1</v>
      </c>
      <c r="AC34" s="22">
        <f t="shared" si="6"/>
        <v>0</v>
      </c>
      <c r="AD34" s="28">
        <f t="shared" si="7"/>
        <v>1</v>
      </c>
      <c r="AE34" s="22">
        <f t="shared" si="8"/>
        <v>5</v>
      </c>
      <c r="AF34" s="29">
        <f t="shared" si="9"/>
        <v>0.15</v>
      </c>
      <c r="AG34" s="22">
        <f t="shared" si="10"/>
        <v>11160</v>
      </c>
      <c r="AH34" s="30">
        <f>VLOOKUP(C34,[1]Sheet3!C:H,6,0)</f>
        <v>12990.000000000045</v>
      </c>
      <c r="AI34" s="31">
        <f t="shared" si="11"/>
        <v>1.16397849462366</v>
      </c>
      <c r="AJ34" s="22">
        <f t="shared" si="12"/>
        <v>5</v>
      </c>
      <c r="AK34" s="29">
        <f t="shared" si="13"/>
        <v>0.1</v>
      </c>
      <c r="AL34" s="32">
        <v>300</v>
      </c>
      <c r="AM34" s="33">
        <f>VLOOKUP($C34,[1]Sheet1!$C:$AD,21,0)</f>
        <v>276.87358062074202</v>
      </c>
      <c r="AN34" s="32">
        <f t="shared" si="14"/>
        <v>5</v>
      </c>
      <c r="AO34" s="29">
        <f t="shared" si="15"/>
        <v>0.15</v>
      </c>
      <c r="AP34" s="34">
        <v>95</v>
      </c>
      <c r="AQ34" s="33">
        <f>VLOOKUP($C34,[1]Sheet1!$C:$AD,22,0)</f>
        <v>100</v>
      </c>
      <c r="AR34" s="32">
        <f t="shared" si="16"/>
        <v>5</v>
      </c>
      <c r="AS34" s="29">
        <f t="shared" si="17"/>
        <v>0.1</v>
      </c>
      <c r="AT34" s="35">
        <v>0.92</v>
      </c>
      <c r="AU34" s="36">
        <f>VLOOKUP($C34,[1]Sheet1!$C:$AD,23,0)</f>
        <v>0.95272727272727298</v>
      </c>
      <c r="AV34" s="32">
        <f t="shared" si="18"/>
        <v>5</v>
      </c>
      <c r="AW34" s="29">
        <f t="shared" si="19"/>
        <v>0.1</v>
      </c>
      <c r="AX34" s="34">
        <v>90</v>
      </c>
      <c r="AY34" s="33">
        <f>VLOOKUP($C34,[1]Sheet1!$C:$AD,24,0)</f>
        <v>100</v>
      </c>
      <c r="AZ34" s="32">
        <f t="shared" si="20"/>
        <v>5</v>
      </c>
      <c r="BA34" s="29">
        <f t="shared" si="21"/>
        <v>0.08</v>
      </c>
      <c r="BB34" s="28">
        <v>0.85</v>
      </c>
      <c r="BC34" s="36">
        <f>VLOOKUP($C34,[1]Sheet1!$C:$AD,25,0)</f>
        <v>0.94</v>
      </c>
      <c r="BD34" s="37"/>
      <c r="BE34" s="32">
        <f t="shared" si="22"/>
        <v>5</v>
      </c>
      <c r="BF34" s="29">
        <f t="shared" si="23"/>
        <v>0.06</v>
      </c>
      <c r="BG34" s="28">
        <v>0.4</v>
      </c>
      <c r="BH34" s="36">
        <f>VLOOKUP($C34,[1]Sheet1!$C:$AD,26,0)</f>
        <v>0.72727272727272696</v>
      </c>
      <c r="BI34" s="32">
        <f t="shared" si="24"/>
        <v>5</v>
      </c>
      <c r="BJ34" s="29">
        <f t="shared" si="25"/>
        <v>0.06</v>
      </c>
      <c r="BK34" s="38">
        <v>0.95</v>
      </c>
      <c r="BL34" s="36">
        <f>VLOOKUP($C34,[1]Sheet1!$C:$AD,27,0)</f>
        <v>0.998485995457986</v>
      </c>
      <c r="BM34" s="32">
        <f t="shared" si="26"/>
        <v>5</v>
      </c>
      <c r="BN34" s="29">
        <f t="shared" si="27"/>
        <v>0.05</v>
      </c>
      <c r="BO34" s="39">
        <v>2</v>
      </c>
      <c r="BP34" s="32">
        <f t="shared" si="28"/>
        <v>5</v>
      </c>
      <c r="BQ34" s="29">
        <f t="shared" si="29"/>
        <v>0.05</v>
      </c>
      <c r="BR34" s="29">
        <f t="shared" si="30"/>
        <v>0.5</v>
      </c>
      <c r="BS34" s="29">
        <f t="shared" si="31"/>
        <v>0.4</v>
      </c>
      <c r="BT34" s="29">
        <f t="shared" si="32"/>
        <v>0.1</v>
      </c>
      <c r="BU34" s="40">
        <f t="shared" si="33"/>
        <v>1</v>
      </c>
      <c r="BV34" s="41" t="str">
        <f t="shared" si="34"/>
        <v>TERIMA</v>
      </c>
      <c r="BW34" s="42">
        <f t="shared" si="35"/>
        <v>670000</v>
      </c>
      <c r="BX34" s="43">
        <f t="shared" si="36"/>
        <v>268000</v>
      </c>
      <c r="BY34" s="44"/>
      <c r="BZ34" s="44"/>
      <c r="CA34" s="44"/>
      <c r="CB34" s="43">
        <f t="shared" si="37"/>
        <v>335000</v>
      </c>
      <c r="CC34" s="43">
        <f t="shared" si="38"/>
        <v>268000</v>
      </c>
      <c r="CD34" s="43">
        <f t="shared" si="39"/>
        <v>67000</v>
      </c>
      <c r="CE34" s="37">
        <f t="shared" si="40"/>
        <v>200000</v>
      </c>
      <c r="CF34" s="24">
        <f t="shared" si="41"/>
        <v>0</v>
      </c>
      <c r="CG34" s="24">
        <f t="shared" si="42"/>
        <v>0</v>
      </c>
      <c r="CH34" s="24">
        <f t="shared" si="43"/>
        <v>0</v>
      </c>
      <c r="CI34" s="24">
        <f t="shared" si="44"/>
        <v>0</v>
      </c>
      <c r="CJ34" s="24">
        <f t="shared" si="45"/>
        <v>0</v>
      </c>
      <c r="CK34" s="24">
        <f t="shared" si="46"/>
        <v>0</v>
      </c>
      <c r="CL34" s="24">
        <f t="shared" si="47"/>
        <v>1</v>
      </c>
      <c r="CM34" s="24">
        <f t="shared" si="48"/>
        <v>0</v>
      </c>
      <c r="CN34" s="45">
        <f t="shared" si="49"/>
        <v>870000</v>
      </c>
      <c r="CO34" s="47"/>
    </row>
    <row r="35" spans="1:93" s="48" customFormat="1">
      <c r="A35" s="22">
        <v>25</v>
      </c>
      <c r="B35" s="78" t="s">
        <v>93</v>
      </c>
      <c r="C35" s="24">
        <v>160709</v>
      </c>
      <c r="D35" s="25">
        <f>IFERROR(VLOOKUP($C35,[1]Sheet1!$C:$AD,14,0),"")</f>
        <v>44460</v>
      </c>
      <c r="E35" s="25">
        <f>IFERROR(VLOOKUP($C35,[1]Sheet1!$C:$AD,15,0),"")</f>
        <v>44824</v>
      </c>
      <c r="F35" s="26" t="str">
        <f>IFERROR(VLOOKUP($C35,[1]Sheet1!$C:$AD,17,0),"")</f>
        <v>E</v>
      </c>
      <c r="G35" s="25" t="str">
        <f>IFERROR(VLOOKUP($C35,[1]Sheet1!$C:$AD,9,0),"")</f>
        <v>AGENT POSTPAID</v>
      </c>
      <c r="H35" s="25" t="str">
        <f>IFERROR(VLOOKUP($C35,[1]Sheet1!$C:$AD,4,0),"")</f>
        <v>PEREMPUAN</v>
      </c>
      <c r="I35" s="25" t="str">
        <f>IFERROR(VLOOKUP($C35,[1]Sheet1!$C:$AD,11,0),"")</f>
        <v>JEANNY ANASTASYA</v>
      </c>
      <c r="J35" s="25" t="str">
        <f>IFERROR(VLOOKUP($C35,[1]Sheet1!$C:$AD,12,0),"")</f>
        <v>AAN YANUAR</v>
      </c>
      <c r="K35" s="27" t="s">
        <v>68</v>
      </c>
      <c r="L35" s="24"/>
      <c r="M35" s="24"/>
      <c r="N35" s="22">
        <v>22</v>
      </c>
      <c r="O35" s="22">
        <f>VLOOKUP($C35,[1]Sheet2!$C:$AI,11,0)</f>
        <v>24</v>
      </c>
      <c r="P35" s="22">
        <f>VLOOKUP($C35,[1]Sheet2!$C:$AI,17,0)</f>
        <v>1</v>
      </c>
      <c r="Q35" s="22">
        <f>VLOOKUP($C35,[1]Sheet2!$C:$AI,19,0)</f>
        <v>0</v>
      </c>
      <c r="R35" s="22">
        <f>VLOOKUP($C35,[1]Sheet2!$C:$AI,25,0)</f>
        <v>0</v>
      </c>
      <c r="S35" s="22">
        <f>VLOOKUP($C35,[1]Sheet2!$C:$AI,22,0)</f>
        <v>1</v>
      </c>
      <c r="T35" s="22">
        <f>VLOOKUP($C35,[1]Sheet2!$C:$AI,16,0)</f>
        <v>0</v>
      </c>
      <c r="U35" s="22">
        <f t="shared" si="0"/>
        <v>1</v>
      </c>
      <c r="V35" s="22">
        <f t="shared" si="1"/>
        <v>23</v>
      </c>
      <c r="W35" s="22">
        <f t="shared" si="2"/>
        <v>23</v>
      </c>
      <c r="X35" s="22">
        <v>7.75</v>
      </c>
      <c r="Y35" s="22">
        <v>0</v>
      </c>
      <c r="Z35" s="28">
        <f t="shared" si="3"/>
        <v>1</v>
      </c>
      <c r="AA35" s="22">
        <f t="shared" si="4"/>
        <v>5</v>
      </c>
      <c r="AB35" s="29">
        <f t="shared" si="5"/>
        <v>0.1</v>
      </c>
      <c r="AC35" s="22">
        <f t="shared" si="6"/>
        <v>1</v>
      </c>
      <c r="AD35" s="28">
        <f t="shared" si="7"/>
        <v>0.95652173913043481</v>
      </c>
      <c r="AE35" s="22">
        <f t="shared" si="8"/>
        <v>1</v>
      </c>
      <c r="AF35" s="29">
        <f t="shared" si="9"/>
        <v>0.03</v>
      </c>
      <c r="AG35" s="22">
        <f t="shared" si="10"/>
        <v>10695</v>
      </c>
      <c r="AH35" s="30">
        <f>VLOOKUP(C35,[1]Sheet3!C:H,6,0)</f>
        <v>12361.685416666649</v>
      </c>
      <c r="AI35" s="31">
        <f t="shared" si="11"/>
        <v>1.15583781362007</v>
      </c>
      <c r="AJ35" s="22">
        <f t="shared" si="12"/>
        <v>5</v>
      </c>
      <c r="AK35" s="29">
        <f t="shared" si="13"/>
        <v>0.1</v>
      </c>
      <c r="AL35" s="32">
        <v>300</v>
      </c>
      <c r="AM35" s="33">
        <f>VLOOKUP($C35,[1]Sheet1!$C:$AD,21,0)</f>
        <v>297.81323225361803</v>
      </c>
      <c r="AN35" s="32">
        <f t="shared" si="14"/>
        <v>5</v>
      </c>
      <c r="AO35" s="29">
        <f t="shared" si="15"/>
        <v>0.15</v>
      </c>
      <c r="AP35" s="34">
        <v>95</v>
      </c>
      <c r="AQ35" s="33">
        <f>VLOOKUP($C35,[1]Sheet1!$C:$AD,22,0)</f>
        <v>97.7777777777778</v>
      </c>
      <c r="AR35" s="32">
        <f t="shared" si="16"/>
        <v>5</v>
      </c>
      <c r="AS35" s="29">
        <f t="shared" si="17"/>
        <v>0.1</v>
      </c>
      <c r="AT35" s="35">
        <v>0.92</v>
      </c>
      <c r="AU35" s="36">
        <f>VLOOKUP($C35,[1]Sheet1!$C:$AD,23,0)</f>
        <v>0.94444444444444398</v>
      </c>
      <c r="AV35" s="32">
        <f t="shared" si="18"/>
        <v>5</v>
      </c>
      <c r="AW35" s="29">
        <f t="shared" si="19"/>
        <v>0.1</v>
      </c>
      <c r="AX35" s="34">
        <v>90</v>
      </c>
      <c r="AY35" s="33">
        <f>VLOOKUP($C35,[1]Sheet1!$C:$AD,24,0)</f>
        <v>100</v>
      </c>
      <c r="AZ35" s="32">
        <f t="shared" si="20"/>
        <v>5</v>
      </c>
      <c r="BA35" s="29">
        <f t="shared" si="21"/>
        <v>0.08</v>
      </c>
      <c r="BB35" s="28">
        <v>0.85</v>
      </c>
      <c r="BC35" s="36">
        <f>VLOOKUP($C35,[1]Sheet1!$C:$AD,25,0)</f>
        <v>0.9375</v>
      </c>
      <c r="BD35" s="37"/>
      <c r="BE35" s="32">
        <f t="shared" si="22"/>
        <v>5</v>
      </c>
      <c r="BF35" s="29">
        <f t="shared" si="23"/>
        <v>0.06</v>
      </c>
      <c r="BG35" s="28">
        <v>0.4</v>
      </c>
      <c r="BH35" s="36">
        <f>VLOOKUP($C35,[1]Sheet1!$C:$AD,26,0)</f>
        <v>0.63888888888888895</v>
      </c>
      <c r="BI35" s="32">
        <f t="shared" si="24"/>
        <v>5</v>
      </c>
      <c r="BJ35" s="29">
        <f t="shared" si="25"/>
        <v>0.06</v>
      </c>
      <c r="BK35" s="38">
        <v>0.95</v>
      </c>
      <c r="BL35" s="36">
        <f>VLOOKUP($C35,[1]Sheet1!$C:$AD,27,0)</f>
        <v>0.99862164024810496</v>
      </c>
      <c r="BM35" s="32">
        <f t="shared" si="26"/>
        <v>5</v>
      </c>
      <c r="BN35" s="29">
        <f t="shared" si="27"/>
        <v>0.05</v>
      </c>
      <c r="BO35" s="39">
        <v>2</v>
      </c>
      <c r="BP35" s="32">
        <f t="shared" si="28"/>
        <v>5</v>
      </c>
      <c r="BQ35" s="29">
        <f t="shared" si="29"/>
        <v>0.05</v>
      </c>
      <c r="BR35" s="29">
        <f t="shared" si="30"/>
        <v>0.38</v>
      </c>
      <c r="BS35" s="29">
        <f t="shared" si="31"/>
        <v>0.4</v>
      </c>
      <c r="BT35" s="29">
        <f t="shared" si="32"/>
        <v>0.1</v>
      </c>
      <c r="BU35" s="40">
        <f t="shared" si="33"/>
        <v>0.88</v>
      </c>
      <c r="BV35" s="41" t="str">
        <f t="shared" si="34"/>
        <v>TERIMA</v>
      </c>
      <c r="BW35" s="42">
        <f t="shared" si="35"/>
        <v>670000</v>
      </c>
      <c r="BX35" s="43">
        <f t="shared" si="36"/>
        <v>268000</v>
      </c>
      <c r="BY35" s="44"/>
      <c r="BZ35" s="44"/>
      <c r="CA35" s="44"/>
      <c r="CB35" s="43">
        <f t="shared" si="37"/>
        <v>254600</v>
      </c>
      <c r="CC35" s="43">
        <f t="shared" si="38"/>
        <v>268000</v>
      </c>
      <c r="CD35" s="43">
        <f t="shared" si="39"/>
        <v>67000</v>
      </c>
      <c r="CE35" s="37">
        <f t="shared" si="40"/>
        <v>0</v>
      </c>
      <c r="CF35" s="24">
        <f t="shared" si="41"/>
        <v>0</v>
      </c>
      <c r="CG35" s="24">
        <f t="shared" si="42"/>
        <v>0</v>
      </c>
      <c r="CH35" s="24">
        <f t="shared" si="43"/>
        <v>0</v>
      </c>
      <c r="CI35" s="24">
        <f t="shared" si="44"/>
        <v>0</v>
      </c>
      <c r="CJ35" s="24">
        <f t="shared" si="45"/>
        <v>0</v>
      </c>
      <c r="CK35" s="24">
        <f t="shared" si="46"/>
        <v>0</v>
      </c>
      <c r="CL35" s="24">
        <f t="shared" si="47"/>
        <v>0</v>
      </c>
      <c r="CM35" s="24">
        <f t="shared" si="48"/>
        <v>1</v>
      </c>
      <c r="CN35" s="45">
        <f t="shared" si="49"/>
        <v>589600</v>
      </c>
      <c r="CO35" s="47"/>
    </row>
    <row r="36" spans="1:93" s="48" customFormat="1">
      <c r="A36" s="22">
        <v>26</v>
      </c>
      <c r="B36" s="81" t="s">
        <v>94</v>
      </c>
      <c r="C36" s="24">
        <v>161143</v>
      </c>
      <c r="D36" s="25">
        <f>IFERROR(VLOOKUP($C36,[1]Sheet1!$C:$AD,14,0),"")</f>
        <v>44569</v>
      </c>
      <c r="E36" s="25">
        <f>IFERROR(VLOOKUP($C36,[1]Sheet1!$C:$AD,15,0),"")</f>
        <v>44872</v>
      </c>
      <c r="F36" s="26" t="str">
        <f>IFERROR(VLOOKUP($C36,[1]Sheet1!$C:$AD,17,0),"")</f>
        <v>E</v>
      </c>
      <c r="G36" s="25" t="str">
        <f>IFERROR(VLOOKUP($C36,[1]Sheet1!$C:$AD,9,0),"")</f>
        <v>AGENT POSTPAID</v>
      </c>
      <c r="H36" s="25" t="str">
        <f>IFERROR(VLOOKUP($C36,[1]Sheet1!$C:$AD,4,0),"")</f>
        <v>PEREMPUAN</v>
      </c>
      <c r="I36" s="25" t="str">
        <f>IFERROR(VLOOKUP($C36,[1]Sheet1!$C:$AD,11,0),"")</f>
        <v>ADITYA AMRULLAH</v>
      </c>
      <c r="J36" s="25" t="str">
        <f>IFERROR(VLOOKUP($C36,[1]Sheet1!$C:$AD,12,0),"")</f>
        <v>RIKA RIANY</v>
      </c>
      <c r="K36" s="27" t="s">
        <v>68</v>
      </c>
      <c r="L36" s="24"/>
      <c r="M36" s="24"/>
      <c r="N36" s="22">
        <v>22</v>
      </c>
      <c r="O36" s="22">
        <f>VLOOKUP($C36,[1]Sheet2!$C:$AI,11,0)</f>
        <v>24</v>
      </c>
      <c r="P36" s="22">
        <f>VLOOKUP($C36,[1]Sheet2!$C:$AI,17,0)</f>
        <v>0</v>
      </c>
      <c r="Q36" s="22">
        <f>VLOOKUP($C36,[1]Sheet2!$C:$AI,19,0)</f>
        <v>0</v>
      </c>
      <c r="R36" s="22">
        <f>VLOOKUP($C36,[1]Sheet2!$C:$AI,25,0)</f>
        <v>0</v>
      </c>
      <c r="S36" s="22">
        <f>VLOOKUP($C36,[1]Sheet2!$C:$AI,22,0)</f>
        <v>0</v>
      </c>
      <c r="T36" s="22">
        <f>VLOOKUP($C36,[1]Sheet2!$C:$AI,16,0)</f>
        <v>0</v>
      </c>
      <c r="U36" s="22">
        <f t="shared" si="0"/>
        <v>0</v>
      </c>
      <c r="V36" s="22">
        <f t="shared" si="1"/>
        <v>24</v>
      </c>
      <c r="W36" s="22">
        <f t="shared" si="2"/>
        <v>24</v>
      </c>
      <c r="X36" s="22">
        <v>7.75</v>
      </c>
      <c r="Y36" s="22">
        <v>0</v>
      </c>
      <c r="Z36" s="28">
        <f t="shared" si="3"/>
        <v>1</v>
      </c>
      <c r="AA36" s="22">
        <f t="shared" si="4"/>
        <v>5</v>
      </c>
      <c r="AB36" s="29">
        <f t="shared" si="5"/>
        <v>0.1</v>
      </c>
      <c r="AC36" s="22">
        <f t="shared" si="6"/>
        <v>0</v>
      </c>
      <c r="AD36" s="28">
        <f t="shared" si="7"/>
        <v>1</v>
      </c>
      <c r="AE36" s="22">
        <f t="shared" si="8"/>
        <v>5</v>
      </c>
      <c r="AF36" s="29">
        <f t="shared" si="9"/>
        <v>0.15</v>
      </c>
      <c r="AG36" s="22">
        <f t="shared" si="10"/>
        <v>11160</v>
      </c>
      <c r="AH36" s="30">
        <f>VLOOKUP(C36,[1]Sheet3!C:H,6,0)</f>
        <v>13210.700000000017</v>
      </c>
      <c r="AI36" s="31">
        <f t="shared" si="11"/>
        <v>1.1837544802867399</v>
      </c>
      <c r="AJ36" s="22">
        <f t="shared" si="12"/>
        <v>5</v>
      </c>
      <c r="AK36" s="29">
        <f t="shared" si="13"/>
        <v>0.1</v>
      </c>
      <c r="AL36" s="32">
        <v>300</v>
      </c>
      <c r="AM36" s="33">
        <f>VLOOKUP($C36,[1]Sheet1!$C:$AD,21,0)</f>
        <v>294.21036814425202</v>
      </c>
      <c r="AN36" s="32">
        <f t="shared" si="14"/>
        <v>5</v>
      </c>
      <c r="AO36" s="29">
        <f t="shared" si="15"/>
        <v>0.15</v>
      </c>
      <c r="AP36" s="34">
        <v>95</v>
      </c>
      <c r="AQ36" s="33">
        <f>VLOOKUP($C36,[1]Sheet1!$C:$AD,22,0)</f>
        <v>98.8888888888889</v>
      </c>
      <c r="AR36" s="32">
        <f t="shared" si="16"/>
        <v>5</v>
      </c>
      <c r="AS36" s="29">
        <f t="shared" si="17"/>
        <v>0.1</v>
      </c>
      <c r="AT36" s="35">
        <v>0.92</v>
      </c>
      <c r="AU36" s="36">
        <f>VLOOKUP($C36,[1]Sheet1!$C:$AD,23,0)</f>
        <v>0.95</v>
      </c>
      <c r="AV36" s="32">
        <f t="shared" si="18"/>
        <v>5</v>
      </c>
      <c r="AW36" s="29">
        <f t="shared" si="19"/>
        <v>0.1</v>
      </c>
      <c r="AX36" s="34">
        <v>90</v>
      </c>
      <c r="AY36" s="33">
        <f>VLOOKUP($C36,[1]Sheet1!$C:$AD,24,0)</f>
        <v>100</v>
      </c>
      <c r="AZ36" s="32">
        <f t="shared" si="20"/>
        <v>5</v>
      </c>
      <c r="BA36" s="29">
        <f t="shared" si="21"/>
        <v>0.08</v>
      </c>
      <c r="BB36" s="28">
        <v>0.85</v>
      </c>
      <c r="BC36" s="36">
        <f>VLOOKUP($C36,[1]Sheet1!$C:$AD,25,0)</f>
        <v>0.85294117647058798</v>
      </c>
      <c r="BD36" s="37"/>
      <c r="BE36" s="32">
        <f t="shared" si="22"/>
        <v>5</v>
      </c>
      <c r="BF36" s="29">
        <f t="shared" si="23"/>
        <v>0.06</v>
      </c>
      <c r="BG36" s="28">
        <v>0.4</v>
      </c>
      <c r="BH36" s="36">
        <f>VLOOKUP($C36,[1]Sheet1!$C:$AD,26,0)</f>
        <v>0.54545454545454497</v>
      </c>
      <c r="BI36" s="32">
        <f t="shared" si="24"/>
        <v>5</v>
      </c>
      <c r="BJ36" s="29">
        <f t="shared" si="25"/>
        <v>0.06</v>
      </c>
      <c r="BK36" s="38">
        <v>0.95</v>
      </c>
      <c r="BL36" s="36">
        <f>VLOOKUP($C36,[1]Sheet1!$C:$AD,27,0)</f>
        <v>0.99323816679188603</v>
      </c>
      <c r="BM36" s="32">
        <f t="shared" si="26"/>
        <v>5</v>
      </c>
      <c r="BN36" s="29">
        <f t="shared" si="27"/>
        <v>0.05</v>
      </c>
      <c r="BO36" s="39">
        <v>2</v>
      </c>
      <c r="BP36" s="32">
        <f t="shared" si="28"/>
        <v>5</v>
      </c>
      <c r="BQ36" s="29">
        <f t="shared" si="29"/>
        <v>0.05</v>
      </c>
      <c r="BR36" s="29">
        <f t="shared" si="30"/>
        <v>0.5</v>
      </c>
      <c r="BS36" s="29">
        <f t="shared" si="31"/>
        <v>0.4</v>
      </c>
      <c r="BT36" s="29">
        <f t="shared" si="32"/>
        <v>0.1</v>
      </c>
      <c r="BU36" s="40">
        <f t="shared" si="33"/>
        <v>1</v>
      </c>
      <c r="BV36" s="41" t="str">
        <f t="shared" si="34"/>
        <v>TERIMA</v>
      </c>
      <c r="BW36" s="42">
        <f t="shared" si="35"/>
        <v>670000</v>
      </c>
      <c r="BX36" s="43">
        <f t="shared" si="36"/>
        <v>268000</v>
      </c>
      <c r="BY36" s="44"/>
      <c r="BZ36" s="44"/>
      <c r="CA36" s="44"/>
      <c r="CB36" s="43">
        <f t="shared" si="37"/>
        <v>335000</v>
      </c>
      <c r="CC36" s="43">
        <f t="shared" si="38"/>
        <v>268000</v>
      </c>
      <c r="CD36" s="43">
        <f t="shared" si="39"/>
        <v>67000</v>
      </c>
      <c r="CE36" s="37">
        <f t="shared" si="40"/>
        <v>200000</v>
      </c>
      <c r="CF36" s="24">
        <f t="shared" si="41"/>
        <v>0</v>
      </c>
      <c r="CG36" s="24">
        <f t="shared" si="42"/>
        <v>0</v>
      </c>
      <c r="CH36" s="24">
        <f t="shared" si="43"/>
        <v>0</v>
      </c>
      <c r="CI36" s="24">
        <f t="shared" si="44"/>
        <v>0</v>
      </c>
      <c r="CJ36" s="24">
        <f t="shared" si="45"/>
        <v>0</v>
      </c>
      <c r="CK36" s="24">
        <f t="shared" si="46"/>
        <v>0</v>
      </c>
      <c r="CL36" s="24">
        <f t="shared" si="47"/>
        <v>0</v>
      </c>
      <c r="CM36" s="24">
        <f t="shared" si="48"/>
        <v>1</v>
      </c>
      <c r="CN36" s="45">
        <f t="shared" si="49"/>
        <v>870000</v>
      </c>
      <c r="CO36" s="47"/>
    </row>
    <row r="37" spans="1:93" s="48" customFormat="1">
      <c r="A37" s="22">
        <v>27</v>
      </c>
      <c r="B37" s="78" t="s">
        <v>95</v>
      </c>
      <c r="C37" s="24">
        <v>160079</v>
      </c>
      <c r="D37" s="25">
        <f>IFERROR(VLOOKUP($C37,[1]Sheet1!$C:$AD,14,0),"")</f>
        <v>44435</v>
      </c>
      <c r="E37" s="25">
        <f>IFERROR(VLOOKUP($C37,[1]Sheet1!$C:$AD,15,0),"")</f>
        <v>44738</v>
      </c>
      <c r="F37" s="26" t="str">
        <f>IFERROR(VLOOKUP($C37,[1]Sheet1!$C:$AD,17,0),"")</f>
        <v>E</v>
      </c>
      <c r="G37" s="25" t="str">
        <f>IFERROR(VLOOKUP($C37,[1]Sheet1!$C:$AD,9,0),"")</f>
        <v>AGENT POSTPAID</v>
      </c>
      <c r="H37" s="25" t="str">
        <f>IFERROR(VLOOKUP($C37,[1]Sheet1!$C:$AD,4,0),"")</f>
        <v>PEREMPUAN</v>
      </c>
      <c r="I37" s="25" t="str">
        <f>IFERROR(VLOOKUP($C37,[1]Sheet1!$C:$AD,11,0),"")</f>
        <v>FREDY CAHYADI</v>
      </c>
      <c r="J37" s="25" t="str">
        <f>IFERROR(VLOOKUP($C37,[1]Sheet1!$C:$AD,12,0),"")</f>
        <v>RIKA RIANY</v>
      </c>
      <c r="K37" s="27" t="s">
        <v>68</v>
      </c>
      <c r="L37" s="24"/>
      <c r="M37" s="24"/>
      <c r="N37" s="22">
        <v>22</v>
      </c>
      <c r="O37" s="22">
        <f>VLOOKUP($C37,[1]Sheet2!$C:$AI,11,0)</f>
        <v>24</v>
      </c>
      <c r="P37" s="22">
        <f>VLOOKUP($C37,[1]Sheet2!$C:$AI,17,0)</f>
        <v>0</v>
      </c>
      <c r="Q37" s="22">
        <f>VLOOKUP($C37,[1]Sheet2!$C:$AI,19,0)</f>
        <v>0</v>
      </c>
      <c r="R37" s="22">
        <f>VLOOKUP($C37,[1]Sheet2!$C:$AI,25,0)</f>
        <v>0</v>
      </c>
      <c r="S37" s="22">
        <f>VLOOKUP($C37,[1]Sheet2!$C:$AI,22,0)</f>
        <v>0</v>
      </c>
      <c r="T37" s="22">
        <f>VLOOKUP($C37,[1]Sheet2!$C:$AI,16,0)</f>
        <v>0</v>
      </c>
      <c r="U37" s="22">
        <f t="shared" si="0"/>
        <v>0</v>
      </c>
      <c r="V37" s="22">
        <f t="shared" si="1"/>
        <v>24</v>
      </c>
      <c r="W37" s="22">
        <f t="shared" si="2"/>
        <v>24</v>
      </c>
      <c r="X37" s="22">
        <v>7.75</v>
      </c>
      <c r="Y37" s="22">
        <v>0</v>
      </c>
      <c r="Z37" s="28">
        <f t="shared" si="3"/>
        <v>1</v>
      </c>
      <c r="AA37" s="22">
        <f t="shared" si="4"/>
        <v>5</v>
      </c>
      <c r="AB37" s="29">
        <f t="shared" si="5"/>
        <v>0.1</v>
      </c>
      <c r="AC37" s="22">
        <f t="shared" si="6"/>
        <v>0</v>
      </c>
      <c r="AD37" s="28">
        <f t="shared" si="7"/>
        <v>1</v>
      </c>
      <c r="AE37" s="22">
        <f t="shared" si="8"/>
        <v>5</v>
      </c>
      <c r="AF37" s="29">
        <f t="shared" si="9"/>
        <v>0.15</v>
      </c>
      <c r="AG37" s="22">
        <f t="shared" si="10"/>
        <v>11160</v>
      </c>
      <c r="AH37" s="30">
        <f>VLOOKUP(C37,[1]Sheet3!C:H,6,0)</f>
        <v>13938.766666666625</v>
      </c>
      <c r="AI37" s="31">
        <f t="shared" si="11"/>
        <v>1.24899342891278</v>
      </c>
      <c r="AJ37" s="22">
        <f t="shared" si="12"/>
        <v>5</v>
      </c>
      <c r="AK37" s="29">
        <f t="shared" si="13"/>
        <v>0.1</v>
      </c>
      <c r="AL37" s="32">
        <v>300</v>
      </c>
      <c r="AM37" s="33">
        <f>VLOOKUP($C37,[1]Sheet1!$C:$AD,21,0)</f>
        <v>296.01718403547699</v>
      </c>
      <c r="AN37" s="32">
        <f t="shared" si="14"/>
        <v>5</v>
      </c>
      <c r="AO37" s="29">
        <f t="shared" si="15"/>
        <v>0.15</v>
      </c>
      <c r="AP37" s="34">
        <v>95</v>
      </c>
      <c r="AQ37" s="33">
        <f>VLOOKUP($C37,[1]Sheet1!$C:$AD,22,0)</f>
        <v>100</v>
      </c>
      <c r="AR37" s="32">
        <f t="shared" si="16"/>
        <v>5</v>
      </c>
      <c r="AS37" s="29">
        <f t="shared" si="17"/>
        <v>0.1</v>
      </c>
      <c r="AT37" s="35">
        <v>0.92</v>
      </c>
      <c r="AU37" s="36">
        <f>VLOOKUP($C37,[1]Sheet1!$C:$AD,23,0)</f>
        <v>0.95692307692307699</v>
      </c>
      <c r="AV37" s="32">
        <f t="shared" si="18"/>
        <v>5</v>
      </c>
      <c r="AW37" s="29">
        <f t="shared" si="19"/>
        <v>0.1</v>
      </c>
      <c r="AX37" s="34">
        <v>90</v>
      </c>
      <c r="AY37" s="33">
        <f>VLOOKUP($C37,[1]Sheet1!$C:$AD,24,0)</f>
        <v>100</v>
      </c>
      <c r="AZ37" s="32">
        <f t="shared" si="20"/>
        <v>5</v>
      </c>
      <c r="BA37" s="29">
        <f t="shared" si="21"/>
        <v>0.08</v>
      </c>
      <c r="BB37" s="28">
        <v>0.85</v>
      </c>
      <c r="BC37" s="36">
        <f>VLOOKUP($C37,[1]Sheet1!$C:$AD,25,0)</f>
        <v>0.96551724137931005</v>
      </c>
      <c r="BD37" s="37"/>
      <c r="BE37" s="32">
        <f t="shared" si="22"/>
        <v>5</v>
      </c>
      <c r="BF37" s="29">
        <f t="shared" si="23"/>
        <v>0.06</v>
      </c>
      <c r="BG37" s="28">
        <v>0.4</v>
      </c>
      <c r="BH37" s="36">
        <f>VLOOKUP($C37,[1]Sheet1!$C:$AD,26,0)</f>
        <v>0.73846153846153895</v>
      </c>
      <c r="BI37" s="32">
        <f t="shared" si="24"/>
        <v>5</v>
      </c>
      <c r="BJ37" s="29">
        <f t="shared" si="25"/>
        <v>0.06</v>
      </c>
      <c r="BK37" s="38">
        <v>0.95</v>
      </c>
      <c r="BL37" s="36">
        <f>VLOOKUP($C37,[1]Sheet1!$C:$AD,27,0)</f>
        <v>0.99611973392461195</v>
      </c>
      <c r="BM37" s="32">
        <f t="shared" si="26"/>
        <v>5</v>
      </c>
      <c r="BN37" s="29">
        <f t="shared" si="27"/>
        <v>0.05</v>
      </c>
      <c r="BO37" s="39">
        <v>2</v>
      </c>
      <c r="BP37" s="32">
        <f t="shared" si="28"/>
        <v>5</v>
      </c>
      <c r="BQ37" s="29">
        <f t="shared" si="29"/>
        <v>0.05</v>
      </c>
      <c r="BR37" s="29">
        <f t="shared" si="30"/>
        <v>0.5</v>
      </c>
      <c r="BS37" s="29">
        <f t="shared" si="31"/>
        <v>0.4</v>
      </c>
      <c r="BT37" s="29">
        <f t="shared" si="32"/>
        <v>0.1</v>
      </c>
      <c r="BU37" s="40">
        <f t="shared" si="33"/>
        <v>1</v>
      </c>
      <c r="BV37" s="41" t="str">
        <f t="shared" si="34"/>
        <v>TERIMA</v>
      </c>
      <c r="BW37" s="42">
        <f t="shared" si="35"/>
        <v>670000</v>
      </c>
      <c r="BX37" s="43">
        <f t="shared" si="36"/>
        <v>268000</v>
      </c>
      <c r="BY37" s="44"/>
      <c r="BZ37" s="44"/>
      <c r="CA37" s="44"/>
      <c r="CB37" s="43">
        <f t="shared" si="37"/>
        <v>335000</v>
      </c>
      <c r="CC37" s="43">
        <f t="shared" si="38"/>
        <v>268000</v>
      </c>
      <c r="CD37" s="43">
        <f t="shared" si="39"/>
        <v>67000</v>
      </c>
      <c r="CE37" s="37">
        <f t="shared" si="40"/>
        <v>200000</v>
      </c>
      <c r="CF37" s="24">
        <f t="shared" si="41"/>
        <v>0</v>
      </c>
      <c r="CG37" s="24">
        <f t="shared" si="42"/>
        <v>0</v>
      </c>
      <c r="CH37" s="24">
        <f t="shared" si="43"/>
        <v>0</v>
      </c>
      <c r="CI37" s="24">
        <f t="shared" si="44"/>
        <v>0</v>
      </c>
      <c r="CJ37" s="24">
        <f t="shared" si="45"/>
        <v>0</v>
      </c>
      <c r="CK37" s="24">
        <f t="shared" si="46"/>
        <v>0</v>
      </c>
      <c r="CL37" s="24">
        <f t="shared" si="47"/>
        <v>0</v>
      </c>
      <c r="CM37" s="24">
        <f t="shared" si="48"/>
        <v>1</v>
      </c>
      <c r="CN37" s="45">
        <f t="shared" si="49"/>
        <v>870000</v>
      </c>
      <c r="CO37" s="47"/>
    </row>
    <row r="38" spans="1:93" s="48" customFormat="1">
      <c r="A38" s="22">
        <v>28</v>
      </c>
      <c r="B38" s="78" t="s">
        <v>96</v>
      </c>
      <c r="C38" s="24">
        <v>160028</v>
      </c>
      <c r="D38" s="25">
        <f>IFERROR(VLOOKUP($C38,[1]Sheet1!$C:$AD,14,0),"")</f>
        <v>44304</v>
      </c>
      <c r="E38" s="25">
        <f>IFERROR(VLOOKUP($C38,[1]Sheet1!$C:$AD,15,0),"")</f>
        <v>44668</v>
      </c>
      <c r="F38" s="26" t="str">
        <f>IFERROR(VLOOKUP($C38,[1]Sheet1!$C:$AD,17,0),"")</f>
        <v>E</v>
      </c>
      <c r="G38" s="25" t="str">
        <f>IFERROR(VLOOKUP($C38,[1]Sheet1!$C:$AD,9,0),"")</f>
        <v>AGENT POSTPAID</v>
      </c>
      <c r="H38" s="25" t="str">
        <f>IFERROR(VLOOKUP($C38,[1]Sheet1!$C:$AD,4,0),"")</f>
        <v>PEREMPUAN</v>
      </c>
      <c r="I38" s="25" t="str">
        <f>IFERROR(VLOOKUP($C38,[1]Sheet1!$C:$AD,11,0),"")</f>
        <v>MOHAMAD RAMDAN HILMI SOFYAN</v>
      </c>
      <c r="J38" s="25" t="str">
        <f>IFERROR(VLOOKUP($C38,[1]Sheet1!$C:$AD,12,0),"")</f>
        <v>RIKA RIANY</v>
      </c>
      <c r="K38" s="27" t="s">
        <v>68</v>
      </c>
      <c r="L38" s="24"/>
      <c r="M38" s="24"/>
      <c r="N38" s="22">
        <v>22</v>
      </c>
      <c r="O38" s="22">
        <f>VLOOKUP($C38,[1]Sheet2!$C:$AI,11,0)</f>
        <v>24</v>
      </c>
      <c r="P38" s="22">
        <f>VLOOKUP($C38,[1]Sheet2!$C:$AI,17,0)</f>
        <v>1</v>
      </c>
      <c r="Q38" s="22">
        <f>VLOOKUP($C38,[1]Sheet2!$C:$AI,19,0)</f>
        <v>0</v>
      </c>
      <c r="R38" s="22">
        <f>VLOOKUP($C38,[1]Sheet2!$C:$AI,25,0)</f>
        <v>0</v>
      </c>
      <c r="S38" s="22">
        <f>VLOOKUP($C38,[1]Sheet2!$C:$AI,22,0)</f>
        <v>1</v>
      </c>
      <c r="T38" s="22">
        <f>VLOOKUP($C38,[1]Sheet2!$C:$AI,16,0)</f>
        <v>0</v>
      </c>
      <c r="U38" s="22">
        <f t="shared" si="0"/>
        <v>1</v>
      </c>
      <c r="V38" s="22">
        <f t="shared" si="1"/>
        <v>23</v>
      </c>
      <c r="W38" s="22">
        <f t="shared" si="2"/>
        <v>23</v>
      </c>
      <c r="X38" s="22">
        <v>7.75</v>
      </c>
      <c r="Y38" s="22">
        <v>0</v>
      </c>
      <c r="Z38" s="28">
        <f t="shared" si="3"/>
        <v>1</v>
      </c>
      <c r="AA38" s="22">
        <f t="shared" si="4"/>
        <v>5</v>
      </c>
      <c r="AB38" s="29">
        <f t="shared" si="5"/>
        <v>0.1</v>
      </c>
      <c r="AC38" s="22">
        <f t="shared" si="6"/>
        <v>1</v>
      </c>
      <c r="AD38" s="28">
        <f t="shared" si="7"/>
        <v>0.95652173913043481</v>
      </c>
      <c r="AE38" s="22">
        <f t="shared" si="8"/>
        <v>1</v>
      </c>
      <c r="AF38" s="29">
        <f t="shared" si="9"/>
        <v>0.03</v>
      </c>
      <c r="AG38" s="22">
        <f t="shared" si="10"/>
        <v>10695</v>
      </c>
      <c r="AH38" s="30">
        <f>VLOOKUP(C38,[1]Sheet3!C:H,6,0)</f>
        <v>12106.097916666708</v>
      </c>
      <c r="AI38" s="31">
        <f t="shared" si="11"/>
        <v>1.1319399641577099</v>
      </c>
      <c r="AJ38" s="22">
        <f t="shared" si="12"/>
        <v>5</v>
      </c>
      <c r="AK38" s="29">
        <f t="shared" si="13"/>
        <v>0.1</v>
      </c>
      <c r="AL38" s="32">
        <v>300</v>
      </c>
      <c r="AM38" s="33">
        <f>VLOOKUP($C38,[1]Sheet1!$C:$AD,21,0)</f>
        <v>281.20734194425597</v>
      </c>
      <c r="AN38" s="32">
        <f t="shared" si="14"/>
        <v>5</v>
      </c>
      <c r="AO38" s="29">
        <f t="shared" si="15"/>
        <v>0.15</v>
      </c>
      <c r="AP38" s="34">
        <v>95</v>
      </c>
      <c r="AQ38" s="33">
        <f>VLOOKUP($C38,[1]Sheet1!$C:$AD,22,0)</f>
        <v>95.4166666666667</v>
      </c>
      <c r="AR38" s="32">
        <f t="shared" si="16"/>
        <v>5</v>
      </c>
      <c r="AS38" s="29">
        <f t="shared" si="17"/>
        <v>0.1</v>
      </c>
      <c r="AT38" s="35">
        <v>0.92</v>
      </c>
      <c r="AU38" s="36">
        <f>VLOOKUP($C38,[1]Sheet1!$C:$AD,23,0)</f>
        <v>0.93866666666666698</v>
      </c>
      <c r="AV38" s="32">
        <f t="shared" si="18"/>
        <v>5</v>
      </c>
      <c r="AW38" s="29">
        <f t="shared" si="19"/>
        <v>0.1</v>
      </c>
      <c r="AX38" s="34">
        <v>90</v>
      </c>
      <c r="AY38" s="33">
        <f>VLOOKUP($C38,[1]Sheet1!$C:$AD,24,0)</f>
        <v>100</v>
      </c>
      <c r="AZ38" s="32">
        <f t="shared" si="20"/>
        <v>5</v>
      </c>
      <c r="BA38" s="29">
        <f t="shared" si="21"/>
        <v>0.08</v>
      </c>
      <c r="BB38" s="28">
        <v>0.85</v>
      </c>
      <c r="BC38" s="36">
        <f>VLOOKUP($C38,[1]Sheet1!$C:$AD,25,0)</f>
        <v>0.90909090909090895</v>
      </c>
      <c r="BD38" s="37">
        <v>1</v>
      </c>
      <c r="BE38" s="32">
        <f t="shared" si="22"/>
        <v>0</v>
      </c>
      <c r="BF38" s="29">
        <f t="shared" si="23"/>
        <v>0</v>
      </c>
      <c r="BG38" s="28">
        <v>0.4</v>
      </c>
      <c r="BH38" s="36">
        <f>VLOOKUP($C38,[1]Sheet1!$C:$AD,26,0)</f>
        <v>0.66666666666666696</v>
      </c>
      <c r="BI38" s="32">
        <f t="shared" si="24"/>
        <v>5</v>
      </c>
      <c r="BJ38" s="29">
        <f t="shared" si="25"/>
        <v>0.06</v>
      </c>
      <c r="BK38" s="38">
        <v>0.95</v>
      </c>
      <c r="BL38" s="36">
        <f>VLOOKUP($C38,[1]Sheet1!$C:$AD,27,0)</f>
        <v>0.99116247450713801</v>
      </c>
      <c r="BM38" s="32">
        <f t="shared" si="26"/>
        <v>5</v>
      </c>
      <c r="BN38" s="29">
        <f t="shared" si="27"/>
        <v>0.05</v>
      </c>
      <c r="BO38" s="39">
        <v>2</v>
      </c>
      <c r="BP38" s="32">
        <f t="shared" si="28"/>
        <v>5</v>
      </c>
      <c r="BQ38" s="29">
        <f t="shared" si="29"/>
        <v>0.05</v>
      </c>
      <c r="BR38" s="29">
        <f t="shared" si="30"/>
        <v>0.38</v>
      </c>
      <c r="BS38" s="29">
        <f t="shared" si="31"/>
        <v>0.33999999999999997</v>
      </c>
      <c r="BT38" s="29">
        <f t="shared" si="32"/>
        <v>0.1</v>
      </c>
      <c r="BU38" s="40">
        <f t="shared" si="33"/>
        <v>0.82</v>
      </c>
      <c r="BV38" s="41" t="str">
        <f t="shared" si="34"/>
        <v>TERIMA</v>
      </c>
      <c r="BW38" s="42">
        <f t="shared" si="35"/>
        <v>670000</v>
      </c>
      <c r="BX38" s="43">
        <f t="shared" si="36"/>
        <v>227799.99999999997</v>
      </c>
      <c r="BY38" s="44"/>
      <c r="BZ38" s="44"/>
      <c r="CA38" s="44"/>
      <c r="CB38" s="43">
        <f t="shared" si="37"/>
        <v>254600</v>
      </c>
      <c r="CC38" s="43">
        <f t="shared" si="38"/>
        <v>227799.99999999997</v>
      </c>
      <c r="CD38" s="43">
        <f t="shared" si="39"/>
        <v>67000</v>
      </c>
      <c r="CE38" s="37">
        <f t="shared" si="40"/>
        <v>0</v>
      </c>
      <c r="CF38" s="24">
        <f t="shared" si="41"/>
        <v>0</v>
      </c>
      <c r="CG38" s="24">
        <f t="shared" si="42"/>
        <v>0</v>
      </c>
      <c r="CH38" s="24">
        <f t="shared" si="43"/>
        <v>0</v>
      </c>
      <c r="CI38" s="24">
        <f t="shared" si="44"/>
        <v>0</v>
      </c>
      <c r="CJ38" s="24">
        <f t="shared" si="45"/>
        <v>0</v>
      </c>
      <c r="CK38" s="24">
        <f t="shared" si="46"/>
        <v>0</v>
      </c>
      <c r="CL38" s="24">
        <f t="shared" si="47"/>
        <v>0</v>
      </c>
      <c r="CM38" s="24">
        <f t="shared" si="48"/>
        <v>1</v>
      </c>
      <c r="CN38" s="45">
        <f t="shared" si="49"/>
        <v>549400</v>
      </c>
      <c r="CO38" s="47"/>
    </row>
    <row r="39" spans="1:93" s="48" customFormat="1">
      <c r="A39" s="22">
        <v>29</v>
      </c>
      <c r="B39" s="78" t="s">
        <v>97</v>
      </c>
      <c r="C39" s="24">
        <v>153783</v>
      </c>
      <c r="D39" s="25">
        <f>IFERROR(VLOOKUP($C39,[1]Sheet1!$C:$AD,14,0),"")</f>
        <v>44408</v>
      </c>
      <c r="E39" s="25">
        <f>IFERROR(VLOOKUP($C39,[1]Sheet1!$C:$AD,15,0),"")</f>
        <v>44772</v>
      </c>
      <c r="F39" s="26" t="str">
        <f>IFERROR(VLOOKUP($C39,[1]Sheet1!$C:$AD,17,0),"")</f>
        <v>E</v>
      </c>
      <c r="G39" s="25" t="str">
        <f>IFERROR(VLOOKUP($C39,[1]Sheet1!$C:$AD,9,0),"")</f>
        <v>AGENT POSTPAID</v>
      </c>
      <c r="H39" s="25" t="str">
        <f>IFERROR(VLOOKUP($C39,[1]Sheet1!$C:$AD,4,0),"")</f>
        <v>LAKI-LAKI</v>
      </c>
      <c r="I39" s="25" t="str">
        <f>IFERROR(VLOOKUP($C39,[1]Sheet1!$C:$AD,11,0),"")</f>
        <v>IMAN RINALDI</v>
      </c>
      <c r="J39" s="25" t="str">
        <f>IFERROR(VLOOKUP($C39,[1]Sheet1!$C:$AD,12,0),"")</f>
        <v>RIKA RIANY</v>
      </c>
      <c r="K39" s="27" t="s">
        <v>68</v>
      </c>
      <c r="L39" s="24"/>
      <c r="M39" s="24"/>
      <c r="N39" s="22">
        <v>22</v>
      </c>
      <c r="O39" s="22">
        <f>VLOOKUP($C39,[1]Sheet2!$C:$AI,11,0)</f>
        <v>24</v>
      </c>
      <c r="P39" s="22">
        <f>VLOOKUP($C39,[1]Sheet2!$C:$AI,17,0)</f>
        <v>0</v>
      </c>
      <c r="Q39" s="22">
        <f>VLOOKUP($C39,[1]Sheet2!$C:$AI,19,0)</f>
        <v>0</v>
      </c>
      <c r="R39" s="22">
        <f>VLOOKUP($C39,[1]Sheet2!$C:$AI,25,0)</f>
        <v>0</v>
      </c>
      <c r="S39" s="22">
        <f>VLOOKUP($C39,[1]Sheet2!$C:$AI,22,0)</f>
        <v>0</v>
      </c>
      <c r="T39" s="22">
        <f>VLOOKUP($C39,[1]Sheet2!$C:$AI,16,0)</f>
        <v>0</v>
      </c>
      <c r="U39" s="22">
        <f t="shared" si="0"/>
        <v>0</v>
      </c>
      <c r="V39" s="22">
        <f t="shared" si="1"/>
        <v>24</v>
      </c>
      <c r="W39" s="22">
        <f t="shared" si="2"/>
        <v>24</v>
      </c>
      <c r="X39" s="22">
        <v>7.75</v>
      </c>
      <c r="Y39" s="22">
        <v>0</v>
      </c>
      <c r="Z39" s="28">
        <f t="shared" si="3"/>
        <v>1</v>
      </c>
      <c r="AA39" s="22">
        <f t="shared" si="4"/>
        <v>5</v>
      </c>
      <c r="AB39" s="29">
        <f t="shared" si="5"/>
        <v>0.1</v>
      </c>
      <c r="AC39" s="22">
        <f t="shared" si="6"/>
        <v>0</v>
      </c>
      <c r="AD39" s="28">
        <f t="shared" si="7"/>
        <v>1</v>
      </c>
      <c r="AE39" s="22">
        <f t="shared" si="8"/>
        <v>5</v>
      </c>
      <c r="AF39" s="29">
        <f t="shared" si="9"/>
        <v>0.15</v>
      </c>
      <c r="AG39" s="22">
        <f t="shared" si="10"/>
        <v>11160</v>
      </c>
      <c r="AH39" s="30">
        <f>VLOOKUP(C39,[1]Sheet3!C:H,6,0)</f>
        <v>13146.949999999993</v>
      </c>
      <c r="AI39" s="31">
        <f t="shared" si="11"/>
        <v>1.1780421146953399</v>
      </c>
      <c r="AJ39" s="22">
        <f t="shared" si="12"/>
        <v>5</v>
      </c>
      <c r="AK39" s="29">
        <f t="shared" si="13"/>
        <v>0.1</v>
      </c>
      <c r="AL39" s="32">
        <v>300</v>
      </c>
      <c r="AM39" s="33">
        <f>VLOOKUP($C39,[1]Sheet1!$C:$AD,21,0)</f>
        <v>289.84635879218501</v>
      </c>
      <c r="AN39" s="32">
        <f t="shared" si="14"/>
        <v>5</v>
      </c>
      <c r="AO39" s="29">
        <f t="shared" si="15"/>
        <v>0.15</v>
      </c>
      <c r="AP39" s="34">
        <v>95</v>
      </c>
      <c r="AQ39" s="33">
        <f>VLOOKUP($C39,[1]Sheet1!$C:$AD,22,0)</f>
        <v>98.3333333333333</v>
      </c>
      <c r="AR39" s="32">
        <f t="shared" si="16"/>
        <v>5</v>
      </c>
      <c r="AS39" s="29">
        <f t="shared" si="17"/>
        <v>0.1</v>
      </c>
      <c r="AT39" s="35">
        <v>0.92</v>
      </c>
      <c r="AU39" s="36">
        <f>VLOOKUP($C39,[1]Sheet1!$C:$AD,23,0)</f>
        <v>0.97096774193548396</v>
      </c>
      <c r="AV39" s="32">
        <f t="shared" si="18"/>
        <v>5</v>
      </c>
      <c r="AW39" s="29">
        <f t="shared" si="19"/>
        <v>0.1</v>
      </c>
      <c r="AX39" s="34">
        <v>90</v>
      </c>
      <c r="AY39" s="33">
        <f>VLOOKUP($C39,[1]Sheet1!$C:$AD,24,0)</f>
        <v>100</v>
      </c>
      <c r="AZ39" s="32">
        <f t="shared" si="20"/>
        <v>5</v>
      </c>
      <c r="BA39" s="29">
        <f t="shared" si="21"/>
        <v>0.08</v>
      </c>
      <c r="BB39" s="28">
        <v>0.85</v>
      </c>
      <c r="BC39" s="36">
        <f>VLOOKUP($C39,[1]Sheet1!$C:$AD,25,0)</f>
        <v>0.88333333333333297</v>
      </c>
      <c r="BD39" s="37"/>
      <c r="BE39" s="32">
        <f t="shared" si="22"/>
        <v>5</v>
      </c>
      <c r="BF39" s="29">
        <f t="shared" si="23"/>
        <v>0.06</v>
      </c>
      <c r="BG39" s="28">
        <v>0.4</v>
      </c>
      <c r="BH39" s="36">
        <f>VLOOKUP($C39,[1]Sheet1!$C:$AD,26,0)</f>
        <v>0.77419354838709697</v>
      </c>
      <c r="BI39" s="32">
        <f t="shared" si="24"/>
        <v>5</v>
      </c>
      <c r="BJ39" s="29">
        <f t="shared" si="25"/>
        <v>0.06</v>
      </c>
      <c r="BK39" s="38">
        <v>0.95</v>
      </c>
      <c r="BL39" s="36">
        <f>VLOOKUP($C39,[1]Sheet1!$C:$AD,27,0)</f>
        <v>0.99200710479573695</v>
      </c>
      <c r="BM39" s="32">
        <f t="shared" si="26"/>
        <v>5</v>
      </c>
      <c r="BN39" s="29">
        <f t="shared" si="27"/>
        <v>0.05</v>
      </c>
      <c r="BO39" s="39">
        <v>2</v>
      </c>
      <c r="BP39" s="32">
        <f t="shared" si="28"/>
        <v>5</v>
      </c>
      <c r="BQ39" s="29">
        <f t="shared" si="29"/>
        <v>0.05</v>
      </c>
      <c r="BR39" s="29">
        <f t="shared" si="30"/>
        <v>0.5</v>
      </c>
      <c r="BS39" s="29">
        <f t="shared" si="31"/>
        <v>0.4</v>
      </c>
      <c r="BT39" s="29">
        <f t="shared" si="32"/>
        <v>0.1</v>
      </c>
      <c r="BU39" s="40">
        <f t="shared" si="33"/>
        <v>1</v>
      </c>
      <c r="BV39" s="41" t="str">
        <f t="shared" si="34"/>
        <v>TERIMA</v>
      </c>
      <c r="BW39" s="42">
        <f t="shared" si="35"/>
        <v>670000</v>
      </c>
      <c r="BX39" s="43">
        <f t="shared" si="36"/>
        <v>268000</v>
      </c>
      <c r="BY39" s="44"/>
      <c r="BZ39" s="44"/>
      <c r="CA39" s="44"/>
      <c r="CB39" s="43">
        <f t="shared" si="37"/>
        <v>335000</v>
      </c>
      <c r="CC39" s="43">
        <f t="shared" si="38"/>
        <v>268000</v>
      </c>
      <c r="CD39" s="43">
        <f t="shared" si="39"/>
        <v>67000</v>
      </c>
      <c r="CE39" s="37">
        <f t="shared" si="40"/>
        <v>200000</v>
      </c>
      <c r="CF39" s="24">
        <f t="shared" si="41"/>
        <v>0</v>
      </c>
      <c r="CG39" s="24">
        <f t="shared" si="42"/>
        <v>0</v>
      </c>
      <c r="CH39" s="24">
        <f t="shared" si="43"/>
        <v>0</v>
      </c>
      <c r="CI39" s="24">
        <f t="shared" si="44"/>
        <v>0</v>
      </c>
      <c r="CJ39" s="24">
        <f t="shared" si="45"/>
        <v>0</v>
      </c>
      <c r="CK39" s="24">
        <f t="shared" si="46"/>
        <v>0</v>
      </c>
      <c r="CL39" s="24">
        <f t="shared" si="47"/>
        <v>1</v>
      </c>
      <c r="CM39" s="24">
        <f t="shared" si="48"/>
        <v>0</v>
      </c>
      <c r="CN39" s="45">
        <f t="shared" si="49"/>
        <v>870000</v>
      </c>
      <c r="CO39" s="47"/>
    </row>
    <row r="40" spans="1:93" s="48" customFormat="1">
      <c r="A40" s="22">
        <v>30</v>
      </c>
      <c r="B40" s="78" t="s">
        <v>98</v>
      </c>
      <c r="C40" s="24">
        <v>159687</v>
      </c>
      <c r="D40" s="25">
        <f>IFERROR(VLOOKUP($C40,[1]Sheet1!$C:$AD,14,0),"")</f>
        <v>44419</v>
      </c>
      <c r="E40" s="25">
        <f>IFERROR(VLOOKUP($C40,[1]Sheet1!$C:$AD,15,0),"")</f>
        <v>44722</v>
      </c>
      <c r="F40" s="26" t="str">
        <f>IFERROR(VLOOKUP($C40,[1]Sheet1!$C:$AD,17,0),"")</f>
        <v>E</v>
      </c>
      <c r="G40" s="25" t="str">
        <f>IFERROR(VLOOKUP($C40,[1]Sheet1!$C:$AD,9,0),"")</f>
        <v>AGENT POSTPAID</v>
      </c>
      <c r="H40" s="25" t="str">
        <f>IFERROR(VLOOKUP($C40,[1]Sheet1!$C:$AD,4,0),"")</f>
        <v>LAKI-LAKI</v>
      </c>
      <c r="I40" s="25" t="str">
        <f>IFERROR(VLOOKUP($C40,[1]Sheet1!$C:$AD,11,0),"")</f>
        <v>RITA</v>
      </c>
      <c r="J40" s="25" t="str">
        <f>IFERROR(VLOOKUP($C40,[1]Sheet1!$C:$AD,12,0),"")</f>
        <v>RIKA RIANY</v>
      </c>
      <c r="K40" s="27" t="s">
        <v>68</v>
      </c>
      <c r="L40" s="24"/>
      <c r="M40" s="24"/>
      <c r="N40" s="22">
        <v>22</v>
      </c>
      <c r="O40" s="22">
        <f>VLOOKUP($C40,[1]Sheet2!$C:$AI,11,0)</f>
        <v>16</v>
      </c>
      <c r="P40" s="22">
        <f>VLOOKUP($C40,[1]Sheet2!$C:$AI,17,0)</f>
        <v>0</v>
      </c>
      <c r="Q40" s="22">
        <f>VLOOKUP($C40,[1]Sheet2!$C:$AI,19,0)</f>
        <v>0</v>
      </c>
      <c r="R40" s="22">
        <f>VLOOKUP($C40,[1]Sheet2!$C:$AI,25,0)</f>
        <v>0</v>
      </c>
      <c r="S40" s="22">
        <f>VLOOKUP($C40,[1]Sheet2!$C:$AI,22,0)</f>
        <v>0</v>
      </c>
      <c r="T40" s="22">
        <f>VLOOKUP($C40,[1]Sheet2!$C:$AI,16,0)</f>
        <v>0</v>
      </c>
      <c r="U40" s="22">
        <f t="shared" si="0"/>
        <v>0</v>
      </c>
      <c r="V40" s="22">
        <f t="shared" si="1"/>
        <v>16</v>
      </c>
      <c r="W40" s="22">
        <f t="shared" si="2"/>
        <v>16</v>
      </c>
      <c r="X40" s="22">
        <v>7.75</v>
      </c>
      <c r="Y40" s="22">
        <v>0</v>
      </c>
      <c r="Z40" s="28">
        <f t="shared" si="3"/>
        <v>1</v>
      </c>
      <c r="AA40" s="22">
        <f t="shared" si="4"/>
        <v>5</v>
      </c>
      <c r="AB40" s="29">
        <f t="shared" si="5"/>
        <v>0.1</v>
      </c>
      <c r="AC40" s="22">
        <f t="shared" si="6"/>
        <v>0</v>
      </c>
      <c r="AD40" s="28">
        <f t="shared" si="7"/>
        <v>1</v>
      </c>
      <c r="AE40" s="22">
        <f t="shared" si="8"/>
        <v>5</v>
      </c>
      <c r="AF40" s="29">
        <f t="shared" si="9"/>
        <v>0.15</v>
      </c>
      <c r="AG40" s="22">
        <f t="shared" si="10"/>
        <v>7440</v>
      </c>
      <c r="AH40" s="30">
        <v>8661.7166666666708</v>
      </c>
      <c r="AI40" s="31">
        <f t="shared" si="11"/>
        <v>1.1642092293906816</v>
      </c>
      <c r="AJ40" s="22">
        <f t="shared" si="12"/>
        <v>5</v>
      </c>
      <c r="AK40" s="29">
        <f t="shared" si="13"/>
        <v>0.1</v>
      </c>
      <c r="AL40" s="32">
        <v>300</v>
      </c>
      <c r="AM40" s="33">
        <f>VLOOKUP($C40,[1]Sheet1!$C:$AD,21,0)</f>
        <v>309.78409090909099</v>
      </c>
      <c r="AN40" s="32">
        <f t="shared" si="14"/>
        <v>1</v>
      </c>
      <c r="AO40" s="29">
        <f t="shared" si="15"/>
        <v>0.03</v>
      </c>
      <c r="AP40" s="34">
        <v>95</v>
      </c>
      <c r="AQ40" s="33">
        <f>VLOOKUP($C40,[1]Sheet1!$C:$AD,22,0)</f>
        <v>94.1666666666667</v>
      </c>
      <c r="AR40" s="32">
        <f t="shared" si="16"/>
        <v>1</v>
      </c>
      <c r="AS40" s="29">
        <f t="shared" si="17"/>
        <v>0.02</v>
      </c>
      <c r="AT40" s="35">
        <v>0.92</v>
      </c>
      <c r="AU40" s="36">
        <f>VLOOKUP($C40,[1]Sheet1!$C:$AD,23,0)</f>
        <v>0.92777777777777803</v>
      </c>
      <c r="AV40" s="32">
        <f t="shared" si="18"/>
        <v>5</v>
      </c>
      <c r="AW40" s="29">
        <f t="shared" si="19"/>
        <v>0.1</v>
      </c>
      <c r="AX40" s="34">
        <v>90</v>
      </c>
      <c r="AY40" s="33">
        <f>VLOOKUP($C40,[1]Sheet1!$C:$AD,24,0)</f>
        <v>100</v>
      </c>
      <c r="AZ40" s="32">
        <f t="shared" si="20"/>
        <v>5</v>
      </c>
      <c r="BA40" s="29">
        <f t="shared" si="21"/>
        <v>0.08</v>
      </c>
      <c r="BB40" s="28">
        <v>0.85</v>
      </c>
      <c r="BC40" s="36">
        <f>VLOOKUP($C40,[1]Sheet1!$C:$AD,25,0)</f>
        <v>0.89655172413793105</v>
      </c>
      <c r="BD40" s="37"/>
      <c r="BE40" s="32">
        <f t="shared" si="22"/>
        <v>5</v>
      </c>
      <c r="BF40" s="29">
        <f t="shared" si="23"/>
        <v>0.06</v>
      </c>
      <c r="BG40" s="28">
        <v>0.4</v>
      </c>
      <c r="BH40" s="36">
        <f>VLOOKUP($C40,[1]Sheet1!$C:$AD,26,0)</f>
        <v>0.72222222222222199</v>
      </c>
      <c r="BI40" s="32">
        <f t="shared" si="24"/>
        <v>5</v>
      </c>
      <c r="BJ40" s="29">
        <f t="shared" si="25"/>
        <v>0.06</v>
      </c>
      <c r="BK40" s="38">
        <v>0.95</v>
      </c>
      <c r="BL40" s="36">
        <f>VLOOKUP($C40,[1]Sheet1!$C:$AD,27,0)</f>
        <v>0.98409090909090902</v>
      </c>
      <c r="BM40" s="32">
        <f t="shared" si="26"/>
        <v>5</v>
      </c>
      <c r="BN40" s="29">
        <f t="shared" si="27"/>
        <v>0.05</v>
      </c>
      <c r="BO40" s="39">
        <v>2</v>
      </c>
      <c r="BP40" s="32">
        <f t="shared" si="28"/>
        <v>5</v>
      </c>
      <c r="BQ40" s="29">
        <f t="shared" si="29"/>
        <v>0.05</v>
      </c>
      <c r="BR40" s="29">
        <f t="shared" si="30"/>
        <v>0.38</v>
      </c>
      <c r="BS40" s="29">
        <f t="shared" si="31"/>
        <v>0.32</v>
      </c>
      <c r="BT40" s="29">
        <f t="shared" si="32"/>
        <v>0.1</v>
      </c>
      <c r="BU40" s="40">
        <f t="shared" si="33"/>
        <v>0.79999999999999993</v>
      </c>
      <c r="BV40" s="41" t="str">
        <f t="shared" si="34"/>
        <v>TERIMA</v>
      </c>
      <c r="BW40" s="42">
        <f t="shared" si="35"/>
        <v>670000</v>
      </c>
      <c r="BX40" s="43">
        <f t="shared" si="36"/>
        <v>214400</v>
      </c>
      <c r="BY40" s="44">
        <v>1</v>
      </c>
      <c r="BZ40" s="44"/>
      <c r="CA40" s="44"/>
      <c r="CB40" s="43">
        <f t="shared" si="37"/>
        <v>254600</v>
      </c>
      <c r="CC40" s="43">
        <f t="shared" si="38"/>
        <v>182240</v>
      </c>
      <c r="CD40" s="43">
        <f t="shared" si="39"/>
        <v>67000</v>
      </c>
      <c r="CE40" s="37">
        <f t="shared" si="40"/>
        <v>0</v>
      </c>
      <c r="CF40" s="24">
        <f t="shared" si="41"/>
        <v>0</v>
      </c>
      <c r="CG40" s="24">
        <f t="shared" si="42"/>
        <v>0</v>
      </c>
      <c r="CH40" s="24">
        <f t="shared" si="43"/>
        <v>0</v>
      </c>
      <c r="CI40" s="24">
        <f t="shared" si="44"/>
        <v>0</v>
      </c>
      <c r="CJ40" s="24">
        <f t="shared" si="45"/>
        <v>0</v>
      </c>
      <c r="CK40" s="24">
        <f t="shared" si="46"/>
        <v>0</v>
      </c>
      <c r="CL40" s="24">
        <f t="shared" si="47"/>
        <v>1</v>
      </c>
      <c r="CM40" s="24">
        <f t="shared" si="48"/>
        <v>0</v>
      </c>
      <c r="CN40" s="45">
        <f t="shared" si="49"/>
        <v>503840</v>
      </c>
      <c r="CO40" s="47"/>
    </row>
    <row r="41" spans="1:93" s="48" customFormat="1">
      <c r="A41" s="22">
        <v>31</v>
      </c>
      <c r="B41" s="78" t="s">
        <v>99</v>
      </c>
      <c r="C41" s="24">
        <v>101574</v>
      </c>
      <c r="D41" s="25">
        <f>IFERROR(VLOOKUP($C41,[1]Sheet1!$C:$AD,14,0),"")</f>
        <v>44351</v>
      </c>
      <c r="E41" s="25">
        <f>IFERROR(VLOOKUP($C41,[1]Sheet1!$C:$AD,15,0),"")</f>
        <v>44715</v>
      </c>
      <c r="F41" s="26" t="str">
        <f>IFERROR(VLOOKUP($C41,[1]Sheet1!$C:$AD,17,0),"")</f>
        <v>E</v>
      </c>
      <c r="G41" s="25" t="str">
        <f>IFERROR(VLOOKUP($C41,[1]Sheet1!$C:$AD,9,0),"")</f>
        <v>AGENT POSTPAID</v>
      </c>
      <c r="H41" s="25" t="str">
        <f>IFERROR(VLOOKUP($C41,[1]Sheet1!$C:$AD,4,0),"")</f>
        <v>LAKI-LAKI</v>
      </c>
      <c r="I41" s="25" t="str">
        <f>IFERROR(VLOOKUP($C41,[1]Sheet1!$C:$AD,11,0),"")</f>
        <v>ANGGITA SITI NUR MARFUAH</v>
      </c>
      <c r="J41" s="25" t="str">
        <f>IFERROR(VLOOKUP($C41,[1]Sheet1!$C:$AD,12,0),"")</f>
        <v>AAN YANUAR</v>
      </c>
      <c r="K41" s="27" t="s">
        <v>68</v>
      </c>
      <c r="L41" s="24"/>
      <c r="M41" s="24"/>
      <c r="N41" s="22">
        <v>22</v>
      </c>
      <c r="O41" s="22">
        <f>VLOOKUP($C41,[1]Sheet2!$C:$AI,11,0)</f>
        <v>24</v>
      </c>
      <c r="P41" s="22">
        <f>VLOOKUP($C41,[1]Sheet2!$C:$AI,17,0)</f>
        <v>0</v>
      </c>
      <c r="Q41" s="22">
        <f>VLOOKUP($C41,[1]Sheet2!$C:$AI,19,0)</f>
        <v>0</v>
      </c>
      <c r="R41" s="22">
        <f>VLOOKUP($C41,[1]Sheet2!$C:$AI,25,0)</f>
        <v>0</v>
      </c>
      <c r="S41" s="22">
        <f>VLOOKUP($C41,[1]Sheet2!$C:$AI,22,0)</f>
        <v>0</v>
      </c>
      <c r="T41" s="22">
        <f>VLOOKUP($C41,[1]Sheet2!$C:$AI,16,0)</f>
        <v>0</v>
      </c>
      <c r="U41" s="22">
        <f t="shared" si="0"/>
        <v>0</v>
      </c>
      <c r="V41" s="22">
        <f t="shared" si="1"/>
        <v>24</v>
      </c>
      <c r="W41" s="22">
        <f t="shared" si="2"/>
        <v>24</v>
      </c>
      <c r="X41" s="22">
        <v>7.75</v>
      </c>
      <c r="Y41" s="22">
        <v>0</v>
      </c>
      <c r="Z41" s="28">
        <f t="shared" si="3"/>
        <v>1</v>
      </c>
      <c r="AA41" s="22">
        <f t="shared" si="4"/>
        <v>5</v>
      </c>
      <c r="AB41" s="29">
        <f t="shared" si="5"/>
        <v>0.1</v>
      </c>
      <c r="AC41" s="22">
        <f t="shared" si="6"/>
        <v>0</v>
      </c>
      <c r="AD41" s="28">
        <f t="shared" si="7"/>
        <v>1</v>
      </c>
      <c r="AE41" s="22">
        <f t="shared" si="8"/>
        <v>5</v>
      </c>
      <c r="AF41" s="29">
        <f t="shared" si="9"/>
        <v>0.15</v>
      </c>
      <c r="AG41" s="22">
        <f t="shared" si="10"/>
        <v>11160</v>
      </c>
      <c r="AH41" s="30">
        <f>VLOOKUP(C41,[1]Sheet3!C:H,6,0)</f>
        <v>13457.566666666653</v>
      </c>
      <c r="AI41" s="31">
        <f t="shared" si="11"/>
        <v>1.2058751493428901</v>
      </c>
      <c r="AJ41" s="22">
        <f t="shared" si="12"/>
        <v>5</v>
      </c>
      <c r="AK41" s="29">
        <f t="shared" si="13"/>
        <v>0.1</v>
      </c>
      <c r="AL41" s="32">
        <v>300</v>
      </c>
      <c r="AM41" s="33">
        <f>VLOOKUP($C41,[1]Sheet1!$C:$AD,21,0)</f>
        <v>309.56012412722998</v>
      </c>
      <c r="AN41" s="32">
        <f t="shared" si="14"/>
        <v>1</v>
      </c>
      <c r="AO41" s="29">
        <f t="shared" si="15"/>
        <v>0.03</v>
      </c>
      <c r="AP41" s="34">
        <v>95</v>
      </c>
      <c r="AQ41" s="33">
        <f>VLOOKUP($C41,[1]Sheet1!$C:$AD,22,0)</f>
        <v>99.1666666666667</v>
      </c>
      <c r="AR41" s="32">
        <f t="shared" si="16"/>
        <v>5</v>
      </c>
      <c r="AS41" s="29">
        <f t="shared" si="17"/>
        <v>0.1</v>
      </c>
      <c r="AT41" s="35">
        <v>0.92</v>
      </c>
      <c r="AU41" s="36">
        <f>VLOOKUP($C41,[1]Sheet1!$C:$AD,23,0)</f>
        <v>0.92413793103448305</v>
      </c>
      <c r="AV41" s="32">
        <f t="shared" si="18"/>
        <v>5</v>
      </c>
      <c r="AW41" s="29">
        <f t="shared" si="19"/>
        <v>0.1</v>
      </c>
      <c r="AX41" s="34">
        <v>90</v>
      </c>
      <c r="AY41" s="33">
        <f>VLOOKUP($C41,[1]Sheet1!$C:$AD,24,0)</f>
        <v>100</v>
      </c>
      <c r="AZ41" s="32">
        <f t="shared" si="20"/>
        <v>5</v>
      </c>
      <c r="BA41" s="29">
        <f t="shared" si="21"/>
        <v>0.08</v>
      </c>
      <c r="BB41" s="28">
        <v>0.85</v>
      </c>
      <c r="BC41" s="36">
        <f>VLOOKUP($C41,[1]Sheet1!$C:$AD,25,0)</f>
        <v>0.91304347826086996</v>
      </c>
      <c r="BD41" s="37"/>
      <c r="BE41" s="32">
        <f t="shared" si="22"/>
        <v>5</v>
      </c>
      <c r="BF41" s="29">
        <f t="shared" si="23"/>
        <v>0.06</v>
      </c>
      <c r="BG41" s="28">
        <v>0.4</v>
      </c>
      <c r="BH41" s="36">
        <f>VLOOKUP($C41,[1]Sheet1!$C:$AD,26,0)</f>
        <v>0.65517241379310298</v>
      </c>
      <c r="BI41" s="32">
        <f t="shared" si="24"/>
        <v>5</v>
      </c>
      <c r="BJ41" s="29">
        <f t="shared" si="25"/>
        <v>0.06</v>
      </c>
      <c r="BK41" s="38">
        <v>0.95</v>
      </c>
      <c r="BL41" s="36">
        <f>VLOOKUP($C41,[1]Sheet1!$C:$AD,27,0)</f>
        <v>0.98991466252909199</v>
      </c>
      <c r="BM41" s="32">
        <f t="shared" si="26"/>
        <v>5</v>
      </c>
      <c r="BN41" s="29">
        <f t="shared" si="27"/>
        <v>0.05</v>
      </c>
      <c r="BO41" s="39">
        <v>2</v>
      </c>
      <c r="BP41" s="32">
        <f t="shared" si="28"/>
        <v>5</v>
      </c>
      <c r="BQ41" s="29">
        <f t="shared" si="29"/>
        <v>0.05</v>
      </c>
      <c r="BR41" s="29">
        <f t="shared" si="30"/>
        <v>0.38</v>
      </c>
      <c r="BS41" s="29">
        <f t="shared" si="31"/>
        <v>0.4</v>
      </c>
      <c r="BT41" s="29">
        <f t="shared" si="32"/>
        <v>0.1</v>
      </c>
      <c r="BU41" s="40">
        <f t="shared" si="33"/>
        <v>0.88</v>
      </c>
      <c r="BV41" s="41" t="str">
        <f t="shared" si="34"/>
        <v>TERIMA</v>
      </c>
      <c r="BW41" s="42">
        <f t="shared" si="35"/>
        <v>670000</v>
      </c>
      <c r="BX41" s="43">
        <f t="shared" si="36"/>
        <v>268000</v>
      </c>
      <c r="BY41" s="44"/>
      <c r="BZ41" s="44">
        <v>1</v>
      </c>
      <c r="CA41" s="44"/>
      <c r="CB41" s="43">
        <f t="shared" si="37"/>
        <v>254600</v>
      </c>
      <c r="CC41" s="43">
        <f t="shared" si="38"/>
        <v>160800</v>
      </c>
      <c r="CD41" s="43">
        <f t="shared" si="39"/>
        <v>67000</v>
      </c>
      <c r="CE41" s="37">
        <f t="shared" si="40"/>
        <v>0</v>
      </c>
      <c r="CF41" s="24">
        <f t="shared" si="41"/>
        <v>0</v>
      </c>
      <c r="CG41" s="24">
        <f t="shared" si="42"/>
        <v>0</v>
      </c>
      <c r="CH41" s="24">
        <f t="shared" si="43"/>
        <v>0</v>
      </c>
      <c r="CI41" s="24">
        <f t="shared" si="44"/>
        <v>0</v>
      </c>
      <c r="CJ41" s="24">
        <f t="shared" si="45"/>
        <v>0</v>
      </c>
      <c r="CK41" s="24">
        <f t="shared" si="46"/>
        <v>0</v>
      </c>
      <c r="CL41" s="24">
        <f t="shared" si="47"/>
        <v>1</v>
      </c>
      <c r="CM41" s="24">
        <f t="shared" si="48"/>
        <v>0</v>
      </c>
      <c r="CN41" s="45">
        <f t="shared" si="49"/>
        <v>482400</v>
      </c>
      <c r="CO41" s="47"/>
    </row>
    <row r="42" spans="1:93" s="48" customFormat="1">
      <c r="A42" s="22">
        <v>32</v>
      </c>
      <c r="B42" s="78" t="s">
        <v>100</v>
      </c>
      <c r="C42" s="24">
        <v>101063</v>
      </c>
      <c r="D42" s="25">
        <f>IFERROR(VLOOKUP($C42,[1]Sheet1!$C:$AD,14,0),"")</f>
        <v>44350</v>
      </c>
      <c r="E42" s="25">
        <f>IFERROR(VLOOKUP($C42,[1]Sheet1!$C:$AD,15,0),"")</f>
        <v>44653</v>
      </c>
      <c r="F42" s="26" t="str">
        <f>IFERROR(VLOOKUP($C42,[1]Sheet1!$C:$AD,17,0),"")</f>
        <v>E</v>
      </c>
      <c r="G42" s="25" t="str">
        <f>IFERROR(VLOOKUP($C42,[1]Sheet1!$C:$AD,9,0),"")</f>
        <v>AGENT POSTPAID</v>
      </c>
      <c r="H42" s="25" t="str">
        <f>IFERROR(VLOOKUP($C42,[1]Sheet1!$C:$AD,4,0),"")</f>
        <v>PEREMPUAN</v>
      </c>
      <c r="I42" s="25" t="str">
        <f>IFERROR(VLOOKUP($C42,[1]Sheet1!$C:$AD,11,0),"")</f>
        <v>JEANNY ANASTASYA</v>
      </c>
      <c r="J42" s="25" t="str">
        <f>IFERROR(VLOOKUP($C42,[1]Sheet1!$C:$AD,12,0),"")</f>
        <v>AAN YANUAR</v>
      </c>
      <c r="K42" s="27" t="s">
        <v>68</v>
      </c>
      <c r="L42" s="24"/>
      <c r="M42" s="24"/>
      <c r="N42" s="22">
        <v>22</v>
      </c>
      <c r="O42" s="22">
        <f>VLOOKUP($C42,[1]Sheet2!$C:$AI,11,0)</f>
        <v>24</v>
      </c>
      <c r="P42" s="22">
        <f>VLOOKUP($C42,[1]Sheet2!$C:$AI,17,0)</f>
        <v>0</v>
      </c>
      <c r="Q42" s="22">
        <f>VLOOKUP($C42,[1]Sheet2!$C:$AI,19,0)</f>
        <v>0</v>
      </c>
      <c r="R42" s="22">
        <f>VLOOKUP($C42,[1]Sheet2!$C:$AI,25,0)</f>
        <v>0</v>
      </c>
      <c r="S42" s="22">
        <f>VLOOKUP($C42,[1]Sheet2!$C:$AI,22,0)</f>
        <v>0</v>
      </c>
      <c r="T42" s="22">
        <f>VLOOKUP($C42,[1]Sheet2!$C:$AI,16,0)</f>
        <v>0</v>
      </c>
      <c r="U42" s="22">
        <f t="shared" si="0"/>
        <v>0</v>
      </c>
      <c r="V42" s="22">
        <f t="shared" si="1"/>
        <v>24</v>
      </c>
      <c r="W42" s="22">
        <f t="shared" si="2"/>
        <v>24</v>
      </c>
      <c r="X42" s="22">
        <v>7.75</v>
      </c>
      <c r="Y42" s="22">
        <v>0</v>
      </c>
      <c r="Z42" s="28">
        <f t="shared" si="3"/>
        <v>1</v>
      </c>
      <c r="AA42" s="22">
        <f t="shared" si="4"/>
        <v>5</v>
      </c>
      <c r="AB42" s="29">
        <f t="shared" si="5"/>
        <v>0.1</v>
      </c>
      <c r="AC42" s="22">
        <f t="shared" si="6"/>
        <v>0</v>
      </c>
      <c r="AD42" s="28">
        <f t="shared" si="7"/>
        <v>1</v>
      </c>
      <c r="AE42" s="22">
        <f t="shared" si="8"/>
        <v>5</v>
      </c>
      <c r="AF42" s="29">
        <f t="shared" si="9"/>
        <v>0.15</v>
      </c>
      <c r="AG42" s="22">
        <f t="shared" si="10"/>
        <v>11160</v>
      </c>
      <c r="AH42" s="30">
        <f>VLOOKUP(C42,[1]Sheet3!C:H,6,0)</f>
        <v>12989.016666666648</v>
      </c>
      <c r="AI42" s="31">
        <f t="shared" si="11"/>
        <v>1.1638903823178</v>
      </c>
      <c r="AJ42" s="22">
        <f t="shared" si="12"/>
        <v>5</v>
      </c>
      <c r="AK42" s="29">
        <f t="shared" si="13"/>
        <v>0.1</v>
      </c>
      <c r="AL42" s="32">
        <v>300</v>
      </c>
      <c r="AM42" s="33">
        <f>VLOOKUP($C42,[1]Sheet1!$C:$AD,21,0)</f>
        <v>286.259903961585</v>
      </c>
      <c r="AN42" s="32">
        <f t="shared" si="14"/>
        <v>5</v>
      </c>
      <c r="AO42" s="29">
        <f t="shared" si="15"/>
        <v>0.15</v>
      </c>
      <c r="AP42" s="34">
        <v>95</v>
      </c>
      <c r="AQ42" s="33">
        <f>VLOOKUP($C42,[1]Sheet1!$C:$AD,22,0)</f>
        <v>98.75</v>
      </c>
      <c r="AR42" s="32">
        <f t="shared" si="16"/>
        <v>5</v>
      </c>
      <c r="AS42" s="29">
        <f t="shared" si="17"/>
        <v>0.1</v>
      </c>
      <c r="AT42" s="35">
        <v>0.92</v>
      </c>
      <c r="AU42" s="36">
        <f>VLOOKUP($C42,[1]Sheet1!$C:$AD,23,0)</f>
        <v>0.95932203389830495</v>
      </c>
      <c r="AV42" s="32">
        <f t="shared" si="18"/>
        <v>5</v>
      </c>
      <c r="AW42" s="29">
        <f t="shared" si="19"/>
        <v>0.1</v>
      </c>
      <c r="AX42" s="34">
        <v>90</v>
      </c>
      <c r="AY42" s="33">
        <f>VLOOKUP($C42,[1]Sheet1!$C:$AD,24,0)</f>
        <v>95</v>
      </c>
      <c r="AZ42" s="32">
        <f t="shared" si="20"/>
        <v>5</v>
      </c>
      <c r="BA42" s="29">
        <f t="shared" si="21"/>
        <v>0.08</v>
      </c>
      <c r="BB42" s="28">
        <v>0.85</v>
      </c>
      <c r="BC42" s="36">
        <f>VLOOKUP($C42,[1]Sheet1!$C:$AD,25,0)</f>
        <v>0.97959183673469397</v>
      </c>
      <c r="BD42" s="37"/>
      <c r="BE42" s="32">
        <f t="shared" si="22"/>
        <v>5</v>
      </c>
      <c r="BF42" s="29">
        <f t="shared" si="23"/>
        <v>0.06</v>
      </c>
      <c r="BG42" s="28">
        <v>0.4</v>
      </c>
      <c r="BH42" s="36">
        <f>VLOOKUP($C42,[1]Sheet1!$C:$AD,26,0)</f>
        <v>0.677966101694915</v>
      </c>
      <c r="BI42" s="32">
        <f t="shared" si="24"/>
        <v>5</v>
      </c>
      <c r="BJ42" s="29">
        <f t="shared" si="25"/>
        <v>0.06</v>
      </c>
      <c r="BK42" s="38">
        <v>0.95</v>
      </c>
      <c r="BL42" s="36">
        <f>VLOOKUP($C42,[1]Sheet1!$C:$AD,27,0)</f>
        <v>0.99279711884753896</v>
      </c>
      <c r="BM42" s="32">
        <f t="shared" si="26"/>
        <v>5</v>
      </c>
      <c r="BN42" s="29">
        <f t="shared" si="27"/>
        <v>0.05</v>
      </c>
      <c r="BO42" s="39">
        <v>2</v>
      </c>
      <c r="BP42" s="32">
        <f t="shared" si="28"/>
        <v>5</v>
      </c>
      <c r="BQ42" s="29">
        <f t="shared" si="29"/>
        <v>0.05</v>
      </c>
      <c r="BR42" s="29">
        <f t="shared" si="30"/>
        <v>0.5</v>
      </c>
      <c r="BS42" s="29">
        <f t="shared" si="31"/>
        <v>0.4</v>
      </c>
      <c r="BT42" s="29">
        <f t="shared" si="32"/>
        <v>0.1</v>
      </c>
      <c r="BU42" s="40">
        <f t="shared" si="33"/>
        <v>1</v>
      </c>
      <c r="BV42" s="41" t="str">
        <f t="shared" si="34"/>
        <v>TERIMA</v>
      </c>
      <c r="BW42" s="42">
        <f t="shared" si="35"/>
        <v>670000</v>
      </c>
      <c r="BX42" s="43">
        <f t="shared" si="36"/>
        <v>268000</v>
      </c>
      <c r="BY42" s="44"/>
      <c r="BZ42" s="44"/>
      <c r="CA42" s="44"/>
      <c r="CB42" s="43">
        <f t="shared" si="37"/>
        <v>335000</v>
      </c>
      <c r="CC42" s="43">
        <f t="shared" si="38"/>
        <v>268000</v>
      </c>
      <c r="CD42" s="43">
        <f t="shared" si="39"/>
        <v>67000</v>
      </c>
      <c r="CE42" s="37">
        <f t="shared" si="40"/>
        <v>200000</v>
      </c>
      <c r="CF42" s="24">
        <f t="shared" si="41"/>
        <v>0</v>
      </c>
      <c r="CG42" s="24">
        <f t="shared" si="42"/>
        <v>0</v>
      </c>
      <c r="CH42" s="24">
        <f t="shared" si="43"/>
        <v>0</v>
      </c>
      <c r="CI42" s="24">
        <f t="shared" si="44"/>
        <v>0</v>
      </c>
      <c r="CJ42" s="24">
        <f t="shared" si="45"/>
        <v>0</v>
      </c>
      <c r="CK42" s="24">
        <f t="shared" si="46"/>
        <v>0</v>
      </c>
      <c r="CL42" s="24">
        <f t="shared" si="47"/>
        <v>0</v>
      </c>
      <c r="CM42" s="24">
        <f t="shared" si="48"/>
        <v>1</v>
      </c>
      <c r="CN42" s="45">
        <f t="shared" si="49"/>
        <v>870000</v>
      </c>
      <c r="CO42" s="47"/>
    </row>
    <row r="43" spans="1:93" s="48" customFormat="1">
      <c r="A43" s="22">
        <v>33</v>
      </c>
      <c r="B43" s="78" t="s">
        <v>101</v>
      </c>
      <c r="C43" s="24">
        <v>154502</v>
      </c>
      <c r="D43" s="25">
        <f>IFERROR(VLOOKUP($C43,[1]Sheet1!$C:$AD,14,0),"")</f>
        <v>44441</v>
      </c>
      <c r="E43" s="25">
        <f>IFERROR(VLOOKUP($C43,[1]Sheet1!$C:$AD,15,0),"")</f>
        <v>44621</v>
      </c>
      <c r="F43" s="26" t="str">
        <f>IFERROR(VLOOKUP($C43,[1]Sheet1!$C:$AD,17,0),"")</f>
        <v>E</v>
      </c>
      <c r="G43" s="25" t="str">
        <f>IFERROR(VLOOKUP($C43,[1]Sheet1!$C:$AD,9,0),"")</f>
        <v>AGENT POSTPAID</v>
      </c>
      <c r="H43" s="25" t="str">
        <f>IFERROR(VLOOKUP($C43,[1]Sheet1!$C:$AD,4,0),"")</f>
        <v>PEREMPUAN</v>
      </c>
      <c r="I43" s="25" t="str">
        <f>IFERROR(VLOOKUP($C43,[1]Sheet1!$C:$AD,11,0),"")</f>
        <v>HENDRA</v>
      </c>
      <c r="J43" s="25" t="str">
        <f>IFERROR(VLOOKUP($C43,[1]Sheet1!$C:$AD,12,0),"")</f>
        <v>RIKA RIANY</v>
      </c>
      <c r="K43" s="27" t="s">
        <v>68</v>
      </c>
      <c r="L43" s="24"/>
      <c r="M43" s="24"/>
      <c r="N43" s="22">
        <v>22</v>
      </c>
      <c r="O43" s="22">
        <f>VLOOKUP($C43,[1]Sheet2!$C:$AI,11,0)</f>
        <v>24</v>
      </c>
      <c r="P43" s="22">
        <f>VLOOKUP($C43,[1]Sheet2!$C:$AI,17,0)</f>
        <v>0</v>
      </c>
      <c r="Q43" s="22">
        <f>VLOOKUP($C43,[1]Sheet2!$C:$AI,19,0)</f>
        <v>0</v>
      </c>
      <c r="R43" s="22">
        <f>VLOOKUP($C43,[1]Sheet2!$C:$AI,25,0)</f>
        <v>0</v>
      </c>
      <c r="S43" s="22">
        <f>VLOOKUP($C43,[1]Sheet2!$C:$AI,22,0)</f>
        <v>0</v>
      </c>
      <c r="T43" s="22">
        <f>VLOOKUP($C43,[1]Sheet2!$C:$AI,16,0)</f>
        <v>0</v>
      </c>
      <c r="U43" s="22">
        <f t="shared" si="0"/>
        <v>0</v>
      </c>
      <c r="V43" s="22">
        <f t="shared" si="1"/>
        <v>24</v>
      </c>
      <c r="W43" s="22">
        <f t="shared" si="2"/>
        <v>24</v>
      </c>
      <c r="X43" s="22">
        <v>7.75</v>
      </c>
      <c r="Y43" s="22">
        <v>0</v>
      </c>
      <c r="Z43" s="28">
        <f t="shared" si="3"/>
        <v>1</v>
      </c>
      <c r="AA43" s="22">
        <f t="shared" si="4"/>
        <v>5</v>
      </c>
      <c r="AB43" s="29">
        <f t="shared" si="5"/>
        <v>0.1</v>
      </c>
      <c r="AC43" s="22">
        <f t="shared" si="6"/>
        <v>0</v>
      </c>
      <c r="AD43" s="28">
        <f t="shared" si="7"/>
        <v>1</v>
      </c>
      <c r="AE43" s="22">
        <f t="shared" si="8"/>
        <v>5</v>
      </c>
      <c r="AF43" s="29">
        <f t="shared" si="9"/>
        <v>0.15</v>
      </c>
      <c r="AG43" s="22">
        <f t="shared" si="10"/>
        <v>11160</v>
      </c>
      <c r="AH43" s="30">
        <f>VLOOKUP(C43,[1]Sheet3!C:H,6,0)</f>
        <v>13148.000000000047</v>
      </c>
      <c r="AI43" s="31">
        <f t="shared" si="11"/>
        <v>1.1781362007168501</v>
      </c>
      <c r="AJ43" s="22">
        <f t="shared" si="12"/>
        <v>5</v>
      </c>
      <c r="AK43" s="29">
        <f t="shared" si="13"/>
        <v>0.1</v>
      </c>
      <c r="AL43" s="32">
        <v>300</v>
      </c>
      <c r="AM43" s="33">
        <f>VLOOKUP($C43,[1]Sheet1!$C:$AD,21,0)</f>
        <v>291.52157738095201</v>
      </c>
      <c r="AN43" s="32">
        <f t="shared" si="14"/>
        <v>5</v>
      </c>
      <c r="AO43" s="29">
        <f t="shared" si="15"/>
        <v>0.15</v>
      </c>
      <c r="AP43" s="34">
        <v>95</v>
      </c>
      <c r="AQ43" s="33">
        <f>VLOOKUP($C43,[1]Sheet1!$C:$AD,22,0)</f>
        <v>96.8055555555555</v>
      </c>
      <c r="AR43" s="32">
        <f t="shared" si="16"/>
        <v>5</v>
      </c>
      <c r="AS43" s="29">
        <f t="shared" si="17"/>
        <v>0.1</v>
      </c>
      <c r="AT43" s="35">
        <v>0.92</v>
      </c>
      <c r="AU43" s="36">
        <f>VLOOKUP($C43,[1]Sheet1!$C:$AD,23,0)</f>
        <v>0.94736842105263197</v>
      </c>
      <c r="AV43" s="32">
        <f t="shared" si="18"/>
        <v>5</v>
      </c>
      <c r="AW43" s="29">
        <f t="shared" si="19"/>
        <v>0.1</v>
      </c>
      <c r="AX43" s="34">
        <v>90</v>
      </c>
      <c r="AY43" s="33">
        <f>VLOOKUP($C43,[1]Sheet1!$C:$AD,24,0)</f>
        <v>100</v>
      </c>
      <c r="AZ43" s="32">
        <f t="shared" si="20"/>
        <v>5</v>
      </c>
      <c r="BA43" s="29">
        <f t="shared" si="21"/>
        <v>0.08</v>
      </c>
      <c r="BB43" s="28">
        <v>0.85</v>
      </c>
      <c r="BC43" s="36">
        <f>VLOOKUP($C43,[1]Sheet1!$C:$AD,25,0)</f>
        <v>0.92134831460674205</v>
      </c>
      <c r="BD43" s="37"/>
      <c r="BE43" s="32">
        <f t="shared" si="22"/>
        <v>5</v>
      </c>
      <c r="BF43" s="29">
        <f t="shared" si="23"/>
        <v>0.06</v>
      </c>
      <c r="BG43" s="28">
        <v>0.4</v>
      </c>
      <c r="BH43" s="36">
        <f>VLOOKUP($C43,[1]Sheet1!$C:$AD,26,0)</f>
        <v>0.69473684210526299</v>
      </c>
      <c r="BI43" s="32">
        <f t="shared" si="24"/>
        <v>5</v>
      </c>
      <c r="BJ43" s="29">
        <f t="shared" si="25"/>
        <v>0.06</v>
      </c>
      <c r="BK43" s="38">
        <v>0.95</v>
      </c>
      <c r="BL43" s="36">
        <f>VLOOKUP($C43,[1]Sheet1!$C:$AD,27,0)</f>
        <v>0.99404761904761896</v>
      </c>
      <c r="BM43" s="32">
        <f t="shared" si="26"/>
        <v>5</v>
      </c>
      <c r="BN43" s="29">
        <f t="shared" si="27"/>
        <v>0.05</v>
      </c>
      <c r="BO43" s="39">
        <v>2</v>
      </c>
      <c r="BP43" s="32">
        <f t="shared" si="28"/>
        <v>5</v>
      </c>
      <c r="BQ43" s="29">
        <f t="shared" si="29"/>
        <v>0.05</v>
      </c>
      <c r="BR43" s="29">
        <f t="shared" si="30"/>
        <v>0.5</v>
      </c>
      <c r="BS43" s="29">
        <f t="shared" si="31"/>
        <v>0.4</v>
      </c>
      <c r="BT43" s="29">
        <f t="shared" si="32"/>
        <v>0.1</v>
      </c>
      <c r="BU43" s="40">
        <f t="shared" si="33"/>
        <v>1</v>
      </c>
      <c r="BV43" s="41" t="str">
        <f t="shared" si="34"/>
        <v>TERIMA</v>
      </c>
      <c r="BW43" s="42">
        <f t="shared" si="35"/>
        <v>670000</v>
      </c>
      <c r="BX43" s="43">
        <f t="shared" si="36"/>
        <v>268000</v>
      </c>
      <c r="BY43" s="44"/>
      <c r="BZ43" s="44"/>
      <c r="CA43" s="44"/>
      <c r="CB43" s="43">
        <f t="shared" si="37"/>
        <v>335000</v>
      </c>
      <c r="CC43" s="43">
        <f t="shared" si="38"/>
        <v>268000</v>
      </c>
      <c r="CD43" s="43">
        <f t="shared" si="39"/>
        <v>67000</v>
      </c>
      <c r="CE43" s="37">
        <f t="shared" si="40"/>
        <v>200000</v>
      </c>
      <c r="CF43" s="24">
        <f t="shared" si="41"/>
        <v>0</v>
      </c>
      <c r="CG43" s="24">
        <f t="shared" si="42"/>
        <v>0</v>
      </c>
      <c r="CH43" s="24">
        <f t="shared" si="43"/>
        <v>0</v>
      </c>
      <c r="CI43" s="24">
        <f t="shared" si="44"/>
        <v>0</v>
      </c>
      <c r="CJ43" s="24">
        <f t="shared" si="45"/>
        <v>0</v>
      </c>
      <c r="CK43" s="24">
        <f t="shared" si="46"/>
        <v>0</v>
      </c>
      <c r="CL43" s="24">
        <f t="shared" si="47"/>
        <v>0</v>
      </c>
      <c r="CM43" s="24">
        <f t="shared" si="48"/>
        <v>1</v>
      </c>
      <c r="CN43" s="45">
        <f t="shared" si="49"/>
        <v>870000</v>
      </c>
      <c r="CO43" s="47"/>
    </row>
    <row r="44" spans="1:93" s="48" customFormat="1">
      <c r="A44" s="22">
        <v>34</v>
      </c>
      <c r="B44" s="78" t="s">
        <v>102</v>
      </c>
      <c r="C44" s="24">
        <v>156228</v>
      </c>
      <c r="D44" s="25">
        <f>IFERROR(VLOOKUP($C44,[1]Sheet1!$C:$AD,14,0),"")</f>
        <v>44232</v>
      </c>
      <c r="E44" s="25">
        <f>IFERROR(VLOOKUP($C44,[1]Sheet1!$C:$AD,15,0),"")</f>
        <v>44899</v>
      </c>
      <c r="F44" s="26" t="str">
        <f>IFERROR(VLOOKUP($C44,[1]Sheet1!$C:$AD,17,0),"")</f>
        <v>E</v>
      </c>
      <c r="G44" s="25" t="str">
        <f>IFERROR(VLOOKUP($C44,[1]Sheet1!$C:$AD,9,0),"")</f>
        <v>AGENT POSTPAID</v>
      </c>
      <c r="H44" s="25" t="str">
        <f>IFERROR(VLOOKUP($C44,[1]Sheet1!$C:$AD,4,0),"")</f>
        <v>PEREMPUAN</v>
      </c>
      <c r="I44" s="25" t="str">
        <f>IFERROR(VLOOKUP($C44,[1]Sheet1!$C:$AD,11,0),"")</f>
        <v>ADITYA ROY WICAKSONO</v>
      </c>
      <c r="J44" s="25" t="str">
        <f>IFERROR(VLOOKUP($C44,[1]Sheet1!$C:$AD,12,0),"")</f>
        <v>AAN YANUAR</v>
      </c>
      <c r="K44" s="27" t="s">
        <v>68</v>
      </c>
      <c r="L44" s="24"/>
      <c r="M44" s="24"/>
      <c r="N44" s="22">
        <v>22</v>
      </c>
      <c r="O44" s="22">
        <f>VLOOKUP($C44,[1]Sheet2!$C:$AI,11,0)</f>
        <v>24</v>
      </c>
      <c r="P44" s="22">
        <f>VLOOKUP($C44,[1]Sheet2!$C:$AI,17,0)</f>
        <v>0</v>
      </c>
      <c r="Q44" s="22">
        <f>VLOOKUP($C44,[1]Sheet2!$C:$AI,19,0)</f>
        <v>0</v>
      </c>
      <c r="R44" s="22">
        <f>VLOOKUP($C44,[1]Sheet2!$C:$AI,25,0)</f>
        <v>0</v>
      </c>
      <c r="S44" s="22">
        <f>VLOOKUP($C44,[1]Sheet2!$C:$AI,22,0)</f>
        <v>0</v>
      </c>
      <c r="T44" s="22">
        <f>VLOOKUP($C44,[1]Sheet2!$C:$AI,16,0)</f>
        <v>0</v>
      </c>
      <c r="U44" s="22">
        <f t="shared" si="0"/>
        <v>0</v>
      </c>
      <c r="V44" s="22">
        <f t="shared" si="1"/>
        <v>24</v>
      </c>
      <c r="W44" s="22">
        <f t="shared" si="2"/>
        <v>24</v>
      </c>
      <c r="X44" s="22">
        <v>7.75</v>
      </c>
      <c r="Y44" s="22">
        <v>0</v>
      </c>
      <c r="Z44" s="28">
        <f t="shared" si="3"/>
        <v>1</v>
      </c>
      <c r="AA44" s="22">
        <f t="shared" si="4"/>
        <v>5</v>
      </c>
      <c r="AB44" s="29">
        <f t="shared" si="5"/>
        <v>0.1</v>
      </c>
      <c r="AC44" s="22">
        <f t="shared" si="6"/>
        <v>0</v>
      </c>
      <c r="AD44" s="28">
        <f t="shared" si="7"/>
        <v>1</v>
      </c>
      <c r="AE44" s="22">
        <f t="shared" si="8"/>
        <v>5</v>
      </c>
      <c r="AF44" s="29">
        <f t="shared" si="9"/>
        <v>0.15</v>
      </c>
      <c r="AG44" s="22">
        <f t="shared" si="10"/>
        <v>11160</v>
      </c>
      <c r="AH44" s="30">
        <f>VLOOKUP(C44,[1]Sheet3!C:H,6,0)</f>
        <v>13176.033333333353</v>
      </c>
      <c r="AI44" s="31">
        <f t="shared" si="11"/>
        <v>1.1806481481481499</v>
      </c>
      <c r="AJ44" s="22">
        <f t="shared" si="12"/>
        <v>5</v>
      </c>
      <c r="AK44" s="29">
        <f t="shared" si="13"/>
        <v>0.1</v>
      </c>
      <c r="AL44" s="32">
        <v>300</v>
      </c>
      <c r="AM44" s="33">
        <f>VLOOKUP($C44,[1]Sheet1!$C:$AD,21,0)</f>
        <v>289.11689106487103</v>
      </c>
      <c r="AN44" s="32">
        <f t="shared" si="14"/>
        <v>5</v>
      </c>
      <c r="AO44" s="29">
        <f t="shared" si="15"/>
        <v>0.15</v>
      </c>
      <c r="AP44" s="34">
        <v>95</v>
      </c>
      <c r="AQ44" s="33">
        <f>VLOOKUP($C44,[1]Sheet1!$C:$AD,22,0)</f>
        <v>100</v>
      </c>
      <c r="AR44" s="32">
        <f t="shared" si="16"/>
        <v>5</v>
      </c>
      <c r="AS44" s="29">
        <f t="shared" si="17"/>
        <v>0.1</v>
      </c>
      <c r="AT44" s="35">
        <v>0.92</v>
      </c>
      <c r="AU44" s="36">
        <f>VLOOKUP($C44,[1]Sheet1!$C:$AD,23,0)</f>
        <v>0.96363636363636396</v>
      </c>
      <c r="AV44" s="32">
        <f t="shared" si="18"/>
        <v>5</v>
      </c>
      <c r="AW44" s="29">
        <f t="shared" si="19"/>
        <v>0.1</v>
      </c>
      <c r="AX44" s="34">
        <v>90</v>
      </c>
      <c r="AY44" s="33">
        <f>VLOOKUP($C44,[1]Sheet1!$C:$AD,24,0)</f>
        <v>100</v>
      </c>
      <c r="AZ44" s="32">
        <f t="shared" si="20"/>
        <v>5</v>
      </c>
      <c r="BA44" s="29">
        <f t="shared" si="21"/>
        <v>0.08</v>
      </c>
      <c r="BB44" s="28">
        <v>0.85</v>
      </c>
      <c r="BC44" s="36">
        <f>VLOOKUP($C44,[1]Sheet1!$C:$AD,25,0)</f>
        <v>0.93650793650793696</v>
      </c>
      <c r="BD44" s="37"/>
      <c r="BE44" s="32">
        <f t="shared" si="22"/>
        <v>5</v>
      </c>
      <c r="BF44" s="29">
        <f t="shared" si="23"/>
        <v>0.06</v>
      </c>
      <c r="BG44" s="28">
        <v>0.4</v>
      </c>
      <c r="BH44" s="36">
        <f>VLOOKUP($C44,[1]Sheet1!$C:$AD,26,0)</f>
        <v>0.72727272727272696</v>
      </c>
      <c r="BI44" s="32">
        <f t="shared" si="24"/>
        <v>5</v>
      </c>
      <c r="BJ44" s="29">
        <f t="shared" si="25"/>
        <v>0.06</v>
      </c>
      <c r="BK44" s="38">
        <v>0.95</v>
      </c>
      <c r="BL44" s="36">
        <f>VLOOKUP($C44,[1]Sheet1!$C:$AD,27,0)</f>
        <v>0.99694002447980401</v>
      </c>
      <c r="BM44" s="32">
        <f t="shared" si="26"/>
        <v>5</v>
      </c>
      <c r="BN44" s="29">
        <f t="shared" si="27"/>
        <v>0.05</v>
      </c>
      <c r="BO44" s="39">
        <v>2</v>
      </c>
      <c r="BP44" s="32">
        <f t="shared" si="28"/>
        <v>5</v>
      </c>
      <c r="BQ44" s="29">
        <f t="shared" si="29"/>
        <v>0.05</v>
      </c>
      <c r="BR44" s="29">
        <f t="shared" si="30"/>
        <v>0.5</v>
      </c>
      <c r="BS44" s="29">
        <f t="shared" si="31"/>
        <v>0.4</v>
      </c>
      <c r="BT44" s="29">
        <f t="shared" si="32"/>
        <v>0.1</v>
      </c>
      <c r="BU44" s="40">
        <f t="shared" si="33"/>
        <v>1</v>
      </c>
      <c r="BV44" s="41" t="str">
        <f t="shared" si="34"/>
        <v>TERIMA</v>
      </c>
      <c r="BW44" s="42">
        <f t="shared" si="35"/>
        <v>670000</v>
      </c>
      <c r="BX44" s="43">
        <f t="shared" si="36"/>
        <v>268000</v>
      </c>
      <c r="BY44" s="44"/>
      <c r="BZ44" s="44"/>
      <c r="CA44" s="44"/>
      <c r="CB44" s="43">
        <f t="shared" si="37"/>
        <v>335000</v>
      </c>
      <c r="CC44" s="43">
        <f t="shared" si="38"/>
        <v>268000</v>
      </c>
      <c r="CD44" s="43">
        <f t="shared" si="39"/>
        <v>67000</v>
      </c>
      <c r="CE44" s="37">
        <f t="shared" si="40"/>
        <v>200000</v>
      </c>
      <c r="CF44" s="24">
        <f t="shared" si="41"/>
        <v>0</v>
      </c>
      <c r="CG44" s="24">
        <f t="shared" si="42"/>
        <v>0</v>
      </c>
      <c r="CH44" s="24">
        <f t="shared" si="43"/>
        <v>0</v>
      </c>
      <c r="CI44" s="24">
        <f t="shared" si="44"/>
        <v>0</v>
      </c>
      <c r="CJ44" s="24">
        <f t="shared" si="45"/>
        <v>0</v>
      </c>
      <c r="CK44" s="24">
        <f t="shared" si="46"/>
        <v>0</v>
      </c>
      <c r="CL44" s="24">
        <f t="shared" si="47"/>
        <v>0</v>
      </c>
      <c r="CM44" s="24">
        <f t="shared" si="48"/>
        <v>1</v>
      </c>
      <c r="CN44" s="45">
        <f t="shared" si="49"/>
        <v>870000</v>
      </c>
      <c r="CO44" s="47"/>
    </row>
    <row r="45" spans="1:93" s="48" customFormat="1">
      <c r="A45" s="22">
        <v>35</v>
      </c>
      <c r="B45" s="81" t="s">
        <v>103</v>
      </c>
      <c r="C45" s="24">
        <v>154682</v>
      </c>
      <c r="D45" s="25">
        <f>IFERROR(VLOOKUP($C45,[1]Sheet1!$C:$AD,14,0),"")</f>
        <v>44357</v>
      </c>
      <c r="E45" s="25">
        <f>IFERROR(VLOOKUP($C45,[1]Sheet1!$C:$AD,15,0),"")</f>
        <v>44721</v>
      </c>
      <c r="F45" s="26" t="str">
        <f>IFERROR(VLOOKUP($C45,[1]Sheet1!$C:$AD,17,0),"")</f>
        <v>E</v>
      </c>
      <c r="G45" s="25" t="str">
        <f>IFERROR(VLOOKUP($C45,[1]Sheet1!$C:$AD,9,0),"")</f>
        <v>AGENT POSTPAID</v>
      </c>
      <c r="H45" s="25" t="str">
        <f>IFERROR(VLOOKUP($C45,[1]Sheet1!$C:$AD,4,0),"")</f>
        <v>PEREMPUAN</v>
      </c>
      <c r="I45" s="25" t="str">
        <f>IFERROR(VLOOKUP($C45,[1]Sheet1!$C:$AD,11,0),"")</f>
        <v>TATAN SUDRAJAT</v>
      </c>
      <c r="J45" s="25" t="str">
        <f>IFERROR(VLOOKUP($C45,[1]Sheet1!$C:$AD,12,0),"")</f>
        <v>RIKA RIANY</v>
      </c>
      <c r="K45" s="27" t="s">
        <v>68</v>
      </c>
      <c r="L45" s="24"/>
      <c r="M45" s="24"/>
      <c r="N45" s="22">
        <v>22</v>
      </c>
      <c r="O45" s="22">
        <f>VLOOKUP($C45,[1]Sheet2!$C:$AI,11,0)</f>
        <v>24</v>
      </c>
      <c r="P45" s="22">
        <f>VLOOKUP($C45,[1]Sheet2!$C:$AI,17,0)</f>
        <v>0</v>
      </c>
      <c r="Q45" s="22">
        <f>VLOOKUP($C45,[1]Sheet2!$C:$AI,19,0)</f>
        <v>0</v>
      </c>
      <c r="R45" s="22">
        <f>VLOOKUP($C45,[1]Sheet2!$C:$AI,25,0)</f>
        <v>0</v>
      </c>
      <c r="S45" s="22">
        <f>VLOOKUP($C45,[1]Sheet2!$C:$AI,22,0)</f>
        <v>0</v>
      </c>
      <c r="T45" s="22">
        <f>VLOOKUP($C45,[1]Sheet2!$C:$AI,16,0)</f>
        <v>0</v>
      </c>
      <c r="U45" s="22">
        <f t="shared" si="0"/>
        <v>0</v>
      </c>
      <c r="V45" s="22">
        <f t="shared" si="1"/>
        <v>24</v>
      </c>
      <c r="W45" s="22">
        <f t="shared" si="2"/>
        <v>24</v>
      </c>
      <c r="X45" s="22">
        <v>7.75</v>
      </c>
      <c r="Y45" s="22">
        <v>0</v>
      </c>
      <c r="Z45" s="28">
        <f t="shared" si="3"/>
        <v>1</v>
      </c>
      <c r="AA45" s="22">
        <f t="shared" si="4"/>
        <v>5</v>
      </c>
      <c r="AB45" s="29">
        <f t="shared" si="5"/>
        <v>0.1</v>
      </c>
      <c r="AC45" s="22">
        <f t="shared" si="6"/>
        <v>0</v>
      </c>
      <c r="AD45" s="28">
        <f t="shared" si="7"/>
        <v>1</v>
      </c>
      <c r="AE45" s="22">
        <f t="shared" si="8"/>
        <v>5</v>
      </c>
      <c r="AF45" s="29">
        <f t="shared" si="9"/>
        <v>0.15</v>
      </c>
      <c r="AG45" s="22">
        <f t="shared" si="10"/>
        <v>11160</v>
      </c>
      <c r="AH45" s="30">
        <f>VLOOKUP(C45,[1]Sheet3!C:H,6,0)</f>
        <v>13162.833333333296</v>
      </c>
      <c r="AI45" s="31">
        <f t="shared" si="11"/>
        <v>1.17946535244922</v>
      </c>
      <c r="AJ45" s="22">
        <f t="shared" si="12"/>
        <v>5</v>
      </c>
      <c r="AK45" s="29">
        <f t="shared" si="13"/>
        <v>0.1</v>
      </c>
      <c r="AL45" s="32">
        <v>300</v>
      </c>
      <c r="AM45" s="33">
        <f>VLOOKUP($C45,[1]Sheet1!$C:$AD,21,0)</f>
        <v>287.95720313441802</v>
      </c>
      <c r="AN45" s="32">
        <f t="shared" si="14"/>
        <v>5</v>
      </c>
      <c r="AO45" s="29">
        <f t="shared" si="15"/>
        <v>0.15</v>
      </c>
      <c r="AP45" s="34">
        <v>95</v>
      </c>
      <c r="AQ45" s="33">
        <f>VLOOKUP($C45,[1]Sheet1!$C:$AD,22,0)</f>
        <v>100</v>
      </c>
      <c r="AR45" s="32">
        <f t="shared" si="16"/>
        <v>5</v>
      </c>
      <c r="AS45" s="29">
        <f t="shared" si="17"/>
        <v>0.1</v>
      </c>
      <c r="AT45" s="35">
        <v>0.92</v>
      </c>
      <c r="AU45" s="36">
        <f>VLOOKUP($C45,[1]Sheet1!$C:$AD,23,0)</f>
        <v>0.93461538461538496</v>
      </c>
      <c r="AV45" s="32">
        <f t="shared" si="18"/>
        <v>5</v>
      </c>
      <c r="AW45" s="29">
        <f t="shared" si="19"/>
        <v>0.1</v>
      </c>
      <c r="AX45" s="34">
        <v>90</v>
      </c>
      <c r="AY45" s="33">
        <f>VLOOKUP($C45,[1]Sheet1!$C:$AD,24,0)</f>
        <v>100</v>
      </c>
      <c r="AZ45" s="32">
        <f t="shared" si="20"/>
        <v>5</v>
      </c>
      <c r="BA45" s="29">
        <f t="shared" si="21"/>
        <v>0.08</v>
      </c>
      <c r="BB45" s="28">
        <v>0.85</v>
      </c>
      <c r="BC45" s="36">
        <f>VLOOKUP($C45,[1]Sheet1!$C:$AD,25,0)</f>
        <v>0.91304347826086996</v>
      </c>
      <c r="BD45" s="37"/>
      <c r="BE45" s="32">
        <f t="shared" si="22"/>
        <v>5</v>
      </c>
      <c r="BF45" s="29">
        <f t="shared" si="23"/>
        <v>0.06</v>
      </c>
      <c r="BG45" s="28">
        <v>0.4</v>
      </c>
      <c r="BH45" s="36">
        <f>VLOOKUP($C45,[1]Sheet1!$C:$AD,26,0)</f>
        <v>0.55769230769230804</v>
      </c>
      <c r="BI45" s="32">
        <f t="shared" si="24"/>
        <v>5</v>
      </c>
      <c r="BJ45" s="29">
        <f t="shared" si="25"/>
        <v>0.06</v>
      </c>
      <c r="BK45" s="38">
        <v>0.95</v>
      </c>
      <c r="BL45" s="36">
        <f>VLOOKUP($C45,[1]Sheet1!$C:$AD,27,0)</f>
        <v>0.99276672694394197</v>
      </c>
      <c r="BM45" s="32">
        <f t="shared" si="26"/>
        <v>5</v>
      </c>
      <c r="BN45" s="29">
        <f t="shared" si="27"/>
        <v>0.05</v>
      </c>
      <c r="BO45" s="39">
        <v>2</v>
      </c>
      <c r="BP45" s="32">
        <f t="shared" si="28"/>
        <v>5</v>
      </c>
      <c r="BQ45" s="29">
        <f t="shared" si="29"/>
        <v>0.05</v>
      </c>
      <c r="BR45" s="29">
        <f t="shared" si="30"/>
        <v>0.5</v>
      </c>
      <c r="BS45" s="29">
        <f t="shared" si="31"/>
        <v>0.4</v>
      </c>
      <c r="BT45" s="29">
        <f t="shared" si="32"/>
        <v>0.1</v>
      </c>
      <c r="BU45" s="40">
        <f t="shared" si="33"/>
        <v>1</v>
      </c>
      <c r="BV45" s="41" t="str">
        <f t="shared" si="34"/>
        <v>TERIMA</v>
      </c>
      <c r="BW45" s="42">
        <f t="shared" si="35"/>
        <v>670000</v>
      </c>
      <c r="BX45" s="43">
        <f t="shared" si="36"/>
        <v>268000</v>
      </c>
      <c r="BY45" s="44"/>
      <c r="BZ45" s="44"/>
      <c r="CA45" s="44"/>
      <c r="CB45" s="43">
        <f t="shared" si="37"/>
        <v>335000</v>
      </c>
      <c r="CC45" s="43">
        <f t="shared" si="38"/>
        <v>268000</v>
      </c>
      <c r="CD45" s="43">
        <f t="shared" si="39"/>
        <v>67000</v>
      </c>
      <c r="CE45" s="37">
        <f t="shared" si="40"/>
        <v>200000</v>
      </c>
      <c r="CF45" s="24">
        <f t="shared" si="41"/>
        <v>0</v>
      </c>
      <c r="CG45" s="24">
        <f t="shared" si="42"/>
        <v>0</v>
      </c>
      <c r="CH45" s="24">
        <f t="shared" si="43"/>
        <v>0</v>
      </c>
      <c r="CI45" s="24">
        <f t="shared" si="44"/>
        <v>0</v>
      </c>
      <c r="CJ45" s="24">
        <f t="shared" si="45"/>
        <v>0</v>
      </c>
      <c r="CK45" s="24">
        <f t="shared" si="46"/>
        <v>0</v>
      </c>
      <c r="CL45" s="24">
        <f t="shared" si="47"/>
        <v>0</v>
      </c>
      <c r="CM45" s="24">
        <f t="shared" si="48"/>
        <v>1</v>
      </c>
      <c r="CN45" s="45">
        <f t="shared" si="49"/>
        <v>870000</v>
      </c>
      <c r="CO45" s="47"/>
    </row>
    <row r="46" spans="1:93" s="48" customFormat="1">
      <c r="A46" s="22">
        <v>36</v>
      </c>
      <c r="B46" s="80" t="s">
        <v>104</v>
      </c>
      <c r="C46" s="24">
        <v>106036</v>
      </c>
      <c r="D46" s="25">
        <f>IFERROR(VLOOKUP($C46,[1]Sheet1!$C:$AD,14,0),"")</f>
        <v>44351</v>
      </c>
      <c r="E46" s="25">
        <f>IFERROR(VLOOKUP($C46,[1]Sheet1!$C:$AD,15,0),"")</f>
        <v>44715</v>
      </c>
      <c r="F46" s="26" t="str">
        <f>IFERROR(VLOOKUP($C46,[1]Sheet1!$C:$AD,17,0),"")</f>
        <v>E</v>
      </c>
      <c r="G46" s="25" t="str">
        <f>IFERROR(VLOOKUP($C46,[1]Sheet1!$C:$AD,9,0),"")</f>
        <v>AGENT POSTPAID</v>
      </c>
      <c r="H46" s="25" t="str">
        <f>IFERROR(VLOOKUP($C46,[1]Sheet1!$C:$AD,4,0),"")</f>
        <v>PEREMPUAN</v>
      </c>
      <c r="I46" s="25" t="str">
        <f>IFERROR(VLOOKUP($C46,[1]Sheet1!$C:$AD,11,0),"")</f>
        <v>IIN TARINAH</v>
      </c>
      <c r="J46" s="25" t="str">
        <f>IFERROR(VLOOKUP($C46,[1]Sheet1!$C:$AD,12,0),"")</f>
        <v>AAN YANUAR</v>
      </c>
      <c r="K46" s="27" t="s">
        <v>68</v>
      </c>
      <c r="L46" s="24"/>
      <c r="M46" s="24"/>
      <c r="N46" s="22">
        <v>22</v>
      </c>
      <c r="O46" s="22">
        <f>VLOOKUP($C46,[1]Sheet2!$C:$AI,11,0)</f>
        <v>24</v>
      </c>
      <c r="P46" s="22">
        <f>VLOOKUP($C46,[1]Sheet2!$C:$AI,17,0)</f>
        <v>0</v>
      </c>
      <c r="Q46" s="22">
        <f>VLOOKUP($C46,[1]Sheet2!$C:$AI,19,0)</f>
        <v>0</v>
      </c>
      <c r="R46" s="22">
        <f>VLOOKUP($C46,[1]Sheet2!$C:$AI,25,0)</f>
        <v>0</v>
      </c>
      <c r="S46" s="22">
        <f>VLOOKUP($C46,[1]Sheet2!$C:$AI,22,0)</f>
        <v>0</v>
      </c>
      <c r="T46" s="22">
        <f>VLOOKUP($C46,[1]Sheet2!$C:$AI,16,0)</f>
        <v>0</v>
      </c>
      <c r="U46" s="22">
        <f t="shared" si="0"/>
        <v>0</v>
      </c>
      <c r="V46" s="22">
        <f t="shared" si="1"/>
        <v>24</v>
      </c>
      <c r="W46" s="22">
        <f t="shared" si="2"/>
        <v>24</v>
      </c>
      <c r="X46" s="22">
        <v>7.75</v>
      </c>
      <c r="Y46" s="22">
        <v>0</v>
      </c>
      <c r="Z46" s="28">
        <f t="shared" si="3"/>
        <v>1</v>
      </c>
      <c r="AA46" s="22">
        <f t="shared" si="4"/>
        <v>5</v>
      </c>
      <c r="AB46" s="29">
        <f t="shared" si="5"/>
        <v>0.1</v>
      </c>
      <c r="AC46" s="22">
        <f t="shared" si="6"/>
        <v>0</v>
      </c>
      <c r="AD46" s="28">
        <f t="shared" si="7"/>
        <v>1</v>
      </c>
      <c r="AE46" s="22">
        <f t="shared" si="8"/>
        <v>5</v>
      </c>
      <c r="AF46" s="29">
        <f t="shared" si="9"/>
        <v>0.15</v>
      </c>
      <c r="AG46" s="22">
        <f t="shared" si="10"/>
        <v>11160</v>
      </c>
      <c r="AH46" s="30">
        <f>VLOOKUP(C46,[1]Sheet3!C:H,6,0)</f>
        <v>13150.3</v>
      </c>
      <c r="AI46" s="31">
        <f t="shared" si="11"/>
        <v>1.17834229390681</v>
      </c>
      <c r="AJ46" s="22">
        <f t="shared" si="12"/>
        <v>5</v>
      </c>
      <c r="AK46" s="29">
        <f t="shared" si="13"/>
        <v>0.1</v>
      </c>
      <c r="AL46" s="32">
        <v>300</v>
      </c>
      <c r="AM46" s="33">
        <f>VLOOKUP($C46,[1]Sheet1!$C:$AD,21,0)</f>
        <v>281.91554702495199</v>
      </c>
      <c r="AN46" s="32">
        <f t="shared" si="14"/>
        <v>5</v>
      </c>
      <c r="AO46" s="29">
        <f t="shared" si="15"/>
        <v>0.15</v>
      </c>
      <c r="AP46" s="34">
        <v>95</v>
      </c>
      <c r="AQ46" s="33">
        <f>VLOOKUP($C46,[1]Sheet1!$C:$AD,22,0)</f>
        <v>96.6666666666667</v>
      </c>
      <c r="AR46" s="32">
        <f t="shared" si="16"/>
        <v>5</v>
      </c>
      <c r="AS46" s="29">
        <f t="shared" si="17"/>
        <v>0.1</v>
      </c>
      <c r="AT46" s="35">
        <v>0.92</v>
      </c>
      <c r="AU46" s="36">
        <f>VLOOKUP($C46,[1]Sheet1!$C:$AD,23,0)</f>
        <v>0.919047619047619</v>
      </c>
      <c r="AV46" s="32">
        <f t="shared" si="18"/>
        <v>1</v>
      </c>
      <c r="AW46" s="29">
        <f t="shared" si="19"/>
        <v>0.02</v>
      </c>
      <c r="AX46" s="34">
        <v>90</v>
      </c>
      <c r="AY46" s="33">
        <f>VLOOKUP($C46,[1]Sheet1!$C:$AD,24,0)</f>
        <v>100</v>
      </c>
      <c r="AZ46" s="32">
        <f t="shared" si="20"/>
        <v>5</v>
      </c>
      <c r="BA46" s="29">
        <f t="shared" si="21"/>
        <v>0.08</v>
      </c>
      <c r="BB46" s="28">
        <v>0.85</v>
      </c>
      <c r="BC46" s="36">
        <f>VLOOKUP($C46,[1]Sheet1!$C:$AD,25,0)</f>
        <v>0.91428571428571404</v>
      </c>
      <c r="BD46" s="37"/>
      <c r="BE46" s="32">
        <f t="shared" si="22"/>
        <v>5</v>
      </c>
      <c r="BF46" s="29">
        <f t="shared" si="23"/>
        <v>0.06</v>
      </c>
      <c r="BG46" s="28">
        <v>0.4</v>
      </c>
      <c r="BH46" s="36">
        <f>VLOOKUP($C46,[1]Sheet1!$C:$AD,26,0)</f>
        <v>0.61904761904761896</v>
      </c>
      <c r="BI46" s="32">
        <f t="shared" si="24"/>
        <v>5</v>
      </c>
      <c r="BJ46" s="29">
        <f t="shared" si="25"/>
        <v>0.06</v>
      </c>
      <c r="BK46" s="38">
        <v>0.95</v>
      </c>
      <c r="BL46" s="36">
        <f>VLOOKUP($C46,[1]Sheet1!$C:$AD,27,0)</f>
        <v>0.99552143314139496</v>
      </c>
      <c r="BM46" s="32">
        <f t="shared" si="26"/>
        <v>5</v>
      </c>
      <c r="BN46" s="29">
        <f t="shared" si="27"/>
        <v>0.05</v>
      </c>
      <c r="BO46" s="39">
        <v>2</v>
      </c>
      <c r="BP46" s="32">
        <f t="shared" si="28"/>
        <v>5</v>
      </c>
      <c r="BQ46" s="29">
        <f t="shared" si="29"/>
        <v>0.05</v>
      </c>
      <c r="BR46" s="29">
        <f t="shared" si="30"/>
        <v>0.5</v>
      </c>
      <c r="BS46" s="29">
        <f t="shared" si="31"/>
        <v>0.32</v>
      </c>
      <c r="BT46" s="29">
        <f t="shared" si="32"/>
        <v>0.1</v>
      </c>
      <c r="BU46" s="40">
        <f t="shared" si="33"/>
        <v>0.92</v>
      </c>
      <c r="BV46" s="41" t="str">
        <f t="shared" si="34"/>
        <v>TERIMA</v>
      </c>
      <c r="BW46" s="42">
        <f t="shared" si="35"/>
        <v>670000</v>
      </c>
      <c r="BX46" s="43">
        <f t="shared" si="36"/>
        <v>214400</v>
      </c>
      <c r="BY46" s="44">
        <v>1</v>
      </c>
      <c r="BZ46" s="44"/>
      <c r="CA46" s="44"/>
      <c r="CB46" s="43">
        <f t="shared" si="37"/>
        <v>335000</v>
      </c>
      <c r="CC46" s="43">
        <f t="shared" si="38"/>
        <v>182240</v>
      </c>
      <c r="CD46" s="43">
        <f t="shared" si="39"/>
        <v>67000</v>
      </c>
      <c r="CE46" s="37">
        <f t="shared" si="40"/>
        <v>0</v>
      </c>
      <c r="CF46" s="24">
        <f t="shared" si="41"/>
        <v>0</v>
      </c>
      <c r="CG46" s="24">
        <f t="shared" si="42"/>
        <v>0</v>
      </c>
      <c r="CH46" s="24">
        <f t="shared" si="43"/>
        <v>0</v>
      </c>
      <c r="CI46" s="24">
        <f t="shared" si="44"/>
        <v>0</v>
      </c>
      <c r="CJ46" s="24">
        <f t="shared" si="45"/>
        <v>0</v>
      </c>
      <c r="CK46" s="24">
        <f t="shared" si="46"/>
        <v>0</v>
      </c>
      <c r="CL46" s="24">
        <f t="shared" si="47"/>
        <v>0</v>
      </c>
      <c r="CM46" s="24">
        <f t="shared" si="48"/>
        <v>1</v>
      </c>
      <c r="CN46" s="45">
        <f t="shared" si="49"/>
        <v>584240</v>
      </c>
      <c r="CO46" s="47"/>
    </row>
    <row r="47" spans="1:93" s="48" customFormat="1">
      <c r="A47" s="22">
        <v>37</v>
      </c>
      <c r="B47" s="80" t="s">
        <v>105</v>
      </c>
      <c r="C47" s="24">
        <v>154477</v>
      </c>
      <c r="D47" s="25">
        <f>IFERROR(VLOOKUP($C47,[1]Sheet1!$C:$AD,14,0),"")</f>
        <v>44318</v>
      </c>
      <c r="E47" s="25">
        <f>IFERROR(VLOOKUP($C47,[1]Sheet1!$C:$AD,15,0),"")</f>
        <v>44621</v>
      </c>
      <c r="F47" s="26" t="str">
        <f>IFERROR(VLOOKUP($C47,[1]Sheet1!$C:$AD,17,0),"")</f>
        <v>E</v>
      </c>
      <c r="G47" s="25" t="str">
        <f>IFERROR(VLOOKUP($C47,[1]Sheet1!$C:$AD,9,0),"")</f>
        <v>AGENT POSTPAID</v>
      </c>
      <c r="H47" s="25" t="str">
        <f>IFERROR(VLOOKUP($C47,[1]Sheet1!$C:$AD,4,0),"")</f>
        <v>PEREMPUAN</v>
      </c>
      <c r="I47" s="25" t="str">
        <f>IFERROR(VLOOKUP($C47,[1]Sheet1!$C:$AD,11,0),"")</f>
        <v>IIN TARINAH</v>
      </c>
      <c r="J47" s="25" t="str">
        <f>IFERROR(VLOOKUP($C47,[1]Sheet1!$C:$AD,12,0),"")</f>
        <v>AAN YANUAR</v>
      </c>
      <c r="K47" s="27" t="s">
        <v>68</v>
      </c>
      <c r="L47" s="24"/>
      <c r="M47" s="24"/>
      <c r="N47" s="22">
        <v>22</v>
      </c>
      <c r="O47" s="22">
        <f>VLOOKUP($C47,[1]Sheet2!$C:$AI,11,0)</f>
        <v>24</v>
      </c>
      <c r="P47" s="22">
        <f>VLOOKUP($C47,[1]Sheet2!$C:$AI,17,0)</f>
        <v>0</v>
      </c>
      <c r="Q47" s="22">
        <f>VLOOKUP($C47,[1]Sheet2!$C:$AI,19,0)</f>
        <v>0</v>
      </c>
      <c r="R47" s="22">
        <f>VLOOKUP($C47,[1]Sheet2!$C:$AI,25,0)</f>
        <v>0</v>
      </c>
      <c r="S47" s="22">
        <f>VLOOKUP($C47,[1]Sheet2!$C:$AI,22,0)</f>
        <v>0</v>
      </c>
      <c r="T47" s="22">
        <f>VLOOKUP($C47,[1]Sheet2!$C:$AI,16,0)</f>
        <v>0</v>
      </c>
      <c r="U47" s="22">
        <f t="shared" si="0"/>
        <v>0</v>
      </c>
      <c r="V47" s="22">
        <f t="shared" si="1"/>
        <v>24</v>
      </c>
      <c r="W47" s="22">
        <f t="shared" si="2"/>
        <v>24</v>
      </c>
      <c r="X47" s="22">
        <v>7.75</v>
      </c>
      <c r="Y47" s="22">
        <v>0</v>
      </c>
      <c r="Z47" s="28">
        <f t="shared" si="3"/>
        <v>1</v>
      </c>
      <c r="AA47" s="22">
        <f t="shared" si="4"/>
        <v>5</v>
      </c>
      <c r="AB47" s="29">
        <f t="shared" si="5"/>
        <v>0.1</v>
      </c>
      <c r="AC47" s="22">
        <f t="shared" si="6"/>
        <v>0</v>
      </c>
      <c r="AD47" s="28">
        <f t="shared" si="7"/>
        <v>1</v>
      </c>
      <c r="AE47" s="22">
        <f t="shared" si="8"/>
        <v>5</v>
      </c>
      <c r="AF47" s="29">
        <f t="shared" si="9"/>
        <v>0.15</v>
      </c>
      <c r="AG47" s="22">
        <f t="shared" si="10"/>
        <v>11160</v>
      </c>
      <c r="AH47" s="30">
        <f>VLOOKUP(C47,[1]Sheet3!C:H,6,0)</f>
        <v>13033.666666666675</v>
      </c>
      <c r="AI47" s="31">
        <f t="shared" si="11"/>
        <v>1.1678912783751501</v>
      </c>
      <c r="AJ47" s="22">
        <f t="shared" si="12"/>
        <v>5</v>
      </c>
      <c r="AK47" s="29">
        <f t="shared" si="13"/>
        <v>0.1</v>
      </c>
      <c r="AL47" s="32">
        <v>300</v>
      </c>
      <c r="AM47" s="33">
        <f>VLOOKUP($C47,[1]Sheet1!$C:$AD,21,0)</f>
        <v>283.20572124163101</v>
      </c>
      <c r="AN47" s="32">
        <f t="shared" si="14"/>
        <v>5</v>
      </c>
      <c r="AO47" s="29">
        <f t="shared" si="15"/>
        <v>0.15</v>
      </c>
      <c r="AP47" s="34">
        <v>95</v>
      </c>
      <c r="AQ47" s="33">
        <f>VLOOKUP($C47,[1]Sheet1!$C:$AD,22,0)</f>
        <v>92.7777777777778</v>
      </c>
      <c r="AR47" s="32">
        <f t="shared" si="16"/>
        <v>1</v>
      </c>
      <c r="AS47" s="29">
        <f t="shared" si="17"/>
        <v>0.02</v>
      </c>
      <c r="AT47" s="35">
        <v>0.92</v>
      </c>
      <c r="AU47" s="36">
        <f>VLOOKUP($C47,[1]Sheet1!$C:$AD,23,0)</f>
        <v>0.89583333333333304</v>
      </c>
      <c r="AV47" s="32">
        <f t="shared" si="18"/>
        <v>1</v>
      </c>
      <c r="AW47" s="29">
        <f t="shared" si="19"/>
        <v>0.02</v>
      </c>
      <c r="AX47" s="34">
        <v>90</v>
      </c>
      <c r="AY47" s="33">
        <f>VLOOKUP($C47,[1]Sheet1!$C:$AD,24,0)</f>
        <v>100</v>
      </c>
      <c r="AZ47" s="32">
        <f t="shared" si="20"/>
        <v>5</v>
      </c>
      <c r="BA47" s="29">
        <f t="shared" si="21"/>
        <v>0.08</v>
      </c>
      <c r="BB47" s="28">
        <v>0.85</v>
      </c>
      <c r="BC47" s="36">
        <f>VLOOKUP($C47,[1]Sheet1!$C:$AD,25,0)</f>
        <v>0.91891891891891897</v>
      </c>
      <c r="BD47" s="37"/>
      <c r="BE47" s="32">
        <f t="shared" si="22"/>
        <v>5</v>
      </c>
      <c r="BF47" s="29">
        <f t="shared" si="23"/>
        <v>0.06</v>
      </c>
      <c r="BG47" s="28">
        <v>0.4</v>
      </c>
      <c r="BH47" s="36">
        <f>VLOOKUP($C47,[1]Sheet1!$C:$AD,26,0)</f>
        <v>0.5</v>
      </c>
      <c r="BI47" s="32">
        <f t="shared" si="24"/>
        <v>5</v>
      </c>
      <c r="BJ47" s="29">
        <f t="shared" si="25"/>
        <v>0.06</v>
      </c>
      <c r="BK47" s="38">
        <v>0.95</v>
      </c>
      <c r="BL47" s="36">
        <f>VLOOKUP($C47,[1]Sheet1!$C:$AD,27,0)</f>
        <v>0.99573950091296404</v>
      </c>
      <c r="BM47" s="32">
        <f t="shared" si="26"/>
        <v>5</v>
      </c>
      <c r="BN47" s="29">
        <f t="shared" si="27"/>
        <v>0.05</v>
      </c>
      <c r="BO47" s="39">
        <v>2</v>
      </c>
      <c r="BP47" s="32">
        <f t="shared" si="28"/>
        <v>5</v>
      </c>
      <c r="BQ47" s="29">
        <f t="shared" si="29"/>
        <v>0.05</v>
      </c>
      <c r="BR47" s="29">
        <f t="shared" si="30"/>
        <v>0.5</v>
      </c>
      <c r="BS47" s="29">
        <f t="shared" si="31"/>
        <v>0.24</v>
      </c>
      <c r="BT47" s="29">
        <f t="shared" si="32"/>
        <v>0.1</v>
      </c>
      <c r="BU47" s="40">
        <f t="shared" si="33"/>
        <v>0.84</v>
      </c>
      <c r="BV47" s="41" t="str">
        <f t="shared" si="34"/>
        <v>TERIMA</v>
      </c>
      <c r="BW47" s="42">
        <f t="shared" si="35"/>
        <v>670000</v>
      </c>
      <c r="BX47" s="43">
        <f t="shared" si="36"/>
        <v>160800</v>
      </c>
      <c r="BY47" s="44"/>
      <c r="BZ47" s="44"/>
      <c r="CA47" s="44"/>
      <c r="CB47" s="43">
        <f t="shared" si="37"/>
        <v>335000</v>
      </c>
      <c r="CC47" s="43">
        <f t="shared" si="38"/>
        <v>160800</v>
      </c>
      <c r="CD47" s="43">
        <f t="shared" si="39"/>
        <v>67000</v>
      </c>
      <c r="CE47" s="37">
        <f t="shared" si="40"/>
        <v>0</v>
      </c>
      <c r="CF47" s="24">
        <f t="shared" si="41"/>
        <v>0</v>
      </c>
      <c r="CG47" s="24">
        <f t="shared" si="42"/>
        <v>0</v>
      </c>
      <c r="CH47" s="24">
        <f t="shared" si="43"/>
        <v>0</v>
      </c>
      <c r="CI47" s="24">
        <f t="shared" si="44"/>
        <v>0</v>
      </c>
      <c r="CJ47" s="24">
        <f t="shared" si="45"/>
        <v>0</v>
      </c>
      <c r="CK47" s="24">
        <f t="shared" si="46"/>
        <v>0</v>
      </c>
      <c r="CL47" s="24">
        <f t="shared" si="47"/>
        <v>0</v>
      </c>
      <c r="CM47" s="24">
        <f t="shared" si="48"/>
        <v>1</v>
      </c>
      <c r="CN47" s="45">
        <f t="shared" si="49"/>
        <v>562800</v>
      </c>
      <c r="CO47" s="47"/>
    </row>
    <row r="48" spans="1:93" s="48" customFormat="1">
      <c r="A48" s="22">
        <v>38</v>
      </c>
      <c r="B48" s="78" t="s">
        <v>106</v>
      </c>
      <c r="C48" s="24">
        <v>154489</v>
      </c>
      <c r="D48" s="25">
        <f>IFERROR(VLOOKUP($C48,[1]Sheet1!$C:$AD,14,0),"")</f>
        <v>44376</v>
      </c>
      <c r="E48" s="25">
        <f>IFERROR(VLOOKUP($C48,[1]Sheet1!$C:$AD,15,0),"")</f>
        <v>44740</v>
      </c>
      <c r="F48" s="26" t="str">
        <f>IFERROR(VLOOKUP($C48,[1]Sheet1!$C:$AD,17,0),"")</f>
        <v>E</v>
      </c>
      <c r="G48" s="25" t="str">
        <f>IFERROR(VLOOKUP($C48,[1]Sheet1!$C:$AD,9,0),"")</f>
        <v>AGENT POSTPAID</v>
      </c>
      <c r="H48" s="25" t="str">
        <f>IFERROR(VLOOKUP($C48,[1]Sheet1!$C:$AD,4,0),"")</f>
        <v>PEREMPUAN</v>
      </c>
      <c r="I48" s="25" t="str">
        <f>IFERROR(VLOOKUP($C48,[1]Sheet1!$C:$AD,11,0),"")</f>
        <v>RITA</v>
      </c>
      <c r="J48" s="25" t="str">
        <f>IFERROR(VLOOKUP($C48,[1]Sheet1!$C:$AD,12,0),"")</f>
        <v>RIKA RIANY</v>
      </c>
      <c r="K48" s="27" t="s">
        <v>68</v>
      </c>
      <c r="L48" s="24"/>
      <c r="M48" s="24"/>
      <c r="N48" s="22">
        <v>22</v>
      </c>
      <c r="O48" s="22">
        <f>VLOOKUP($C48,[1]Sheet2!$C:$AI,11,0)</f>
        <v>24</v>
      </c>
      <c r="P48" s="22">
        <f>VLOOKUP($C48,[1]Sheet2!$C:$AI,17,0)</f>
        <v>0</v>
      </c>
      <c r="Q48" s="22">
        <f>VLOOKUP($C48,[1]Sheet2!$C:$AI,19,0)</f>
        <v>0</v>
      </c>
      <c r="R48" s="22">
        <f>VLOOKUP($C48,[1]Sheet2!$C:$AI,25,0)</f>
        <v>0</v>
      </c>
      <c r="S48" s="22">
        <f>VLOOKUP($C48,[1]Sheet2!$C:$AI,22,0)</f>
        <v>0</v>
      </c>
      <c r="T48" s="22">
        <f>VLOOKUP($C48,[1]Sheet2!$C:$AI,16,0)</f>
        <v>0</v>
      </c>
      <c r="U48" s="22">
        <f t="shared" si="0"/>
        <v>0</v>
      </c>
      <c r="V48" s="22">
        <f t="shared" si="1"/>
        <v>24</v>
      </c>
      <c r="W48" s="22">
        <f t="shared" si="2"/>
        <v>24</v>
      </c>
      <c r="X48" s="22">
        <v>7.75</v>
      </c>
      <c r="Y48" s="22">
        <v>0</v>
      </c>
      <c r="Z48" s="28">
        <f t="shared" si="3"/>
        <v>1</v>
      </c>
      <c r="AA48" s="22">
        <f t="shared" si="4"/>
        <v>5</v>
      </c>
      <c r="AB48" s="29">
        <f t="shared" si="5"/>
        <v>0.1</v>
      </c>
      <c r="AC48" s="22">
        <f t="shared" si="6"/>
        <v>0</v>
      </c>
      <c r="AD48" s="28">
        <f t="shared" si="7"/>
        <v>1</v>
      </c>
      <c r="AE48" s="22">
        <f t="shared" si="8"/>
        <v>5</v>
      </c>
      <c r="AF48" s="29">
        <f t="shared" si="9"/>
        <v>0.15</v>
      </c>
      <c r="AG48" s="22">
        <f t="shared" si="10"/>
        <v>11160</v>
      </c>
      <c r="AH48" s="30">
        <f>VLOOKUP(C48,[1]Sheet3!C:H,6,0)</f>
        <v>12638.500000000038</v>
      </c>
      <c r="AI48" s="31">
        <f t="shared" si="11"/>
        <v>1.1324820788530501</v>
      </c>
      <c r="AJ48" s="22">
        <f t="shared" si="12"/>
        <v>5</v>
      </c>
      <c r="AK48" s="29">
        <f t="shared" si="13"/>
        <v>0.1</v>
      </c>
      <c r="AL48" s="32">
        <v>300</v>
      </c>
      <c r="AM48" s="33">
        <f>VLOOKUP($C48,[1]Sheet1!$C:$AD,21,0)</f>
        <v>298.36278780335999</v>
      </c>
      <c r="AN48" s="32">
        <f t="shared" si="14"/>
        <v>5</v>
      </c>
      <c r="AO48" s="29">
        <f t="shared" si="15"/>
        <v>0.15</v>
      </c>
      <c r="AP48" s="34">
        <v>95</v>
      </c>
      <c r="AQ48" s="33">
        <f>VLOOKUP($C48,[1]Sheet1!$C:$AD,22,0)</f>
        <v>100</v>
      </c>
      <c r="AR48" s="32">
        <f t="shared" si="16"/>
        <v>5</v>
      </c>
      <c r="AS48" s="29">
        <f t="shared" si="17"/>
        <v>0.1</v>
      </c>
      <c r="AT48" s="35">
        <v>0.92</v>
      </c>
      <c r="AU48" s="36">
        <f>VLOOKUP($C48,[1]Sheet1!$C:$AD,23,0)</f>
        <v>0.94782608695652204</v>
      </c>
      <c r="AV48" s="32">
        <f t="shared" si="18"/>
        <v>5</v>
      </c>
      <c r="AW48" s="29">
        <f t="shared" si="19"/>
        <v>0.1</v>
      </c>
      <c r="AX48" s="34">
        <v>90</v>
      </c>
      <c r="AY48" s="33">
        <f>VLOOKUP($C48,[1]Sheet1!$C:$AD,24,0)</f>
        <v>100</v>
      </c>
      <c r="AZ48" s="32">
        <f t="shared" si="20"/>
        <v>5</v>
      </c>
      <c r="BA48" s="29">
        <f t="shared" si="21"/>
        <v>0.08</v>
      </c>
      <c r="BB48" s="28">
        <v>0.85</v>
      </c>
      <c r="BC48" s="36">
        <f>VLOOKUP($C48,[1]Sheet1!$C:$AD,25,0)</f>
        <v>0.83333333333333304</v>
      </c>
      <c r="BD48" s="37"/>
      <c r="BE48" s="32">
        <f t="shared" si="22"/>
        <v>1</v>
      </c>
      <c r="BF48" s="29">
        <f t="shared" si="23"/>
        <v>1.2E-2</v>
      </c>
      <c r="BG48" s="28">
        <v>0.4</v>
      </c>
      <c r="BH48" s="36">
        <f>VLOOKUP($C48,[1]Sheet1!$C:$AD,26,0)</f>
        <v>0.69565217391304301</v>
      </c>
      <c r="BI48" s="32">
        <f t="shared" si="24"/>
        <v>5</v>
      </c>
      <c r="BJ48" s="29">
        <f t="shared" si="25"/>
        <v>0.06</v>
      </c>
      <c r="BK48" s="38">
        <v>0.95</v>
      </c>
      <c r="BL48" s="36">
        <f>VLOOKUP($C48,[1]Sheet1!$C:$AD,27,0)</f>
        <v>0.99751088985687597</v>
      </c>
      <c r="BM48" s="32">
        <f t="shared" si="26"/>
        <v>5</v>
      </c>
      <c r="BN48" s="29">
        <f t="shared" si="27"/>
        <v>0.05</v>
      </c>
      <c r="BO48" s="39">
        <v>2</v>
      </c>
      <c r="BP48" s="32">
        <f t="shared" si="28"/>
        <v>5</v>
      </c>
      <c r="BQ48" s="29">
        <f t="shared" si="29"/>
        <v>0.05</v>
      </c>
      <c r="BR48" s="29">
        <f t="shared" si="30"/>
        <v>0.5</v>
      </c>
      <c r="BS48" s="29">
        <f t="shared" si="31"/>
        <v>0.35199999999999998</v>
      </c>
      <c r="BT48" s="29">
        <f t="shared" si="32"/>
        <v>0.1</v>
      </c>
      <c r="BU48" s="40">
        <f t="shared" si="33"/>
        <v>0.95199999999999996</v>
      </c>
      <c r="BV48" s="41" t="str">
        <f t="shared" si="34"/>
        <v>TERIMA</v>
      </c>
      <c r="BW48" s="42">
        <f t="shared" si="35"/>
        <v>670000</v>
      </c>
      <c r="BX48" s="43">
        <f t="shared" si="36"/>
        <v>235840</v>
      </c>
      <c r="BY48" s="44"/>
      <c r="BZ48" s="44"/>
      <c r="CA48" s="44"/>
      <c r="CB48" s="43">
        <f t="shared" si="37"/>
        <v>335000</v>
      </c>
      <c r="CC48" s="43">
        <f t="shared" si="38"/>
        <v>235840</v>
      </c>
      <c r="CD48" s="43">
        <f t="shared" si="39"/>
        <v>67000</v>
      </c>
      <c r="CE48" s="37">
        <f t="shared" si="40"/>
        <v>0</v>
      </c>
      <c r="CF48" s="24">
        <f t="shared" si="41"/>
        <v>0</v>
      </c>
      <c r="CG48" s="24">
        <f t="shared" si="42"/>
        <v>0</v>
      </c>
      <c r="CH48" s="24">
        <f t="shared" si="43"/>
        <v>0</v>
      </c>
      <c r="CI48" s="24">
        <f t="shared" si="44"/>
        <v>0</v>
      </c>
      <c r="CJ48" s="24">
        <f t="shared" si="45"/>
        <v>0</v>
      </c>
      <c r="CK48" s="24">
        <f t="shared" si="46"/>
        <v>0</v>
      </c>
      <c r="CL48" s="24">
        <f t="shared" si="47"/>
        <v>0</v>
      </c>
      <c r="CM48" s="24">
        <f t="shared" si="48"/>
        <v>1</v>
      </c>
      <c r="CN48" s="45">
        <f t="shared" si="49"/>
        <v>637840</v>
      </c>
      <c r="CO48" s="47"/>
    </row>
    <row r="49" spans="1:93" s="48" customFormat="1">
      <c r="A49" s="22">
        <v>39</v>
      </c>
      <c r="B49" s="82" t="s">
        <v>107</v>
      </c>
      <c r="C49" s="24">
        <v>160065</v>
      </c>
      <c r="D49" s="25">
        <f>IFERROR(VLOOKUP($C49,[1]Sheet1!$C:$AD,14,0),"")</f>
        <v>44312</v>
      </c>
      <c r="E49" s="25">
        <f>IFERROR(VLOOKUP($C49,[1]Sheet1!$C:$AD,15,0),"")</f>
        <v>44926</v>
      </c>
      <c r="F49" s="26" t="str">
        <f>IFERROR(VLOOKUP($C49,[1]Sheet1!$C:$AD,17,0),"")</f>
        <v>E</v>
      </c>
      <c r="G49" s="25" t="str">
        <f>IFERROR(VLOOKUP($C49,[1]Sheet1!$C:$AD,9,0),"")</f>
        <v>AGENT POSTPAID</v>
      </c>
      <c r="H49" s="25" t="str">
        <f>IFERROR(VLOOKUP($C49,[1]Sheet1!$C:$AD,4,0),"")</f>
        <v>LAKI-LAKI</v>
      </c>
      <c r="I49" s="25" t="str">
        <f>IFERROR(VLOOKUP($C49,[1]Sheet1!$C:$AD,11,0),"")</f>
        <v>IIN TARINAH</v>
      </c>
      <c r="J49" s="25" t="str">
        <f>IFERROR(VLOOKUP($C49,[1]Sheet1!$C:$AD,12,0),"")</f>
        <v>AAN YANUAR</v>
      </c>
      <c r="K49" s="27" t="s">
        <v>68</v>
      </c>
      <c r="L49" s="24"/>
      <c r="M49" s="24"/>
      <c r="N49" s="22">
        <v>22</v>
      </c>
      <c r="O49" s="22">
        <f>VLOOKUP($C49,[1]Sheet2!$C:$AI,11,0)</f>
        <v>24</v>
      </c>
      <c r="P49" s="22">
        <f>VLOOKUP($C49,[1]Sheet2!$C:$AI,17,0)</f>
        <v>0</v>
      </c>
      <c r="Q49" s="22">
        <f>VLOOKUP($C49,[1]Sheet2!$C:$AI,19,0)</f>
        <v>0</v>
      </c>
      <c r="R49" s="22">
        <f>VLOOKUP($C49,[1]Sheet2!$C:$AI,25,0)</f>
        <v>0</v>
      </c>
      <c r="S49" s="22">
        <f>VLOOKUP($C49,[1]Sheet2!$C:$AI,22,0)</f>
        <v>0</v>
      </c>
      <c r="T49" s="22">
        <f>VLOOKUP($C49,[1]Sheet2!$C:$AI,16,0)</f>
        <v>0</v>
      </c>
      <c r="U49" s="22">
        <f t="shared" si="0"/>
        <v>0</v>
      </c>
      <c r="V49" s="22">
        <f t="shared" si="1"/>
        <v>24</v>
      </c>
      <c r="W49" s="22">
        <f t="shared" si="2"/>
        <v>24</v>
      </c>
      <c r="X49" s="22">
        <v>7.75</v>
      </c>
      <c r="Y49" s="22">
        <v>0</v>
      </c>
      <c r="Z49" s="28">
        <f t="shared" si="3"/>
        <v>1</v>
      </c>
      <c r="AA49" s="22">
        <f t="shared" si="4"/>
        <v>5</v>
      </c>
      <c r="AB49" s="29">
        <f t="shared" si="5"/>
        <v>0.1</v>
      </c>
      <c r="AC49" s="22">
        <f t="shared" si="6"/>
        <v>0</v>
      </c>
      <c r="AD49" s="28">
        <f t="shared" si="7"/>
        <v>1</v>
      </c>
      <c r="AE49" s="22">
        <f t="shared" si="8"/>
        <v>5</v>
      </c>
      <c r="AF49" s="29">
        <f t="shared" si="9"/>
        <v>0.15</v>
      </c>
      <c r="AG49" s="22">
        <f t="shared" si="10"/>
        <v>11160</v>
      </c>
      <c r="AH49" s="30">
        <f>VLOOKUP(C49,[1]Sheet3!C:H,6,0)</f>
        <v>12679.63333333337</v>
      </c>
      <c r="AI49" s="31">
        <f t="shared" si="11"/>
        <v>1.1361678614098001</v>
      </c>
      <c r="AJ49" s="22">
        <f t="shared" si="12"/>
        <v>5</v>
      </c>
      <c r="AK49" s="29">
        <f t="shared" si="13"/>
        <v>0.1</v>
      </c>
      <c r="AL49" s="32">
        <v>300</v>
      </c>
      <c r="AM49" s="33">
        <f>VLOOKUP($C49,[1]Sheet1!$C:$AD,21,0)</f>
        <v>294.98775216138301</v>
      </c>
      <c r="AN49" s="32">
        <f t="shared" si="14"/>
        <v>5</v>
      </c>
      <c r="AO49" s="29">
        <f t="shared" si="15"/>
        <v>0.15</v>
      </c>
      <c r="AP49" s="34">
        <v>95</v>
      </c>
      <c r="AQ49" s="33">
        <f>VLOOKUP($C49,[1]Sheet1!$C:$AD,22,0)</f>
        <v>100</v>
      </c>
      <c r="AR49" s="32">
        <f t="shared" si="16"/>
        <v>5</v>
      </c>
      <c r="AS49" s="29">
        <f t="shared" si="17"/>
        <v>0.1</v>
      </c>
      <c r="AT49" s="35">
        <v>0.92</v>
      </c>
      <c r="AU49" s="36">
        <f>VLOOKUP($C49,[1]Sheet1!$C:$AD,23,0)</f>
        <v>0.82</v>
      </c>
      <c r="AV49" s="32">
        <f t="shared" si="18"/>
        <v>1</v>
      </c>
      <c r="AW49" s="29">
        <f t="shared" si="19"/>
        <v>0.02</v>
      </c>
      <c r="AX49" s="34">
        <v>90</v>
      </c>
      <c r="AY49" s="33">
        <f>VLOOKUP($C49,[1]Sheet1!$C:$AD,24,0)</f>
        <v>100</v>
      </c>
      <c r="AZ49" s="32">
        <f t="shared" si="20"/>
        <v>5</v>
      </c>
      <c r="BA49" s="29">
        <f t="shared" si="21"/>
        <v>0.08</v>
      </c>
      <c r="BB49" s="28">
        <v>0.85</v>
      </c>
      <c r="BC49" s="36">
        <f>VLOOKUP($C49,[1]Sheet1!$C:$AD,25,0)</f>
        <v>0.93333333333333302</v>
      </c>
      <c r="BD49" s="37"/>
      <c r="BE49" s="32">
        <f t="shared" si="22"/>
        <v>5</v>
      </c>
      <c r="BF49" s="29">
        <f t="shared" si="23"/>
        <v>0.06</v>
      </c>
      <c r="BG49" s="28">
        <v>0.4</v>
      </c>
      <c r="BH49" s="36">
        <f>VLOOKUP($C49,[1]Sheet1!$C:$AD,26,0)</f>
        <v>0.25</v>
      </c>
      <c r="BI49" s="32">
        <f t="shared" si="24"/>
        <v>1</v>
      </c>
      <c r="BJ49" s="29">
        <f t="shared" si="25"/>
        <v>1.2E-2</v>
      </c>
      <c r="BK49" s="38">
        <v>0.95</v>
      </c>
      <c r="BL49" s="36">
        <f>VLOOKUP($C49,[1]Sheet1!$C:$AD,27,0)</f>
        <v>0.98991354466858805</v>
      </c>
      <c r="BM49" s="32">
        <f t="shared" si="26"/>
        <v>5</v>
      </c>
      <c r="BN49" s="29">
        <f t="shared" si="27"/>
        <v>0.05</v>
      </c>
      <c r="BO49" s="39">
        <v>2</v>
      </c>
      <c r="BP49" s="32">
        <f t="shared" si="28"/>
        <v>5</v>
      </c>
      <c r="BQ49" s="29">
        <f t="shared" si="29"/>
        <v>0.05</v>
      </c>
      <c r="BR49" s="29">
        <f t="shared" si="30"/>
        <v>0.5</v>
      </c>
      <c r="BS49" s="29">
        <f t="shared" si="31"/>
        <v>0.27200000000000002</v>
      </c>
      <c r="BT49" s="29">
        <f t="shared" si="32"/>
        <v>0.1</v>
      </c>
      <c r="BU49" s="40">
        <f t="shared" si="33"/>
        <v>0.872</v>
      </c>
      <c r="BV49" s="41" t="str">
        <f t="shared" si="34"/>
        <v>TERIMA</v>
      </c>
      <c r="BW49" s="42">
        <f t="shared" si="35"/>
        <v>670000</v>
      </c>
      <c r="BX49" s="43">
        <f t="shared" si="36"/>
        <v>182240</v>
      </c>
      <c r="BY49" s="44"/>
      <c r="BZ49" s="44"/>
      <c r="CA49" s="44"/>
      <c r="CB49" s="43">
        <f t="shared" si="37"/>
        <v>335000</v>
      </c>
      <c r="CC49" s="43">
        <f t="shared" si="38"/>
        <v>182240</v>
      </c>
      <c r="CD49" s="43">
        <f t="shared" si="39"/>
        <v>67000</v>
      </c>
      <c r="CE49" s="37">
        <f t="shared" si="40"/>
        <v>0</v>
      </c>
      <c r="CF49" s="24">
        <f t="shared" si="41"/>
        <v>0</v>
      </c>
      <c r="CG49" s="24">
        <f t="shared" si="42"/>
        <v>0</v>
      </c>
      <c r="CH49" s="24">
        <f t="shared" si="43"/>
        <v>0</v>
      </c>
      <c r="CI49" s="24">
        <f t="shared" si="44"/>
        <v>0</v>
      </c>
      <c r="CJ49" s="24">
        <f t="shared" si="45"/>
        <v>0</v>
      </c>
      <c r="CK49" s="24">
        <f t="shared" si="46"/>
        <v>0</v>
      </c>
      <c r="CL49" s="24">
        <f t="shared" si="47"/>
        <v>1</v>
      </c>
      <c r="CM49" s="24">
        <f t="shared" si="48"/>
        <v>0</v>
      </c>
      <c r="CN49" s="45">
        <f t="shared" si="49"/>
        <v>584240</v>
      </c>
      <c r="CO49" s="47"/>
    </row>
    <row r="50" spans="1:93" s="48" customFormat="1">
      <c r="A50" s="22">
        <v>40</v>
      </c>
      <c r="B50" s="80" t="s">
        <v>108</v>
      </c>
      <c r="C50" s="24">
        <v>161151</v>
      </c>
      <c r="D50" s="25">
        <f>IFERROR(VLOOKUP($C50,[1]Sheet1!$C:$AD,14,0),"")</f>
        <v>44368</v>
      </c>
      <c r="E50" s="25">
        <f>IFERROR(VLOOKUP($C50,[1]Sheet1!$C:$AD,15,0),"")</f>
        <v>44732</v>
      </c>
      <c r="F50" s="26" t="str">
        <f>IFERROR(VLOOKUP($C50,[1]Sheet1!$C:$AD,17,0),"")</f>
        <v>E</v>
      </c>
      <c r="G50" s="25" t="str">
        <f>IFERROR(VLOOKUP($C50,[1]Sheet1!$C:$AD,9,0),"")</f>
        <v>AGENT PREPAID</v>
      </c>
      <c r="H50" s="25" t="str">
        <f>IFERROR(VLOOKUP($C50,[1]Sheet1!$C:$AD,4,0),"")</f>
        <v>PEREMPUAN</v>
      </c>
      <c r="I50" s="25" t="str">
        <f>IFERROR(VLOOKUP($C50,[1]Sheet1!$C:$AD,11,0),"")</f>
        <v>IRMA RISMAYASARI</v>
      </c>
      <c r="J50" s="25" t="str">
        <f>IFERROR(VLOOKUP($C50,[1]Sheet1!$C:$AD,12,0),"")</f>
        <v>AAN YANUAR</v>
      </c>
      <c r="K50" s="27" t="s">
        <v>68</v>
      </c>
      <c r="L50" s="24"/>
      <c r="M50" s="24"/>
      <c r="N50" s="22">
        <v>22</v>
      </c>
      <c r="O50" s="22">
        <f>VLOOKUP($C50,[1]Sheet2!$C:$AI,11,0)</f>
        <v>21</v>
      </c>
      <c r="P50" s="22">
        <f>VLOOKUP($C50,[1]Sheet2!$C:$AI,17,0)</f>
        <v>0</v>
      </c>
      <c r="Q50" s="22">
        <f>VLOOKUP($C50,[1]Sheet2!$C:$AI,19,0)</f>
        <v>0</v>
      </c>
      <c r="R50" s="22">
        <f>VLOOKUP($C50,[1]Sheet2!$C:$AI,25,0)</f>
        <v>0</v>
      </c>
      <c r="S50" s="22">
        <f>VLOOKUP($C50,[1]Sheet2!$C:$AI,22,0)</f>
        <v>0</v>
      </c>
      <c r="T50" s="22">
        <f>VLOOKUP($C50,[1]Sheet2!$C:$AI,16,0)</f>
        <v>0</v>
      </c>
      <c r="U50" s="22">
        <f t="shared" si="0"/>
        <v>0</v>
      </c>
      <c r="V50" s="22">
        <f t="shared" si="1"/>
        <v>21</v>
      </c>
      <c r="W50" s="22">
        <f t="shared" si="2"/>
        <v>21</v>
      </c>
      <c r="X50" s="22">
        <v>7.75</v>
      </c>
      <c r="Y50" s="22">
        <v>0</v>
      </c>
      <c r="Z50" s="28">
        <f t="shared" si="3"/>
        <v>1</v>
      </c>
      <c r="AA50" s="22">
        <f t="shared" si="4"/>
        <v>5</v>
      </c>
      <c r="AB50" s="29">
        <f t="shared" si="5"/>
        <v>0.1</v>
      </c>
      <c r="AC50" s="22">
        <f t="shared" si="6"/>
        <v>0</v>
      </c>
      <c r="AD50" s="28">
        <f t="shared" si="7"/>
        <v>1</v>
      </c>
      <c r="AE50" s="22">
        <f t="shared" si="8"/>
        <v>5</v>
      </c>
      <c r="AF50" s="29">
        <f t="shared" si="9"/>
        <v>0.15</v>
      </c>
      <c r="AG50" s="22">
        <f t="shared" si="10"/>
        <v>9765</v>
      </c>
      <c r="AH50" s="30">
        <f>VLOOKUP(C50,[1]Sheet3!C:H,6,0)</f>
        <v>11464.616666666669</v>
      </c>
      <c r="AI50" s="31">
        <f t="shared" si="11"/>
        <v>1.1740518859873701</v>
      </c>
      <c r="AJ50" s="22">
        <f t="shared" si="12"/>
        <v>5</v>
      </c>
      <c r="AK50" s="29">
        <f t="shared" si="13"/>
        <v>0.1</v>
      </c>
      <c r="AL50" s="32">
        <v>300</v>
      </c>
      <c r="AM50" s="33">
        <f>VLOOKUP($C50,[1]Sheet1!$C:$AD,21,0)</f>
        <v>290.61234567901198</v>
      </c>
      <c r="AN50" s="32">
        <f t="shared" si="14"/>
        <v>5</v>
      </c>
      <c r="AO50" s="29">
        <f t="shared" si="15"/>
        <v>0.15</v>
      </c>
      <c r="AP50" s="34">
        <v>95</v>
      </c>
      <c r="AQ50" s="33">
        <f>VLOOKUP($C50,[1]Sheet1!$C:$AD,22,0)</f>
        <v>100</v>
      </c>
      <c r="AR50" s="32">
        <f t="shared" si="16"/>
        <v>5</v>
      </c>
      <c r="AS50" s="29">
        <f t="shared" si="17"/>
        <v>0.1</v>
      </c>
      <c r="AT50" s="35">
        <v>0.92</v>
      </c>
      <c r="AU50" s="36">
        <f>VLOOKUP($C50,[1]Sheet1!$C:$AD,23,0)</f>
        <v>0.91538461538461502</v>
      </c>
      <c r="AV50" s="32">
        <f t="shared" si="18"/>
        <v>1</v>
      </c>
      <c r="AW50" s="29">
        <f t="shared" si="19"/>
        <v>0.02</v>
      </c>
      <c r="AX50" s="34">
        <v>90</v>
      </c>
      <c r="AY50" s="33">
        <f>VLOOKUP($C50,[1]Sheet1!$C:$AD,24,0)</f>
        <v>100</v>
      </c>
      <c r="AZ50" s="32">
        <f t="shared" si="20"/>
        <v>5</v>
      </c>
      <c r="BA50" s="29">
        <f t="shared" si="21"/>
        <v>0.08</v>
      </c>
      <c r="BB50" s="28">
        <v>0.85</v>
      </c>
      <c r="BC50" s="36">
        <f>VLOOKUP($C50,[1]Sheet1!$C:$AD,25,0)</f>
        <v>0.94736842105263197</v>
      </c>
      <c r="BD50" s="37"/>
      <c r="BE50" s="32">
        <f t="shared" si="22"/>
        <v>5</v>
      </c>
      <c r="BF50" s="29">
        <f t="shared" si="23"/>
        <v>0.06</v>
      </c>
      <c r="BG50" s="28">
        <v>0.4</v>
      </c>
      <c r="BH50" s="36">
        <f>VLOOKUP($C50,[1]Sheet1!$C:$AD,26,0)</f>
        <v>0.57692307692307698</v>
      </c>
      <c r="BI50" s="32">
        <f t="shared" si="24"/>
        <v>5</v>
      </c>
      <c r="BJ50" s="29">
        <f t="shared" si="25"/>
        <v>0.06</v>
      </c>
      <c r="BK50" s="38">
        <v>0.95</v>
      </c>
      <c r="BL50" s="36">
        <f>VLOOKUP($C50,[1]Sheet1!$C:$AD,27,0)</f>
        <v>0.99382716049382702</v>
      </c>
      <c r="BM50" s="32">
        <f t="shared" si="26"/>
        <v>5</v>
      </c>
      <c r="BN50" s="29">
        <f t="shared" si="27"/>
        <v>0.05</v>
      </c>
      <c r="BO50" s="39">
        <v>2</v>
      </c>
      <c r="BP50" s="32">
        <f t="shared" si="28"/>
        <v>5</v>
      </c>
      <c r="BQ50" s="29">
        <f t="shared" si="29"/>
        <v>0.05</v>
      </c>
      <c r="BR50" s="29">
        <f t="shared" si="30"/>
        <v>0.5</v>
      </c>
      <c r="BS50" s="29">
        <f t="shared" si="31"/>
        <v>0.32</v>
      </c>
      <c r="BT50" s="29">
        <f t="shared" si="32"/>
        <v>0.1</v>
      </c>
      <c r="BU50" s="40">
        <f t="shared" si="33"/>
        <v>0.92</v>
      </c>
      <c r="BV50" s="41" t="str">
        <f t="shared" si="34"/>
        <v>TERIMA</v>
      </c>
      <c r="BW50" s="42">
        <f t="shared" si="35"/>
        <v>670000</v>
      </c>
      <c r="BX50" s="43">
        <f t="shared" si="36"/>
        <v>214400</v>
      </c>
      <c r="BY50" s="44"/>
      <c r="BZ50" s="44"/>
      <c r="CA50" s="44"/>
      <c r="CB50" s="43">
        <f t="shared" si="37"/>
        <v>335000</v>
      </c>
      <c r="CC50" s="43">
        <f t="shared" si="38"/>
        <v>214400</v>
      </c>
      <c r="CD50" s="43">
        <f t="shared" si="39"/>
        <v>67000</v>
      </c>
      <c r="CE50" s="37">
        <f t="shared" si="40"/>
        <v>0</v>
      </c>
      <c r="CF50" s="24">
        <f t="shared" si="41"/>
        <v>0</v>
      </c>
      <c r="CG50" s="24">
        <f t="shared" si="42"/>
        <v>0</v>
      </c>
      <c r="CH50" s="24">
        <f t="shared" si="43"/>
        <v>0</v>
      </c>
      <c r="CI50" s="24">
        <f t="shared" si="44"/>
        <v>0</v>
      </c>
      <c r="CJ50" s="24">
        <f t="shared" si="45"/>
        <v>0</v>
      </c>
      <c r="CK50" s="24">
        <f t="shared" si="46"/>
        <v>0</v>
      </c>
      <c r="CL50" s="24">
        <f t="shared" si="47"/>
        <v>0</v>
      </c>
      <c r="CM50" s="24">
        <f t="shared" si="48"/>
        <v>1</v>
      </c>
      <c r="CN50" s="45">
        <f t="shared" si="49"/>
        <v>616400</v>
      </c>
      <c r="CO50" s="47"/>
    </row>
    <row r="51" spans="1:93" s="48" customFormat="1">
      <c r="A51" s="22">
        <v>41</v>
      </c>
      <c r="B51" s="82" t="s">
        <v>109</v>
      </c>
      <c r="C51" s="24">
        <v>160821</v>
      </c>
      <c r="D51" s="25">
        <f>IFERROR(VLOOKUP($C51,[1]Sheet1!$C:$AD,14,0),"")</f>
        <v>44352</v>
      </c>
      <c r="E51" s="25">
        <f>IFERROR(VLOOKUP($C51,[1]Sheet1!$C:$AD,15,0),"")</f>
        <v>44655</v>
      </c>
      <c r="F51" s="26" t="str">
        <f>IFERROR(VLOOKUP($C51,[1]Sheet1!$C:$AD,17,0),"")</f>
        <v>E</v>
      </c>
      <c r="G51" s="25" t="str">
        <f>IFERROR(VLOOKUP($C51,[1]Sheet1!$C:$AD,9,0),"")</f>
        <v>AGENT PREPAID</v>
      </c>
      <c r="H51" s="25" t="str">
        <f>IFERROR(VLOOKUP($C51,[1]Sheet1!$C:$AD,4,0),"")</f>
        <v>PEREMPUAN</v>
      </c>
      <c r="I51" s="25" t="str">
        <f>IFERROR(VLOOKUP($C51,[1]Sheet1!$C:$AD,11,0),"")</f>
        <v>METI PERMAYANTI</v>
      </c>
      <c r="J51" s="25" t="str">
        <f>IFERROR(VLOOKUP($C51,[1]Sheet1!$C:$AD,12,0),"")</f>
        <v>RIKA RIANY</v>
      </c>
      <c r="K51" s="27" t="s">
        <v>68</v>
      </c>
      <c r="L51" s="24"/>
      <c r="M51" s="24"/>
      <c r="N51" s="22">
        <v>22</v>
      </c>
      <c r="O51" s="22">
        <f>VLOOKUP($C51,[1]Sheet2!$C:$AI,11,0)</f>
        <v>21</v>
      </c>
      <c r="P51" s="22">
        <f>VLOOKUP($C51,[1]Sheet2!$C:$AI,17,0)</f>
        <v>2</v>
      </c>
      <c r="Q51" s="22">
        <f>VLOOKUP($C51,[1]Sheet2!$C:$AI,19,0)</f>
        <v>0</v>
      </c>
      <c r="R51" s="22">
        <f>VLOOKUP($C51,[1]Sheet2!$C:$AI,25,0)</f>
        <v>0</v>
      </c>
      <c r="S51" s="22">
        <f>VLOOKUP($C51,[1]Sheet2!$C:$AI,22,0)</f>
        <v>2</v>
      </c>
      <c r="T51" s="22">
        <f>VLOOKUP($C51,[1]Sheet2!$C:$AI,16,0)</f>
        <v>0</v>
      </c>
      <c r="U51" s="22">
        <f t="shared" si="0"/>
        <v>2</v>
      </c>
      <c r="V51" s="22">
        <f t="shared" si="1"/>
        <v>19</v>
      </c>
      <c r="W51" s="22">
        <f t="shared" si="2"/>
        <v>19</v>
      </c>
      <c r="X51" s="22">
        <v>7.75</v>
      </c>
      <c r="Y51" s="22">
        <v>1</v>
      </c>
      <c r="Z51" s="28">
        <f t="shared" si="3"/>
        <v>0.94736842105263153</v>
      </c>
      <c r="AA51" s="22">
        <f t="shared" si="4"/>
        <v>2</v>
      </c>
      <c r="AB51" s="29">
        <f t="shared" si="5"/>
        <v>0.04</v>
      </c>
      <c r="AC51" s="22">
        <f t="shared" si="6"/>
        <v>2</v>
      </c>
      <c r="AD51" s="28">
        <f t="shared" si="7"/>
        <v>0.89473684210526316</v>
      </c>
      <c r="AE51" s="22">
        <f t="shared" si="8"/>
        <v>0</v>
      </c>
      <c r="AF51" s="29">
        <f t="shared" si="9"/>
        <v>0</v>
      </c>
      <c r="AG51" s="22">
        <f t="shared" si="10"/>
        <v>8835</v>
      </c>
      <c r="AH51" s="30">
        <f>VLOOKUP(C51,[1]Sheet3!C:H,6,0)</f>
        <v>9224.0928571428776</v>
      </c>
      <c r="AI51" s="31">
        <f t="shared" si="11"/>
        <v>1.0440399385560699</v>
      </c>
      <c r="AJ51" s="22">
        <f t="shared" si="12"/>
        <v>4</v>
      </c>
      <c r="AK51" s="29">
        <f t="shared" si="13"/>
        <v>0.08</v>
      </c>
      <c r="AL51" s="32">
        <v>300</v>
      </c>
      <c r="AM51" s="33">
        <f>VLOOKUP($C51,[1]Sheet1!$C:$AD,21,0)</f>
        <v>285.75533249686299</v>
      </c>
      <c r="AN51" s="32">
        <f t="shared" si="14"/>
        <v>5</v>
      </c>
      <c r="AO51" s="29">
        <f t="shared" si="15"/>
        <v>0.15</v>
      </c>
      <c r="AP51" s="34">
        <v>95</v>
      </c>
      <c r="AQ51" s="33">
        <f>VLOOKUP($C51,[1]Sheet1!$C:$AD,22,0)</f>
        <v>100</v>
      </c>
      <c r="AR51" s="32">
        <f t="shared" si="16"/>
        <v>5</v>
      </c>
      <c r="AS51" s="29">
        <f t="shared" si="17"/>
        <v>0.1</v>
      </c>
      <c r="AT51" s="35">
        <v>0.92</v>
      </c>
      <c r="AU51" s="36">
        <f>VLOOKUP($C51,[1]Sheet1!$C:$AD,23,0)</f>
        <v>0.92941176470588205</v>
      </c>
      <c r="AV51" s="32">
        <f t="shared" si="18"/>
        <v>5</v>
      </c>
      <c r="AW51" s="29">
        <f t="shared" si="19"/>
        <v>0.1</v>
      </c>
      <c r="AX51" s="34">
        <v>90</v>
      </c>
      <c r="AY51" s="33">
        <f>VLOOKUP($C51,[1]Sheet1!$C:$AD,24,0)</f>
        <v>100</v>
      </c>
      <c r="AZ51" s="32">
        <f t="shared" si="20"/>
        <v>5</v>
      </c>
      <c r="BA51" s="29">
        <f t="shared" si="21"/>
        <v>0.08</v>
      </c>
      <c r="BB51" s="28">
        <v>0.85</v>
      </c>
      <c r="BC51" s="36">
        <f>VLOOKUP($C51,[1]Sheet1!$C:$AD,25,0)</f>
        <v>0.85714285714285698</v>
      </c>
      <c r="BD51" s="37"/>
      <c r="BE51" s="32">
        <f t="shared" si="22"/>
        <v>5</v>
      </c>
      <c r="BF51" s="29">
        <f t="shared" si="23"/>
        <v>0.06</v>
      </c>
      <c r="BG51" s="28">
        <v>0.4</v>
      </c>
      <c r="BH51" s="36">
        <f>VLOOKUP($C51,[1]Sheet1!$C:$AD,26,0)</f>
        <v>0.52941176470588203</v>
      </c>
      <c r="BI51" s="32">
        <f t="shared" si="24"/>
        <v>5</v>
      </c>
      <c r="BJ51" s="29">
        <f t="shared" si="25"/>
        <v>0.06</v>
      </c>
      <c r="BK51" s="38">
        <v>0.95</v>
      </c>
      <c r="BL51" s="36">
        <f>VLOOKUP($C51,[1]Sheet1!$C:$AD,27,0)</f>
        <v>0.99121706398996201</v>
      </c>
      <c r="BM51" s="32">
        <f t="shared" si="26"/>
        <v>5</v>
      </c>
      <c r="BN51" s="29">
        <f t="shared" si="27"/>
        <v>0.05</v>
      </c>
      <c r="BO51" s="39">
        <v>2</v>
      </c>
      <c r="BP51" s="32">
        <f t="shared" si="28"/>
        <v>5</v>
      </c>
      <c r="BQ51" s="29">
        <f t="shared" si="29"/>
        <v>0.05</v>
      </c>
      <c r="BR51" s="29">
        <f t="shared" si="30"/>
        <v>0.27</v>
      </c>
      <c r="BS51" s="29">
        <f t="shared" si="31"/>
        <v>0.4</v>
      </c>
      <c r="BT51" s="29">
        <f t="shared" si="32"/>
        <v>0.1</v>
      </c>
      <c r="BU51" s="40">
        <f t="shared" si="33"/>
        <v>0.77</v>
      </c>
      <c r="BV51" s="41" t="str">
        <f t="shared" si="34"/>
        <v>TERIMA</v>
      </c>
      <c r="BW51" s="42">
        <f t="shared" si="35"/>
        <v>670000</v>
      </c>
      <c r="BX51" s="43">
        <f t="shared" si="36"/>
        <v>268000</v>
      </c>
      <c r="BY51" s="44"/>
      <c r="BZ51" s="44"/>
      <c r="CA51" s="44"/>
      <c r="CB51" s="43">
        <f t="shared" si="37"/>
        <v>180900</v>
      </c>
      <c r="CC51" s="43">
        <f t="shared" si="38"/>
        <v>268000</v>
      </c>
      <c r="CD51" s="43">
        <f t="shared" si="39"/>
        <v>67000</v>
      </c>
      <c r="CE51" s="37">
        <f t="shared" si="40"/>
        <v>0</v>
      </c>
      <c r="CF51" s="24">
        <f t="shared" si="41"/>
        <v>0</v>
      </c>
      <c r="CG51" s="24">
        <f t="shared" si="42"/>
        <v>0</v>
      </c>
      <c r="CH51" s="24">
        <f t="shared" si="43"/>
        <v>0</v>
      </c>
      <c r="CI51" s="24">
        <f t="shared" si="44"/>
        <v>0</v>
      </c>
      <c r="CJ51" s="24">
        <f t="shared" si="45"/>
        <v>0</v>
      </c>
      <c r="CK51" s="24">
        <f t="shared" si="46"/>
        <v>0</v>
      </c>
      <c r="CL51" s="24">
        <f t="shared" si="47"/>
        <v>0</v>
      </c>
      <c r="CM51" s="24">
        <f t="shared" si="48"/>
        <v>1</v>
      </c>
      <c r="CN51" s="45">
        <f t="shared" si="49"/>
        <v>515900</v>
      </c>
      <c r="CO51" s="47"/>
    </row>
    <row r="52" spans="1:93" s="48" customFormat="1">
      <c r="A52" s="22">
        <v>42</v>
      </c>
      <c r="B52" s="81" t="s">
        <v>110</v>
      </c>
      <c r="C52" s="24">
        <v>166733</v>
      </c>
      <c r="D52" s="25">
        <f>IFERROR(VLOOKUP($C52,[1]Sheet1!$C:$AD,14,0),"")</f>
        <v>44333</v>
      </c>
      <c r="E52" s="25">
        <f>IFERROR(VLOOKUP($C52,[1]Sheet1!$C:$AD,15,0),"")</f>
        <v>44636</v>
      </c>
      <c r="F52" s="26" t="str">
        <f>IFERROR(VLOOKUP($C52,[1]Sheet1!$C:$AD,17,0),"")</f>
        <v>D</v>
      </c>
      <c r="G52" s="25" t="str">
        <f>IFERROR(VLOOKUP($C52,[1]Sheet1!$C:$AD,9,0),"")</f>
        <v>AGENT PREPAID</v>
      </c>
      <c r="H52" s="25" t="str">
        <f>IFERROR(VLOOKUP($C52,[1]Sheet1!$C:$AD,4,0),"")</f>
        <v>PEREMPUAN</v>
      </c>
      <c r="I52" s="25" t="str">
        <f>IFERROR(VLOOKUP($C52,[1]Sheet1!$C:$AD,11,0),"")</f>
        <v>TATAN SUDRAJAT</v>
      </c>
      <c r="J52" s="25" t="str">
        <f>IFERROR(VLOOKUP($C52,[1]Sheet1!$C:$AD,12,0),"")</f>
        <v>RIKA RIANY</v>
      </c>
      <c r="K52" s="27" t="s">
        <v>68</v>
      </c>
      <c r="L52" s="24"/>
      <c r="M52" s="24"/>
      <c r="N52" s="22">
        <v>22</v>
      </c>
      <c r="O52" s="22">
        <f>VLOOKUP($C52,[1]Sheet2!$C:$AI,11,0)</f>
        <v>21</v>
      </c>
      <c r="P52" s="22">
        <f>VLOOKUP($C52,[1]Sheet2!$C:$AI,17,0)</f>
        <v>0</v>
      </c>
      <c r="Q52" s="22">
        <f>VLOOKUP($C52,[1]Sheet2!$C:$AI,19,0)</f>
        <v>0</v>
      </c>
      <c r="R52" s="22">
        <f>VLOOKUP($C52,[1]Sheet2!$C:$AI,25,0)</f>
        <v>0</v>
      </c>
      <c r="S52" s="22">
        <f>VLOOKUP($C52,[1]Sheet2!$C:$AI,22,0)</f>
        <v>0</v>
      </c>
      <c r="T52" s="22">
        <f>VLOOKUP($C52,[1]Sheet2!$C:$AI,16,0)</f>
        <v>0</v>
      </c>
      <c r="U52" s="22">
        <f t="shared" si="0"/>
        <v>0</v>
      </c>
      <c r="V52" s="22">
        <f t="shared" si="1"/>
        <v>21</v>
      </c>
      <c r="W52" s="22">
        <f t="shared" si="2"/>
        <v>21</v>
      </c>
      <c r="X52" s="22">
        <v>7.75</v>
      </c>
      <c r="Y52" s="22">
        <v>0</v>
      </c>
      <c r="Z52" s="28">
        <f t="shared" si="3"/>
        <v>1</v>
      </c>
      <c r="AA52" s="22">
        <f t="shared" si="4"/>
        <v>5</v>
      </c>
      <c r="AB52" s="29">
        <f t="shared" si="5"/>
        <v>0.1</v>
      </c>
      <c r="AC52" s="22">
        <f t="shared" si="6"/>
        <v>0</v>
      </c>
      <c r="AD52" s="28">
        <f t="shared" si="7"/>
        <v>1</v>
      </c>
      <c r="AE52" s="22">
        <f t="shared" si="8"/>
        <v>5</v>
      </c>
      <c r="AF52" s="29">
        <f t="shared" si="9"/>
        <v>0.15</v>
      </c>
      <c r="AG52" s="22">
        <f t="shared" si="10"/>
        <v>9765</v>
      </c>
      <c r="AH52" s="30">
        <f>VLOOKUP(C52,[1]Sheet3!C:H,6,0)</f>
        <v>9907.2500000000218</v>
      </c>
      <c r="AI52" s="31">
        <f t="shared" si="11"/>
        <v>1.0145673323092701</v>
      </c>
      <c r="AJ52" s="22">
        <f t="shared" si="12"/>
        <v>4</v>
      </c>
      <c r="AK52" s="29">
        <f t="shared" si="13"/>
        <v>0.08</v>
      </c>
      <c r="AL52" s="32">
        <v>300</v>
      </c>
      <c r="AM52" s="33">
        <f>VLOOKUP($C52,[1]Sheet1!$C:$AD,21,0)</f>
        <v>304.84365325077403</v>
      </c>
      <c r="AN52" s="32">
        <f t="shared" si="14"/>
        <v>1</v>
      </c>
      <c r="AO52" s="29">
        <f t="shared" si="15"/>
        <v>0.03</v>
      </c>
      <c r="AP52" s="34">
        <v>95</v>
      </c>
      <c r="AQ52" s="33">
        <f>VLOOKUP($C52,[1]Sheet1!$C:$AD,22,0)</f>
        <v>100</v>
      </c>
      <c r="AR52" s="32">
        <f t="shared" si="16"/>
        <v>5</v>
      </c>
      <c r="AS52" s="29">
        <f t="shared" si="17"/>
        <v>0.1</v>
      </c>
      <c r="AT52" s="35">
        <v>0.92</v>
      </c>
      <c r="AU52" s="36">
        <f>VLOOKUP($C52,[1]Sheet1!$C:$AD,23,0)</f>
        <v>0.85882352941176499</v>
      </c>
      <c r="AV52" s="32">
        <f t="shared" si="18"/>
        <v>1</v>
      </c>
      <c r="AW52" s="29">
        <f t="shared" si="19"/>
        <v>0.02</v>
      </c>
      <c r="AX52" s="34">
        <v>90</v>
      </c>
      <c r="AY52" s="33">
        <f>VLOOKUP($C52,[1]Sheet1!$C:$AD,24,0)</f>
        <v>100</v>
      </c>
      <c r="AZ52" s="32">
        <f t="shared" si="20"/>
        <v>5</v>
      </c>
      <c r="BA52" s="29">
        <f t="shared" si="21"/>
        <v>0.08</v>
      </c>
      <c r="BB52" s="28">
        <v>0.85</v>
      </c>
      <c r="BC52" s="36">
        <f>VLOOKUP($C52,[1]Sheet1!$C:$AD,25,0)</f>
        <v>0.82499999999999996</v>
      </c>
      <c r="BD52" s="37"/>
      <c r="BE52" s="32">
        <f t="shared" si="22"/>
        <v>1</v>
      </c>
      <c r="BF52" s="29">
        <f t="shared" si="23"/>
        <v>1.2E-2</v>
      </c>
      <c r="BG52" s="28">
        <v>0.4</v>
      </c>
      <c r="BH52" s="36">
        <f>VLOOKUP($C52,[1]Sheet1!$C:$AD,26,0)</f>
        <v>0.49019607843137297</v>
      </c>
      <c r="BI52" s="32">
        <f t="shared" si="24"/>
        <v>5</v>
      </c>
      <c r="BJ52" s="29">
        <f t="shared" si="25"/>
        <v>0.06</v>
      </c>
      <c r="BK52" s="38">
        <v>0.95</v>
      </c>
      <c r="BL52" s="36">
        <f>VLOOKUP($C52,[1]Sheet1!$C:$AD,27,0)</f>
        <v>0.99613003095975206</v>
      </c>
      <c r="BM52" s="32">
        <f t="shared" si="26"/>
        <v>5</v>
      </c>
      <c r="BN52" s="29">
        <f t="shared" si="27"/>
        <v>0.05</v>
      </c>
      <c r="BO52" s="39">
        <v>2</v>
      </c>
      <c r="BP52" s="32">
        <f t="shared" si="28"/>
        <v>5</v>
      </c>
      <c r="BQ52" s="29">
        <f t="shared" si="29"/>
        <v>0.05</v>
      </c>
      <c r="BR52" s="29">
        <f t="shared" si="30"/>
        <v>0.36</v>
      </c>
      <c r="BS52" s="29">
        <f t="shared" si="31"/>
        <v>0.27200000000000002</v>
      </c>
      <c r="BT52" s="29">
        <f t="shared" si="32"/>
        <v>0.1</v>
      </c>
      <c r="BU52" s="40">
        <f t="shared" si="33"/>
        <v>0.73199999999999998</v>
      </c>
      <c r="BV52" s="41" t="str">
        <f t="shared" si="34"/>
        <v>GUGUR</v>
      </c>
      <c r="BW52" s="42">
        <f t="shared" si="35"/>
        <v>0</v>
      </c>
      <c r="BX52" s="43">
        <f t="shared" si="36"/>
        <v>0</v>
      </c>
      <c r="BY52" s="44"/>
      <c r="BZ52" s="44"/>
      <c r="CA52" s="44">
        <v>1</v>
      </c>
      <c r="CB52" s="43">
        <f t="shared" si="37"/>
        <v>0</v>
      </c>
      <c r="CC52" s="43">
        <f t="shared" si="38"/>
        <v>0</v>
      </c>
      <c r="CD52" s="43">
        <f t="shared" si="39"/>
        <v>0</v>
      </c>
      <c r="CE52" s="37">
        <f t="shared" si="40"/>
        <v>0</v>
      </c>
      <c r="CF52" s="24">
        <f t="shared" si="41"/>
        <v>0</v>
      </c>
      <c r="CG52" s="24">
        <f t="shared" si="42"/>
        <v>0</v>
      </c>
      <c r="CH52" s="24">
        <f t="shared" si="43"/>
        <v>0</v>
      </c>
      <c r="CI52" s="24">
        <f t="shared" si="44"/>
        <v>0</v>
      </c>
      <c r="CJ52" s="24">
        <f t="shared" si="45"/>
        <v>0</v>
      </c>
      <c r="CK52" s="24">
        <f t="shared" si="46"/>
        <v>0</v>
      </c>
      <c r="CL52" s="24">
        <f t="shared" si="47"/>
        <v>0</v>
      </c>
      <c r="CM52" s="24">
        <f t="shared" si="48"/>
        <v>1</v>
      </c>
      <c r="CN52" s="45">
        <f t="shared" si="49"/>
        <v>0</v>
      </c>
      <c r="CO52" s="47"/>
    </row>
    <row r="53" spans="1:93" s="48" customFormat="1">
      <c r="A53" s="22">
        <v>43</v>
      </c>
      <c r="B53" s="78" t="s">
        <v>111</v>
      </c>
      <c r="C53" s="24">
        <v>160829</v>
      </c>
      <c r="D53" s="25">
        <f>IFERROR(VLOOKUP($C53,[1]Sheet1!$C:$AD,14,0),"")</f>
        <v>44328</v>
      </c>
      <c r="E53" s="25">
        <f>IFERROR(VLOOKUP($C53,[1]Sheet1!$C:$AD,15,0),"")</f>
        <v>44692</v>
      </c>
      <c r="F53" s="26" t="str">
        <f>IFERROR(VLOOKUP($C53,[1]Sheet1!$C:$AD,17,0),"")</f>
        <v>E</v>
      </c>
      <c r="G53" s="25" t="str">
        <f>IFERROR(VLOOKUP($C53,[1]Sheet1!$C:$AD,9,0),"")</f>
        <v>AGENT PREPAID</v>
      </c>
      <c r="H53" s="25" t="str">
        <f>IFERROR(VLOOKUP($C53,[1]Sheet1!$C:$AD,4,0),"")</f>
        <v>PEREMPUAN</v>
      </c>
      <c r="I53" s="25" t="str">
        <f>IFERROR(VLOOKUP($C53,[1]Sheet1!$C:$AD,11,0),"")</f>
        <v>ADITYA ROY WICAKSONO</v>
      </c>
      <c r="J53" s="25" t="str">
        <f>IFERROR(VLOOKUP($C53,[1]Sheet1!$C:$AD,12,0),"")</f>
        <v>AAN YANUAR</v>
      </c>
      <c r="K53" s="27" t="s">
        <v>68</v>
      </c>
      <c r="L53" s="24"/>
      <c r="M53" s="24"/>
      <c r="N53" s="22">
        <v>22</v>
      </c>
      <c r="O53" s="22">
        <f>VLOOKUP($C53,[1]Sheet2!$C:$AI,11,0)</f>
        <v>21</v>
      </c>
      <c r="P53" s="22">
        <f>VLOOKUP($C53,[1]Sheet2!$C:$AI,17,0)</f>
        <v>0</v>
      </c>
      <c r="Q53" s="22">
        <f>VLOOKUP($C53,[1]Sheet2!$C:$AI,19,0)</f>
        <v>0</v>
      </c>
      <c r="R53" s="22">
        <f>VLOOKUP($C53,[1]Sheet2!$C:$AI,25,0)</f>
        <v>0</v>
      </c>
      <c r="S53" s="22">
        <f>VLOOKUP($C53,[1]Sheet2!$C:$AI,22,0)</f>
        <v>0</v>
      </c>
      <c r="T53" s="22">
        <f>VLOOKUP($C53,[1]Sheet2!$C:$AI,16,0)</f>
        <v>0</v>
      </c>
      <c r="U53" s="22">
        <f t="shared" si="0"/>
        <v>0</v>
      </c>
      <c r="V53" s="22">
        <f t="shared" si="1"/>
        <v>21</v>
      </c>
      <c r="W53" s="22">
        <f t="shared" si="2"/>
        <v>21</v>
      </c>
      <c r="X53" s="22">
        <v>7.75</v>
      </c>
      <c r="Y53" s="22">
        <v>0</v>
      </c>
      <c r="Z53" s="28">
        <f t="shared" si="3"/>
        <v>1</v>
      </c>
      <c r="AA53" s="22">
        <f t="shared" si="4"/>
        <v>5</v>
      </c>
      <c r="AB53" s="29">
        <f t="shared" si="5"/>
        <v>0.1</v>
      </c>
      <c r="AC53" s="22">
        <f t="shared" si="6"/>
        <v>0</v>
      </c>
      <c r="AD53" s="28">
        <f t="shared" si="7"/>
        <v>1</v>
      </c>
      <c r="AE53" s="22">
        <f t="shared" si="8"/>
        <v>5</v>
      </c>
      <c r="AF53" s="29">
        <f t="shared" si="9"/>
        <v>0.15</v>
      </c>
      <c r="AG53" s="22">
        <f t="shared" si="10"/>
        <v>9765</v>
      </c>
      <c r="AH53" s="30">
        <f>VLOOKUP(C53,[1]Sheet3!C:H,6,0)</f>
        <v>12031.816666666706</v>
      </c>
      <c r="AI53" s="31">
        <f t="shared" si="11"/>
        <v>1.23213688342721</v>
      </c>
      <c r="AJ53" s="22">
        <f t="shared" si="12"/>
        <v>5</v>
      </c>
      <c r="AK53" s="29">
        <f t="shared" si="13"/>
        <v>0.1</v>
      </c>
      <c r="AL53" s="32">
        <v>300</v>
      </c>
      <c r="AM53" s="33">
        <f>VLOOKUP($C53,[1]Sheet1!$C:$AD,21,0)</f>
        <v>279.98288508557499</v>
      </c>
      <c r="AN53" s="32">
        <f t="shared" si="14"/>
        <v>5</v>
      </c>
      <c r="AO53" s="29">
        <f t="shared" si="15"/>
        <v>0.15</v>
      </c>
      <c r="AP53" s="34">
        <v>95</v>
      </c>
      <c r="AQ53" s="33">
        <f>VLOOKUP($C53,[1]Sheet1!$C:$AD,22,0)</f>
        <v>100</v>
      </c>
      <c r="AR53" s="32">
        <f t="shared" si="16"/>
        <v>5</v>
      </c>
      <c r="AS53" s="29">
        <f t="shared" si="17"/>
        <v>0.1</v>
      </c>
      <c r="AT53" s="35">
        <v>0.92</v>
      </c>
      <c r="AU53" s="36">
        <f>VLOOKUP($C53,[1]Sheet1!$C:$AD,23,0)</f>
        <v>0.98888888888888904</v>
      </c>
      <c r="AV53" s="32">
        <f t="shared" si="18"/>
        <v>5</v>
      </c>
      <c r="AW53" s="29">
        <f t="shared" si="19"/>
        <v>0.1</v>
      </c>
      <c r="AX53" s="34">
        <v>90</v>
      </c>
      <c r="AY53" s="33">
        <f>VLOOKUP($C53,[1]Sheet1!$C:$AD,24,0)</f>
        <v>100</v>
      </c>
      <c r="AZ53" s="32">
        <f t="shared" si="20"/>
        <v>5</v>
      </c>
      <c r="BA53" s="29">
        <f t="shared" si="21"/>
        <v>0.08</v>
      </c>
      <c r="BB53" s="28">
        <v>0.85</v>
      </c>
      <c r="BC53" s="36">
        <f>VLOOKUP($C53,[1]Sheet1!$C:$AD,25,0)</f>
        <v>0.8125</v>
      </c>
      <c r="BD53" s="37"/>
      <c r="BE53" s="32">
        <f t="shared" si="22"/>
        <v>1</v>
      </c>
      <c r="BF53" s="29">
        <f t="shared" si="23"/>
        <v>1.2E-2</v>
      </c>
      <c r="BG53" s="28">
        <v>0.4</v>
      </c>
      <c r="BH53" s="36">
        <f>VLOOKUP($C53,[1]Sheet1!$C:$AD,26,0)</f>
        <v>0.88888888888888895</v>
      </c>
      <c r="BI53" s="32">
        <f t="shared" si="24"/>
        <v>5</v>
      </c>
      <c r="BJ53" s="29">
        <f t="shared" si="25"/>
        <v>0.06</v>
      </c>
      <c r="BK53" s="38">
        <v>0.95</v>
      </c>
      <c r="BL53" s="36">
        <f>VLOOKUP($C53,[1]Sheet1!$C:$AD,27,0)</f>
        <v>0.98533007334963296</v>
      </c>
      <c r="BM53" s="32">
        <f t="shared" si="26"/>
        <v>5</v>
      </c>
      <c r="BN53" s="29">
        <f t="shared" si="27"/>
        <v>0.05</v>
      </c>
      <c r="BO53" s="39">
        <v>2</v>
      </c>
      <c r="BP53" s="32">
        <f t="shared" si="28"/>
        <v>5</v>
      </c>
      <c r="BQ53" s="29">
        <f t="shared" si="29"/>
        <v>0.05</v>
      </c>
      <c r="BR53" s="29">
        <f t="shared" si="30"/>
        <v>0.5</v>
      </c>
      <c r="BS53" s="29">
        <f t="shared" si="31"/>
        <v>0.35199999999999998</v>
      </c>
      <c r="BT53" s="29">
        <f t="shared" si="32"/>
        <v>0.1</v>
      </c>
      <c r="BU53" s="40">
        <f t="shared" si="33"/>
        <v>0.95199999999999996</v>
      </c>
      <c r="BV53" s="41" t="str">
        <f t="shared" si="34"/>
        <v>TERIMA</v>
      </c>
      <c r="BW53" s="42">
        <f t="shared" si="35"/>
        <v>670000</v>
      </c>
      <c r="BX53" s="43">
        <f t="shared" si="36"/>
        <v>235840</v>
      </c>
      <c r="BY53" s="44"/>
      <c r="BZ53" s="44"/>
      <c r="CA53" s="44"/>
      <c r="CB53" s="43">
        <f t="shared" si="37"/>
        <v>335000</v>
      </c>
      <c r="CC53" s="43">
        <f t="shared" si="38"/>
        <v>235840</v>
      </c>
      <c r="CD53" s="43">
        <f t="shared" si="39"/>
        <v>67000</v>
      </c>
      <c r="CE53" s="37">
        <f t="shared" si="40"/>
        <v>0</v>
      </c>
      <c r="CF53" s="24">
        <f t="shared" si="41"/>
        <v>0</v>
      </c>
      <c r="CG53" s="24">
        <f t="shared" si="42"/>
        <v>0</v>
      </c>
      <c r="CH53" s="24">
        <f t="shared" si="43"/>
        <v>0</v>
      </c>
      <c r="CI53" s="24">
        <f t="shared" si="44"/>
        <v>0</v>
      </c>
      <c r="CJ53" s="24">
        <f t="shared" si="45"/>
        <v>0</v>
      </c>
      <c r="CK53" s="24">
        <f t="shared" si="46"/>
        <v>0</v>
      </c>
      <c r="CL53" s="24">
        <f t="shared" si="47"/>
        <v>0</v>
      </c>
      <c r="CM53" s="24">
        <f t="shared" si="48"/>
        <v>1</v>
      </c>
      <c r="CN53" s="45">
        <f t="shared" si="49"/>
        <v>637840</v>
      </c>
      <c r="CO53" s="47"/>
    </row>
    <row r="54" spans="1:93" s="48" customFormat="1">
      <c r="A54" s="22">
        <v>44</v>
      </c>
      <c r="B54" s="81" t="s">
        <v>112</v>
      </c>
      <c r="C54" s="24">
        <v>170012</v>
      </c>
      <c r="D54" s="25">
        <f>IFERROR(VLOOKUP($C54,[1]Sheet1!$C:$AD,14,0),"")</f>
        <v>44254</v>
      </c>
      <c r="E54" s="25">
        <f>IFERROR(VLOOKUP($C54,[1]Sheet1!$C:$AD,15,0),"")</f>
        <v>44926</v>
      </c>
      <c r="F54" s="26" t="str">
        <f>IFERROR(VLOOKUP($C54,[1]Sheet1!$C:$AD,17,0),"")</f>
        <v>D</v>
      </c>
      <c r="G54" s="25" t="str">
        <f>IFERROR(VLOOKUP($C54,[1]Sheet1!$C:$AD,9,0),"")</f>
        <v>AGENT PREPAID</v>
      </c>
      <c r="H54" s="25" t="str">
        <f>IFERROR(VLOOKUP($C54,[1]Sheet1!$C:$AD,4,0),"")</f>
        <v>LAKI-LAKI</v>
      </c>
      <c r="I54" s="25" t="str">
        <f>IFERROR(VLOOKUP($C54,[1]Sheet1!$C:$AD,11,0),"")</f>
        <v>ANDRYAN ANAKOTTA PARY</v>
      </c>
      <c r="J54" s="25" t="str">
        <f>IFERROR(VLOOKUP($C54,[1]Sheet1!$C:$AD,12,0),"")</f>
        <v>AAN YANUAR</v>
      </c>
      <c r="K54" s="27" t="s">
        <v>68</v>
      </c>
      <c r="L54" s="24"/>
      <c r="M54" s="24"/>
      <c r="N54" s="22">
        <v>22</v>
      </c>
      <c r="O54" s="22">
        <f>VLOOKUP($C54,[1]Sheet2!$C:$AI,11,0)</f>
        <v>21</v>
      </c>
      <c r="P54" s="22">
        <f>VLOOKUP($C54,[1]Sheet2!$C:$AI,17,0)</f>
        <v>0</v>
      </c>
      <c r="Q54" s="22">
        <f>VLOOKUP($C54,[1]Sheet2!$C:$AI,19,0)</f>
        <v>0</v>
      </c>
      <c r="R54" s="22">
        <f>VLOOKUP($C54,[1]Sheet2!$C:$AI,25,0)</f>
        <v>0</v>
      </c>
      <c r="S54" s="22">
        <f>VLOOKUP($C54,[1]Sheet2!$C:$AI,22,0)</f>
        <v>0</v>
      </c>
      <c r="T54" s="22">
        <f>VLOOKUP($C54,[1]Sheet2!$C:$AI,16,0)</f>
        <v>0</v>
      </c>
      <c r="U54" s="22">
        <f t="shared" si="0"/>
        <v>0</v>
      </c>
      <c r="V54" s="22">
        <f t="shared" si="1"/>
        <v>21</v>
      </c>
      <c r="W54" s="22">
        <f t="shared" si="2"/>
        <v>21</v>
      </c>
      <c r="X54" s="22">
        <v>7.75</v>
      </c>
      <c r="Y54" s="22">
        <v>0</v>
      </c>
      <c r="Z54" s="28">
        <f t="shared" si="3"/>
        <v>1</v>
      </c>
      <c r="AA54" s="22">
        <f t="shared" si="4"/>
        <v>5</v>
      </c>
      <c r="AB54" s="29">
        <f t="shared" si="5"/>
        <v>0.1</v>
      </c>
      <c r="AC54" s="22">
        <f t="shared" si="6"/>
        <v>0</v>
      </c>
      <c r="AD54" s="28">
        <f t="shared" si="7"/>
        <v>1</v>
      </c>
      <c r="AE54" s="22">
        <f t="shared" si="8"/>
        <v>5</v>
      </c>
      <c r="AF54" s="29">
        <f t="shared" si="9"/>
        <v>0.15</v>
      </c>
      <c r="AG54" s="22">
        <f t="shared" si="10"/>
        <v>9765</v>
      </c>
      <c r="AH54" s="30">
        <f>VLOOKUP(C54,[1]Sheet3!C:H,6,0)</f>
        <v>11291.066666666637</v>
      </c>
      <c r="AI54" s="31">
        <f t="shared" si="11"/>
        <v>1.15627922853729</v>
      </c>
      <c r="AJ54" s="22">
        <f t="shared" si="12"/>
        <v>5</v>
      </c>
      <c r="AK54" s="29">
        <f t="shared" si="13"/>
        <v>0.1</v>
      </c>
      <c r="AL54" s="32">
        <v>300</v>
      </c>
      <c r="AM54" s="33">
        <f>VLOOKUP($C54,[1]Sheet1!$C:$AD,21,0)</f>
        <v>248.84955257270701</v>
      </c>
      <c r="AN54" s="32">
        <f t="shared" si="14"/>
        <v>5</v>
      </c>
      <c r="AO54" s="29">
        <f t="shared" si="15"/>
        <v>0.15</v>
      </c>
      <c r="AP54" s="34">
        <v>95</v>
      </c>
      <c r="AQ54" s="33">
        <f>VLOOKUP($C54,[1]Sheet1!$C:$AD,22,0)</f>
        <v>100</v>
      </c>
      <c r="AR54" s="32">
        <f t="shared" si="16"/>
        <v>5</v>
      </c>
      <c r="AS54" s="29">
        <f t="shared" si="17"/>
        <v>0.1</v>
      </c>
      <c r="AT54" s="35">
        <v>0.92</v>
      </c>
      <c r="AU54" s="36">
        <f>VLOOKUP($C54,[1]Sheet1!$C:$AD,23,0)</f>
        <v>0.96153846153846101</v>
      </c>
      <c r="AV54" s="32">
        <f t="shared" si="18"/>
        <v>5</v>
      </c>
      <c r="AW54" s="29">
        <f t="shared" si="19"/>
        <v>0.1</v>
      </c>
      <c r="AX54" s="34">
        <v>90</v>
      </c>
      <c r="AY54" s="33">
        <f>VLOOKUP($C54,[1]Sheet1!$C:$AD,24,0)</f>
        <v>100</v>
      </c>
      <c r="AZ54" s="32">
        <f t="shared" si="20"/>
        <v>5</v>
      </c>
      <c r="BA54" s="29">
        <f t="shared" si="21"/>
        <v>0.08</v>
      </c>
      <c r="BB54" s="28">
        <v>0.85</v>
      </c>
      <c r="BC54" s="36">
        <f>VLOOKUP($C54,[1]Sheet1!$C:$AD,25,0)</f>
        <v>0.88888888888888895</v>
      </c>
      <c r="BD54" s="37"/>
      <c r="BE54" s="32">
        <f t="shared" si="22"/>
        <v>5</v>
      </c>
      <c r="BF54" s="29">
        <f t="shared" si="23"/>
        <v>0.06</v>
      </c>
      <c r="BG54" s="28">
        <v>0.4</v>
      </c>
      <c r="BH54" s="36">
        <f>VLOOKUP($C54,[1]Sheet1!$C:$AD,26,0)</f>
        <v>0.76923076923076905</v>
      </c>
      <c r="BI54" s="32">
        <f t="shared" si="24"/>
        <v>5</v>
      </c>
      <c r="BJ54" s="29">
        <f t="shared" si="25"/>
        <v>0.06</v>
      </c>
      <c r="BK54" s="38">
        <v>0.95</v>
      </c>
      <c r="BL54" s="36">
        <f>VLOOKUP($C54,[1]Sheet1!$C:$AD,27,0)</f>
        <v>0.99328859060402697</v>
      </c>
      <c r="BM54" s="32">
        <f t="shared" si="26"/>
        <v>5</v>
      </c>
      <c r="BN54" s="29">
        <f t="shared" si="27"/>
        <v>0.05</v>
      </c>
      <c r="BO54" s="39">
        <v>2</v>
      </c>
      <c r="BP54" s="32">
        <f t="shared" si="28"/>
        <v>5</v>
      </c>
      <c r="BQ54" s="29">
        <f t="shared" si="29"/>
        <v>0.05</v>
      </c>
      <c r="BR54" s="29">
        <f t="shared" si="30"/>
        <v>0.5</v>
      </c>
      <c r="BS54" s="29">
        <f t="shared" si="31"/>
        <v>0.4</v>
      </c>
      <c r="BT54" s="29">
        <f t="shared" si="32"/>
        <v>0.1</v>
      </c>
      <c r="BU54" s="40">
        <f t="shared" si="33"/>
        <v>1</v>
      </c>
      <c r="BV54" s="41" t="str">
        <f t="shared" si="34"/>
        <v>TERIMA</v>
      </c>
      <c r="BW54" s="42">
        <f t="shared" si="35"/>
        <v>670000</v>
      </c>
      <c r="BX54" s="43">
        <f t="shared" si="36"/>
        <v>268000</v>
      </c>
      <c r="BY54" s="44"/>
      <c r="BZ54" s="44"/>
      <c r="CA54" s="44"/>
      <c r="CB54" s="43">
        <f t="shared" si="37"/>
        <v>335000</v>
      </c>
      <c r="CC54" s="43">
        <f t="shared" si="38"/>
        <v>268000</v>
      </c>
      <c r="CD54" s="43">
        <f t="shared" si="39"/>
        <v>67000</v>
      </c>
      <c r="CE54" s="37">
        <f t="shared" si="40"/>
        <v>200000</v>
      </c>
      <c r="CF54" s="24">
        <f t="shared" si="41"/>
        <v>0</v>
      </c>
      <c r="CG54" s="24">
        <f t="shared" si="42"/>
        <v>0</v>
      </c>
      <c r="CH54" s="24">
        <f t="shared" si="43"/>
        <v>0</v>
      </c>
      <c r="CI54" s="24">
        <f t="shared" si="44"/>
        <v>0</v>
      </c>
      <c r="CJ54" s="24">
        <f t="shared" si="45"/>
        <v>0</v>
      </c>
      <c r="CK54" s="24">
        <f t="shared" si="46"/>
        <v>0</v>
      </c>
      <c r="CL54" s="24">
        <f t="shared" si="47"/>
        <v>1</v>
      </c>
      <c r="CM54" s="24">
        <f t="shared" si="48"/>
        <v>0</v>
      </c>
      <c r="CN54" s="45">
        <f t="shared" si="49"/>
        <v>870000</v>
      </c>
      <c r="CO54" s="47"/>
    </row>
    <row r="55" spans="1:93" s="48" customFormat="1">
      <c r="A55" s="22">
        <v>45</v>
      </c>
      <c r="B55" s="78" t="s">
        <v>113</v>
      </c>
      <c r="C55" s="24">
        <v>157006</v>
      </c>
      <c r="D55" s="25">
        <f>IFERROR(VLOOKUP($C55,[1]Sheet1!$C:$AD,14,0),"")</f>
        <v>44497</v>
      </c>
      <c r="E55" s="25">
        <f>IFERROR(VLOOKUP($C55,[1]Sheet1!$C:$AD,15,0),"")</f>
        <v>44861</v>
      </c>
      <c r="F55" s="26" t="str">
        <f>IFERROR(VLOOKUP($C55,[1]Sheet1!$C:$AD,17,0),"")</f>
        <v>E</v>
      </c>
      <c r="G55" s="25" t="str">
        <f>IFERROR(VLOOKUP($C55,[1]Sheet1!$C:$AD,9,0),"")</f>
        <v>AGENT POSTPAID</v>
      </c>
      <c r="H55" s="25" t="str">
        <f>IFERROR(VLOOKUP($C55,[1]Sheet1!$C:$AD,4,0),"")</f>
        <v>PEREMPUAN</v>
      </c>
      <c r="I55" s="25" t="str">
        <f>IFERROR(VLOOKUP($C55,[1]Sheet1!$C:$AD,11,0),"")</f>
        <v>IRMA RISMAYASARI</v>
      </c>
      <c r="J55" s="25" t="str">
        <f>IFERROR(VLOOKUP($C55,[1]Sheet1!$C:$AD,12,0),"")</f>
        <v>AAN YANUAR</v>
      </c>
      <c r="K55" s="27" t="s">
        <v>68</v>
      </c>
      <c r="L55" s="24"/>
      <c r="M55" s="24"/>
      <c r="N55" s="22">
        <v>22</v>
      </c>
      <c r="O55" s="22">
        <f>VLOOKUP($C55,[1]Sheet2!$C:$AI,11,0)</f>
        <v>24</v>
      </c>
      <c r="P55" s="22">
        <f>VLOOKUP($C55,[1]Sheet2!$C:$AI,17,0)</f>
        <v>0</v>
      </c>
      <c r="Q55" s="22">
        <f>VLOOKUP($C55,[1]Sheet2!$C:$AI,19,0)</f>
        <v>0</v>
      </c>
      <c r="R55" s="22">
        <f>VLOOKUP($C55,[1]Sheet2!$C:$AI,25,0)</f>
        <v>0</v>
      </c>
      <c r="S55" s="22">
        <f>VLOOKUP($C55,[1]Sheet2!$C:$AI,22,0)</f>
        <v>0</v>
      </c>
      <c r="T55" s="22">
        <f>VLOOKUP($C55,[1]Sheet2!$C:$AI,16,0)</f>
        <v>0</v>
      </c>
      <c r="U55" s="22">
        <f t="shared" si="0"/>
        <v>0</v>
      </c>
      <c r="V55" s="22">
        <f t="shared" si="1"/>
        <v>24</v>
      </c>
      <c r="W55" s="22">
        <f t="shared" si="2"/>
        <v>24</v>
      </c>
      <c r="X55" s="22">
        <v>7.75</v>
      </c>
      <c r="Y55" s="22">
        <v>0</v>
      </c>
      <c r="Z55" s="28">
        <f t="shared" si="3"/>
        <v>1</v>
      </c>
      <c r="AA55" s="22">
        <f t="shared" si="4"/>
        <v>5</v>
      </c>
      <c r="AB55" s="29">
        <f t="shared" si="5"/>
        <v>0.1</v>
      </c>
      <c r="AC55" s="22">
        <f t="shared" si="6"/>
        <v>0</v>
      </c>
      <c r="AD55" s="28">
        <f t="shared" si="7"/>
        <v>1</v>
      </c>
      <c r="AE55" s="22">
        <f t="shared" si="8"/>
        <v>5</v>
      </c>
      <c r="AF55" s="29">
        <f t="shared" si="9"/>
        <v>0.15</v>
      </c>
      <c r="AG55" s="22">
        <f t="shared" si="10"/>
        <v>11160</v>
      </c>
      <c r="AH55" s="30">
        <f>VLOOKUP(C55,[1]Sheet3!C:H,6,0)</f>
        <v>12613.099999999953</v>
      </c>
      <c r="AI55" s="31">
        <f t="shared" si="11"/>
        <v>1.13020609318996</v>
      </c>
      <c r="AJ55" s="22">
        <f t="shared" si="12"/>
        <v>5</v>
      </c>
      <c r="AK55" s="29">
        <f t="shared" si="13"/>
        <v>0.1</v>
      </c>
      <c r="AL55" s="32">
        <v>300</v>
      </c>
      <c r="AM55" s="33">
        <f>VLOOKUP($C55,[1]Sheet1!$C:$AD,21,0)</f>
        <v>285.336902800659</v>
      </c>
      <c r="AN55" s="32">
        <f t="shared" si="14"/>
        <v>5</v>
      </c>
      <c r="AO55" s="29">
        <f t="shared" si="15"/>
        <v>0.15</v>
      </c>
      <c r="AP55" s="34">
        <v>95</v>
      </c>
      <c r="AQ55" s="33">
        <f>VLOOKUP($C55,[1]Sheet1!$C:$AD,22,0)</f>
        <v>96.6666666666667</v>
      </c>
      <c r="AR55" s="32">
        <f t="shared" si="16"/>
        <v>5</v>
      </c>
      <c r="AS55" s="29">
        <f t="shared" si="17"/>
        <v>0.1</v>
      </c>
      <c r="AT55" s="35">
        <v>0.92</v>
      </c>
      <c r="AU55" s="36">
        <f>VLOOKUP($C55,[1]Sheet1!$C:$AD,23,0)</f>
        <v>0.96</v>
      </c>
      <c r="AV55" s="32">
        <f t="shared" si="18"/>
        <v>5</v>
      </c>
      <c r="AW55" s="29">
        <f t="shared" si="19"/>
        <v>0.1</v>
      </c>
      <c r="AX55" s="34">
        <v>90</v>
      </c>
      <c r="AY55" s="33">
        <f>VLOOKUP($C55,[1]Sheet1!$C:$AD,24,0)</f>
        <v>100</v>
      </c>
      <c r="AZ55" s="32">
        <f t="shared" si="20"/>
        <v>5</v>
      </c>
      <c r="BA55" s="29">
        <f t="shared" si="21"/>
        <v>0.08</v>
      </c>
      <c r="BB55" s="28">
        <v>0.85</v>
      </c>
      <c r="BC55" s="36">
        <f>VLOOKUP($C55,[1]Sheet1!$C:$AD,25,0)</f>
        <v>0.92105263157894701</v>
      </c>
      <c r="BD55" s="37"/>
      <c r="BE55" s="32">
        <f t="shared" si="22"/>
        <v>5</v>
      </c>
      <c r="BF55" s="29">
        <f t="shared" si="23"/>
        <v>0.06</v>
      </c>
      <c r="BG55" s="28">
        <v>0.4</v>
      </c>
      <c r="BH55" s="36">
        <f>VLOOKUP($C55,[1]Sheet1!$C:$AD,26,0)</f>
        <v>0.72499999999999998</v>
      </c>
      <c r="BI55" s="32">
        <f t="shared" si="24"/>
        <v>5</v>
      </c>
      <c r="BJ55" s="29">
        <f t="shared" si="25"/>
        <v>0.06</v>
      </c>
      <c r="BK55" s="38">
        <v>0.95</v>
      </c>
      <c r="BL55" s="36">
        <f>VLOOKUP($C55,[1]Sheet1!$C:$AD,27,0)</f>
        <v>0.98764415156507401</v>
      </c>
      <c r="BM55" s="32">
        <f t="shared" si="26"/>
        <v>5</v>
      </c>
      <c r="BN55" s="29">
        <f t="shared" si="27"/>
        <v>0.05</v>
      </c>
      <c r="BO55" s="39">
        <v>2</v>
      </c>
      <c r="BP55" s="32">
        <f t="shared" si="28"/>
        <v>5</v>
      </c>
      <c r="BQ55" s="29">
        <f t="shared" si="29"/>
        <v>0.05</v>
      </c>
      <c r="BR55" s="29">
        <f t="shared" si="30"/>
        <v>0.5</v>
      </c>
      <c r="BS55" s="29">
        <f t="shared" si="31"/>
        <v>0.4</v>
      </c>
      <c r="BT55" s="29">
        <f t="shared" si="32"/>
        <v>0.1</v>
      </c>
      <c r="BU55" s="40">
        <f t="shared" si="33"/>
        <v>1</v>
      </c>
      <c r="BV55" s="41" t="str">
        <f t="shared" si="34"/>
        <v>TERIMA</v>
      </c>
      <c r="BW55" s="42">
        <f t="shared" si="35"/>
        <v>670000</v>
      </c>
      <c r="BX55" s="43">
        <f t="shared" si="36"/>
        <v>268000</v>
      </c>
      <c r="BY55" s="44"/>
      <c r="BZ55" s="44"/>
      <c r="CA55" s="44"/>
      <c r="CB55" s="43">
        <f t="shared" si="37"/>
        <v>335000</v>
      </c>
      <c r="CC55" s="43">
        <f t="shared" si="38"/>
        <v>268000</v>
      </c>
      <c r="CD55" s="43">
        <f t="shared" si="39"/>
        <v>67000</v>
      </c>
      <c r="CE55" s="37">
        <f t="shared" si="40"/>
        <v>200000</v>
      </c>
      <c r="CF55" s="24">
        <f t="shared" si="41"/>
        <v>0</v>
      </c>
      <c r="CG55" s="24">
        <f t="shared" si="42"/>
        <v>0</v>
      </c>
      <c r="CH55" s="24">
        <f t="shared" si="43"/>
        <v>0</v>
      </c>
      <c r="CI55" s="24">
        <f t="shared" si="44"/>
        <v>0</v>
      </c>
      <c r="CJ55" s="24">
        <f t="shared" si="45"/>
        <v>0</v>
      </c>
      <c r="CK55" s="24">
        <f t="shared" si="46"/>
        <v>0</v>
      </c>
      <c r="CL55" s="24">
        <f t="shared" si="47"/>
        <v>0</v>
      </c>
      <c r="CM55" s="24">
        <f t="shared" si="48"/>
        <v>1</v>
      </c>
      <c r="CN55" s="45">
        <f t="shared" si="49"/>
        <v>870000</v>
      </c>
      <c r="CO55" s="47"/>
    </row>
    <row r="56" spans="1:93" s="48" customFormat="1">
      <c r="A56" s="22">
        <v>46</v>
      </c>
      <c r="B56" s="81" t="s">
        <v>114</v>
      </c>
      <c r="C56" s="24">
        <v>160020</v>
      </c>
      <c r="D56" s="25">
        <f>IFERROR(VLOOKUP($C56,[1]Sheet1!$C:$AD,14,0),"")</f>
        <v>44487</v>
      </c>
      <c r="E56" s="25">
        <f>IFERROR(VLOOKUP($C56,[1]Sheet1!$C:$AD,15,0),"")</f>
        <v>44851</v>
      </c>
      <c r="F56" s="26" t="str">
        <f>IFERROR(VLOOKUP($C56,[1]Sheet1!$C:$AD,17,0),"")</f>
        <v>E</v>
      </c>
      <c r="G56" s="25" t="str">
        <f>IFERROR(VLOOKUP($C56,[1]Sheet1!$C:$AD,9,0),"")</f>
        <v>AGENT POSTPAID</v>
      </c>
      <c r="H56" s="25" t="str">
        <f>IFERROR(VLOOKUP($C56,[1]Sheet1!$C:$AD,4,0),"")</f>
        <v>LAKI-LAKI</v>
      </c>
      <c r="I56" s="25" t="str">
        <f>IFERROR(VLOOKUP($C56,[1]Sheet1!$C:$AD,11,0),"")</f>
        <v>ADITYA ROY WICAKSONO</v>
      </c>
      <c r="J56" s="25" t="str">
        <f>IFERROR(VLOOKUP($C56,[1]Sheet1!$C:$AD,12,0),"")</f>
        <v>AAN YANUAR</v>
      </c>
      <c r="K56" s="27" t="s">
        <v>68</v>
      </c>
      <c r="L56" s="24"/>
      <c r="M56" s="24"/>
      <c r="N56" s="22">
        <v>22</v>
      </c>
      <c r="O56" s="22">
        <f>VLOOKUP($C56,[1]Sheet2!$C:$AI,11,0)</f>
        <v>24</v>
      </c>
      <c r="P56" s="22">
        <f>VLOOKUP($C56,[1]Sheet2!$C:$AI,17,0)</f>
        <v>0</v>
      </c>
      <c r="Q56" s="22">
        <f>VLOOKUP($C56,[1]Sheet2!$C:$AI,19,0)</f>
        <v>0</v>
      </c>
      <c r="R56" s="22">
        <f>VLOOKUP($C56,[1]Sheet2!$C:$AI,25,0)</f>
        <v>0</v>
      </c>
      <c r="S56" s="22">
        <f>VLOOKUP($C56,[1]Sheet2!$C:$AI,22,0)</f>
        <v>0</v>
      </c>
      <c r="T56" s="22">
        <f>VLOOKUP($C56,[1]Sheet2!$C:$AI,16,0)</f>
        <v>0</v>
      </c>
      <c r="U56" s="22">
        <f t="shared" si="0"/>
        <v>0</v>
      </c>
      <c r="V56" s="22">
        <f t="shared" si="1"/>
        <v>24</v>
      </c>
      <c r="W56" s="22">
        <f t="shared" si="2"/>
        <v>24</v>
      </c>
      <c r="X56" s="22">
        <v>7.75</v>
      </c>
      <c r="Y56" s="22">
        <v>0</v>
      </c>
      <c r="Z56" s="28">
        <f t="shared" si="3"/>
        <v>1</v>
      </c>
      <c r="AA56" s="22">
        <f t="shared" si="4"/>
        <v>5</v>
      </c>
      <c r="AB56" s="29">
        <f t="shared" si="5"/>
        <v>0.1</v>
      </c>
      <c r="AC56" s="22">
        <f t="shared" si="6"/>
        <v>0</v>
      </c>
      <c r="AD56" s="28">
        <f t="shared" si="7"/>
        <v>1</v>
      </c>
      <c r="AE56" s="22">
        <f t="shared" si="8"/>
        <v>5</v>
      </c>
      <c r="AF56" s="29">
        <f t="shared" si="9"/>
        <v>0.15</v>
      </c>
      <c r="AG56" s="22">
        <f t="shared" si="10"/>
        <v>11160</v>
      </c>
      <c r="AH56" s="30">
        <f>VLOOKUP(C56,[1]Sheet3!C:H,6,0)</f>
        <v>12642.19999999995</v>
      </c>
      <c r="AI56" s="31">
        <f t="shared" si="11"/>
        <v>1.1328136200716801</v>
      </c>
      <c r="AJ56" s="22">
        <f t="shared" si="12"/>
        <v>5</v>
      </c>
      <c r="AK56" s="29">
        <f t="shared" si="13"/>
        <v>0.1</v>
      </c>
      <c r="AL56" s="32">
        <v>300</v>
      </c>
      <c r="AM56" s="33">
        <f>VLOOKUP($C56,[1]Sheet1!$C:$AD,21,0)</f>
        <v>263.90439770554502</v>
      </c>
      <c r="AN56" s="32">
        <f t="shared" si="14"/>
        <v>5</v>
      </c>
      <c r="AO56" s="29">
        <f t="shared" si="15"/>
        <v>0.15</v>
      </c>
      <c r="AP56" s="34">
        <v>95</v>
      </c>
      <c r="AQ56" s="33">
        <f>VLOOKUP($C56,[1]Sheet1!$C:$AD,22,0)</f>
        <v>100</v>
      </c>
      <c r="AR56" s="32">
        <f t="shared" si="16"/>
        <v>5</v>
      </c>
      <c r="AS56" s="29">
        <f t="shared" si="17"/>
        <v>0.1</v>
      </c>
      <c r="AT56" s="35">
        <v>0.92</v>
      </c>
      <c r="AU56" s="36">
        <f>VLOOKUP($C56,[1]Sheet1!$C:$AD,23,0)</f>
        <v>0.96603773584905706</v>
      </c>
      <c r="AV56" s="32">
        <f t="shared" si="18"/>
        <v>5</v>
      </c>
      <c r="AW56" s="29">
        <f t="shared" si="19"/>
        <v>0.1</v>
      </c>
      <c r="AX56" s="34">
        <v>90</v>
      </c>
      <c r="AY56" s="33">
        <f>VLOOKUP($C56,[1]Sheet1!$C:$AD,24,0)</f>
        <v>100</v>
      </c>
      <c r="AZ56" s="32">
        <f t="shared" si="20"/>
        <v>5</v>
      </c>
      <c r="BA56" s="29">
        <f t="shared" si="21"/>
        <v>0.08</v>
      </c>
      <c r="BB56" s="28">
        <v>0.85</v>
      </c>
      <c r="BC56" s="36">
        <f>VLOOKUP($C56,[1]Sheet1!$C:$AD,25,0)</f>
        <v>0.96078431372549</v>
      </c>
      <c r="BD56" s="37"/>
      <c r="BE56" s="32">
        <f t="shared" si="22"/>
        <v>5</v>
      </c>
      <c r="BF56" s="29">
        <f t="shared" si="23"/>
        <v>0.06</v>
      </c>
      <c r="BG56" s="28">
        <v>0.4</v>
      </c>
      <c r="BH56" s="36">
        <f>VLOOKUP($C56,[1]Sheet1!$C:$AD,26,0)</f>
        <v>0.79245283018867896</v>
      </c>
      <c r="BI56" s="32">
        <f t="shared" si="24"/>
        <v>5</v>
      </c>
      <c r="BJ56" s="29">
        <f t="shared" si="25"/>
        <v>0.06</v>
      </c>
      <c r="BK56" s="38">
        <v>0.95</v>
      </c>
      <c r="BL56" s="36">
        <f>VLOOKUP($C56,[1]Sheet1!$C:$AD,27,0)</f>
        <v>0.99426386233269604</v>
      </c>
      <c r="BM56" s="32">
        <f t="shared" si="26"/>
        <v>5</v>
      </c>
      <c r="BN56" s="29">
        <f t="shared" si="27"/>
        <v>0.05</v>
      </c>
      <c r="BO56" s="39">
        <v>2</v>
      </c>
      <c r="BP56" s="32">
        <f t="shared" si="28"/>
        <v>5</v>
      </c>
      <c r="BQ56" s="29">
        <f t="shared" si="29"/>
        <v>0.05</v>
      </c>
      <c r="BR56" s="29">
        <f t="shared" si="30"/>
        <v>0.5</v>
      </c>
      <c r="BS56" s="29">
        <f t="shared" si="31"/>
        <v>0.4</v>
      </c>
      <c r="BT56" s="29">
        <f t="shared" si="32"/>
        <v>0.1</v>
      </c>
      <c r="BU56" s="40">
        <f t="shared" si="33"/>
        <v>1</v>
      </c>
      <c r="BV56" s="41" t="str">
        <f t="shared" si="34"/>
        <v>TERIMA</v>
      </c>
      <c r="BW56" s="42">
        <f t="shared" si="35"/>
        <v>670000</v>
      </c>
      <c r="BX56" s="43">
        <f t="shared" si="36"/>
        <v>268000</v>
      </c>
      <c r="BY56" s="44"/>
      <c r="BZ56" s="44"/>
      <c r="CA56" s="44"/>
      <c r="CB56" s="43">
        <f t="shared" si="37"/>
        <v>335000</v>
      </c>
      <c r="CC56" s="43">
        <f t="shared" si="38"/>
        <v>268000</v>
      </c>
      <c r="CD56" s="43">
        <f t="shared" si="39"/>
        <v>67000</v>
      </c>
      <c r="CE56" s="37">
        <f t="shared" si="40"/>
        <v>200000</v>
      </c>
      <c r="CF56" s="24">
        <f t="shared" si="41"/>
        <v>0</v>
      </c>
      <c r="CG56" s="24">
        <f t="shared" si="42"/>
        <v>0</v>
      </c>
      <c r="CH56" s="24">
        <f t="shared" si="43"/>
        <v>0</v>
      </c>
      <c r="CI56" s="24">
        <f t="shared" si="44"/>
        <v>0</v>
      </c>
      <c r="CJ56" s="24">
        <f t="shared" si="45"/>
        <v>0</v>
      </c>
      <c r="CK56" s="24">
        <f t="shared" si="46"/>
        <v>0</v>
      </c>
      <c r="CL56" s="24">
        <f t="shared" si="47"/>
        <v>1</v>
      </c>
      <c r="CM56" s="24">
        <f t="shared" si="48"/>
        <v>0</v>
      </c>
      <c r="CN56" s="45">
        <f t="shared" si="49"/>
        <v>870000</v>
      </c>
      <c r="CO56" s="47"/>
    </row>
    <row r="57" spans="1:93" s="48" customFormat="1">
      <c r="A57" s="22">
        <v>47</v>
      </c>
      <c r="B57" s="78" t="s">
        <v>115</v>
      </c>
      <c r="C57" s="24">
        <v>159678</v>
      </c>
      <c r="D57" s="25">
        <f>IFERROR(VLOOKUP($C57,[1]Sheet1!$C:$AD,14,0),"")</f>
        <v>44475</v>
      </c>
      <c r="E57" s="25">
        <f>IFERROR(VLOOKUP($C57,[1]Sheet1!$C:$AD,15,0),"")</f>
        <v>44839</v>
      </c>
      <c r="F57" s="26" t="str">
        <f>IFERROR(VLOOKUP($C57,[1]Sheet1!$C:$AD,17,0),"")</f>
        <v>E</v>
      </c>
      <c r="G57" s="25" t="str">
        <f>IFERROR(VLOOKUP($C57,[1]Sheet1!$C:$AD,9,0),"")</f>
        <v>AGENT POSTPAID</v>
      </c>
      <c r="H57" s="25" t="str">
        <f>IFERROR(VLOOKUP($C57,[1]Sheet1!$C:$AD,4,0),"")</f>
        <v>LAKI-LAKI</v>
      </c>
      <c r="I57" s="25" t="str">
        <f>IFERROR(VLOOKUP($C57,[1]Sheet1!$C:$AD,11,0),"")</f>
        <v>FREDY CAHYADI</v>
      </c>
      <c r="J57" s="25" t="str">
        <f>IFERROR(VLOOKUP($C57,[1]Sheet1!$C:$AD,12,0),"")</f>
        <v>RIKA RIANY</v>
      </c>
      <c r="K57" s="27" t="s">
        <v>68</v>
      </c>
      <c r="L57" s="24"/>
      <c r="M57" s="24"/>
      <c r="N57" s="22">
        <v>22</v>
      </c>
      <c r="O57" s="22">
        <f>VLOOKUP($C57,[1]Sheet2!$C:$AI,11,0)</f>
        <v>24</v>
      </c>
      <c r="P57" s="22">
        <f>VLOOKUP($C57,[1]Sheet2!$C:$AI,17,0)</f>
        <v>0</v>
      </c>
      <c r="Q57" s="22">
        <f>VLOOKUP($C57,[1]Sheet2!$C:$AI,19,0)</f>
        <v>0</v>
      </c>
      <c r="R57" s="22">
        <f>VLOOKUP($C57,[1]Sheet2!$C:$AI,25,0)</f>
        <v>0</v>
      </c>
      <c r="S57" s="22">
        <f>VLOOKUP($C57,[1]Sheet2!$C:$AI,22,0)</f>
        <v>0</v>
      </c>
      <c r="T57" s="22">
        <f>VLOOKUP($C57,[1]Sheet2!$C:$AI,16,0)</f>
        <v>0</v>
      </c>
      <c r="U57" s="22">
        <f t="shared" si="0"/>
        <v>0</v>
      </c>
      <c r="V57" s="22">
        <f t="shared" si="1"/>
        <v>24</v>
      </c>
      <c r="W57" s="22">
        <f t="shared" si="2"/>
        <v>24</v>
      </c>
      <c r="X57" s="22">
        <v>7.75</v>
      </c>
      <c r="Y57" s="22">
        <v>0</v>
      </c>
      <c r="Z57" s="28">
        <f t="shared" si="3"/>
        <v>1</v>
      </c>
      <c r="AA57" s="22">
        <f t="shared" si="4"/>
        <v>5</v>
      </c>
      <c r="AB57" s="29">
        <f t="shared" si="5"/>
        <v>0.1</v>
      </c>
      <c r="AC57" s="22">
        <f t="shared" si="6"/>
        <v>0</v>
      </c>
      <c r="AD57" s="28">
        <f t="shared" si="7"/>
        <v>1</v>
      </c>
      <c r="AE57" s="22">
        <f t="shared" si="8"/>
        <v>5</v>
      </c>
      <c r="AF57" s="29">
        <f t="shared" si="9"/>
        <v>0.15</v>
      </c>
      <c r="AG57" s="22">
        <f t="shared" si="10"/>
        <v>11160</v>
      </c>
      <c r="AH57" s="30">
        <f>VLOOKUP(C57,[1]Sheet3!C:H,6,0)</f>
        <v>12851.100000000042</v>
      </c>
      <c r="AI57" s="31">
        <f t="shared" si="11"/>
        <v>1.15153225806452</v>
      </c>
      <c r="AJ57" s="22">
        <f t="shared" si="12"/>
        <v>5</v>
      </c>
      <c r="AK57" s="29">
        <f t="shared" si="13"/>
        <v>0.1</v>
      </c>
      <c r="AL57" s="32">
        <v>300</v>
      </c>
      <c r="AM57" s="33">
        <f>VLOOKUP($C57,[1]Sheet1!$C:$AD,21,0)</f>
        <v>287.12733333333301</v>
      </c>
      <c r="AN57" s="32">
        <f t="shared" si="14"/>
        <v>5</v>
      </c>
      <c r="AO57" s="29">
        <f t="shared" si="15"/>
        <v>0.15</v>
      </c>
      <c r="AP57" s="34">
        <v>95</v>
      </c>
      <c r="AQ57" s="33">
        <f>VLOOKUP($C57,[1]Sheet1!$C:$AD,22,0)</f>
        <v>100</v>
      </c>
      <c r="AR57" s="32">
        <f t="shared" si="16"/>
        <v>5</v>
      </c>
      <c r="AS57" s="29">
        <f t="shared" si="17"/>
        <v>0.1</v>
      </c>
      <c r="AT57" s="35">
        <v>0.92</v>
      </c>
      <c r="AU57" s="36">
        <f>VLOOKUP($C57,[1]Sheet1!$C:$AD,23,0)</f>
        <v>0.97419354838709704</v>
      </c>
      <c r="AV57" s="32">
        <f t="shared" si="18"/>
        <v>5</v>
      </c>
      <c r="AW57" s="29">
        <f t="shared" si="19"/>
        <v>0.1</v>
      </c>
      <c r="AX57" s="34">
        <v>90</v>
      </c>
      <c r="AY57" s="33">
        <f>VLOOKUP($C57,[1]Sheet1!$C:$AD,24,0)</f>
        <v>100</v>
      </c>
      <c r="AZ57" s="32">
        <f t="shared" si="20"/>
        <v>5</v>
      </c>
      <c r="BA57" s="29">
        <f t="shared" si="21"/>
        <v>0.08</v>
      </c>
      <c r="BB57" s="28">
        <v>0.85</v>
      </c>
      <c r="BC57" s="36">
        <f>VLOOKUP($C57,[1]Sheet1!$C:$AD,25,0)</f>
        <v>1</v>
      </c>
      <c r="BD57" s="37"/>
      <c r="BE57" s="32">
        <f t="shared" si="22"/>
        <v>5</v>
      </c>
      <c r="BF57" s="29">
        <f t="shared" si="23"/>
        <v>0.06</v>
      </c>
      <c r="BG57" s="28">
        <v>0.4</v>
      </c>
      <c r="BH57" s="36">
        <f>VLOOKUP($C57,[1]Sheet1!$C:$AD,26,0)</f>
        <v>0.77419354838709697</v>
      </c>
      <c r="BI57" s="32">
        <f t="shared" si="24"/>
        <v>5</v>
      </c>
      <c r="BJ57" s="29">
        <f t="shared" si="25"/>
        <v>0.06</v>
      </c>
      <c r="BK57" s="38">
        <v>0.95</v>
      </c>
      <c r="BL57" s="36">
        <f>VLOOKUP($C57,[1]Sheet1!$C:$AD,27,0)</f>
        <v>0.99266666666666703</v>
      </c>
      <c r="BM57" s="32">
        <f t="shared" si="26"/>
        <v>5</v>
      </c>
      <c r="BN57" s="29">
        <f t="shared" si="27"/>
        <v>0.05</v>
      </c>
      <c r="BO57" s="39">
        <v>2</v>
      </c>
      <c r="BP57" s="32">
        <f t="shared" si="28"/>
        <v>5</v>
      </c>
      <c r="BQ57" s="29">
        <f t="shared" si="29"/>
        <v>0.05</v>
      </c>
      <c r="BR57" s="29">
        <f t="shared" si="30"/>
        <v>0.5</v>
      </c>
      <c r="BS57" s="29">
        <f t="shared" si="31"/>
        <v>0.4</v>
      </c>
      <c r="BT57" s="29">
        <f t="shared" si="32"/>
        <v>0.1</v>
      </c>
      <c r="BU57" s="40">
        <f t="shared" si="33"/>
        <v>1</v>
      </c>
      <c r="BV57" s="41" t="str">
        <f t="shared" si="34"/>
        <v>TERIMA</v>
      </c>
      <c r="BW57" s="42">
        <f t="shared" si="35"/>
        <v>670000</v>
      </c>
      <c r="BX57" s="43">
        <f t="shared" si="36"/>
        <v>268000</v>
      </c>
      <c r="BY57" s="44"/>
      <c r="BZ57" s="44"/>
      <c r="CA57" s="44"/>
      <c r="CB57" s="43">
        <f t="shared" si="37"/>
        <v>335000</v>
      </c>
      <c r="CC57" s="43">
        <f t="shared" si="38"/>
        <v>268000</v>
      </c>
      <c r="CD57" s="43">
        <f t="shared" si="39"/>
        <v>67000</v>
      </c>
      <c r="CE57" s="37">
        <f t="shared" si="40"/>
        <v>200000</v>
      </c>
      <c r="CF57" s="24">
        <f t="shared" si="41"/>
        <v>0</v>
      </c>
      <c r="CG57" s="24">
        <f t="shared" si="42"/>
        <v>0</v>
      </c>
      <c r="CH57" s="24">
        <f t="shared" si="43"/>
        <v>0</v>
      </c>
      <c r="CI57" s="24">
        <f t="shared" si="44"/>
        <v>0</v>
      </c>
      <c r="CJ57" s="24">
        <f t="shared" si="45"/>
        <v>0</v>
      </c>
      <c r="CK57" s="24">
        <f t="shared" si="46"/>
        <v>0</v>
      </c>
      <c r="CL57" s="24">
        <f t="shared" si="47"/>
        <v>1</v>
      </c>
      <c r="CM57" s="24">
        <f t="shared" si="48"/>
        <v>0</v>
      </c>
      <c r="CN57" s="45">
        <f t="shared" si="49"/>
        <v>870000</v>
      </c>
      <c r="CO57" s="47"/>
    </row>
    <row r="58" spans="1:93" s="48" customFormat="1">
      <c r="A58" s="22">
        <v>48</v>
      </c>
      <c r="B58" s="78" t="s">
        <v>116</v>
      </c>
      <c r="C58" s="24">
        <v>154672</v>
      </c>
      <c r="D58" s="25">
        <f>IFERROR(VLOOKUP($C58,[1]Sheet1!$C:$AD,14,0),"")</f>
        <v>44472</v>
      </c>
      <c r="E58" s="25">
        <f>IFERROR(VLOOKUP($C58,[1]Sheet1!$C:$AD,15,0),"")</f>
        <v>44775</v>
      </c>
      <c r="F58" s="26" t="str">
        <f>IFERROR(VLOOKUP($C58,[1]Sheet1!$C:$AD,17,0),"")</f>
        <v>E</v>
      </c>
      <c r="G58" s="25" t="str">
        <f>IFERROR(VLOOKUP($C58,[1]Sheet1!$C:$AD,9,0),"")</f>
        <v>AGENT POSTPAID</v>
      </c>
      <c r="H58" s="25" t="str">
        <f>IFERROR(VLOOKUP($C58,[1]Sheet1!$C:$AD,4,0),"")</f>
        <v>PEREMPUAN</v>
      </c>
      <c r="I58" s="25" t="str">
        <f>IFERROR(VLOOKUP($C58,[1]Sheet1!$C:$AD,11,0),"")</f>
        <v>IIN TARINAH</v>
      </c>
      <c r="J58" s="25" t="str">
        <f>IFERROR(VLOOKUP($C58,[1]Sheet1!$C:$AD,12,0),"")</f>
        <v>AAN YANUAR</v>
      </c>
      <c r="K58" s="27" t="s">
        <v>68</v>
      </c>
      <c r="L58" s="24"/>
      <c r="M58" s="24"/>
      <c r="N58" s="22">
        <v>22</v>
      </c>
      <c r="O58" s="22">
        <f>VLOOKUP($C58,[1]Sheet2!$C:$AI,11,0)</f>
        <v>24</v>
      </c>
      <c r="P58" s="22">
        <f>VLOOKUP($C58,[1]Sheet2!$C:$AI,17,0)</f>
        <v>1</v>
      </c>
      <c r="Q58" s="22">
        <f>VLOOKUP($C58,[1]Sheet2!$C:$AI,19,0)</f>
        <v>0</v>
      </c>
      <c r="R58" s="22">
        <f>VLOOKUP($C58,[1]Sheet2!$C:$AI,25,0)</f>
        <v>0</v>
      </c>
      <c r="S58" s="22">
        <f>VLOOKUP($C58,[1]Sheet2!$C:$AI,22,0)</f>
        <v>1</v>
      </c>
      <c r="T58" s="22">
        <f>VLOOKUP($C58,[1]Sheet2!$C:$AI,16,0)</f>
        <v>0</v>
      </c>
      <c r="U58" s="22">
        <f t="shared" si="0"/>
        <v>1</v>
      </c>
      <c r="V58" s="22">
        <f t="shared" si="1"/>
        <v>23</v>
      </c>
      <c r="W58" s="22">
        <f t="shared" si="2"/>
        <v>23</v>
      </c>
      <c r="X58" s="22">
        <v>7.75</v>
      </c>
      <c r="Y58" s="22">
        <v>0</v>
      </c>
      <c r="Z58" s="28">
        <f t="shared" si="3"/>
        <v>1</v>
      </c>
      <c r="AA58" s="22">
        <f t="shared" si="4"/>
        <v>5</v>
      </c>
      <c r="AB58" s="29">
        <f t="shared" si="5"/>
        <v>0.1</v>
      </c>
      <c r="AC58" s="22">
        <f t="shared" si="6"/>
        <v>1</v>
      </c>
      <c r="AD58" s="28">
        <f t="shared" si="7"/>
        <v>0.95652173913043481</v>
      </c>
      <c r="AE58" s="22">
        <f t="shared" si="8"/>
        <v>1</v>
      </c>
      <c r="AF58" s="29">
        <f t="shared" si="9"/>
        <v>0.03</v>
      </c>
      <c r="AG58" s="22">
        <f t="shared" si="10"/>
        <v>10695</v>
      </c>
      <c r="AH58" s="30">
        <f>VLOOKUP(C58,[1]Sheet3!C:H,6,0)</f>
        <v>11680.118749999963</v>
      </c>
      <c r="AI58" s="31">
        <f t="shared" si="11"/>
        <v>1.09211021505376</v>
      </c>
      <c r="AJ58" s="22">
        <f t="shared" si="12"/>
        <v>5</v>
      </c>
      <c r="AK58" s="29">
        <f t="shared" si="13"/>
        <v>0.1</v>
      </c>
      <c r="AL58" s="32">
        <v>300</v>
      </c>
      <c r="AM58" s="33">
        <f>VLOOKUP($C58,[1]Sheet1!$C:$AD,21,0)</f>
        <v>278.67584308327599</v>
      </c>
      <c r="AN58" s="32">
        <f t="shared" si="14"/>
        <v>5</v>
      </c>
      <c r="AO58" s="29">
        <f t="shared" si="15"/>
        <v>0.15</v>
      </c>
      <c r="AP58" s="34">
        <v>95</v>
      </c>
      <c r="AQ58" s="33">
        <f>VLOOKUP($C58,[1]Sheet1!$C:$AD,22,0)</f>
        <v>90.5555555555556</v>
      </c>
      <c r="AR58" s="32">
        <f t="shared" si="16"/>
        <v>1</v>
      </c>
      <c r="AS58" s="29">
        <f t="shared" si="17"/>
        <v>0.02</v>
      </c>
      <c r="AT58" s="35">
        <v>0.92</v>
      </c>
      <c r="AU58" s="36">
        <f>VLOOKUP($C58,[1]Sheet1!$C:$AD,23,0)</f>
        <v>0.85853658536585398</v>
      </c>
      <c r="AV58" s="32">
        <f t="shared" si="18"/>
        <v>1</v>
      </c>
      <c r="AW58" s="29">
        <f t="shared" si="19"/>
        <v>0.02</v>
      </c>
      <c r="AX58" s="34">
        <v>90</v>
      </c>
      <c r="AY58" s="33">
        <f>VLOOKUP($C58,[1]Sheet1!$C:$AD,24,0)</f>
        <v>100</v>
      </c>
      <c r="AZ58" s="32">
        <f t="shared" si="20"/>
        <v>5</v>
      </c>
      <c r="BA58" s="29">
        <f t="shared" si="21"/>
        <v>0.08</v>
      </c>
      <c r="BB58" s="28">
        <v>0.85</v>
      </c>
      <c r="BC58" s="36">
        <f>VLOOKUP($C58,[1]Sheet1!$C:$AD,25,0)</f>
        <v>0.85714285714285698</v>
      </c>
      <c r="BD58" s="37"/>
      <c r="BE58" s="32">
        <f t="shared" si="22"/>
        <v>5</v>
      </c>
      <c r="BF58" s="29">
        <f t="shared" si="23"/>
        <v>0.06</v>
      </c>
      <c r="BG58" s="28">
        <v>0.4</v>
      </c>
      <c r="BH58" s="36">
        <f>VLOOKUP($C58,[1]Sheet1!$C:$AD,26,0)</f>
        <v>0.51219512195121997</v>
      </c>
      <c r="BI58" s="32">
        <f t="shared" si="24"/>
        <v>5</v>
      </c>
      <c r="BJ58" s="29">
        <f t="shared" si="25"/>
        <v>0.06</v>
      </c>
      <c r="BK58" s="38">
        <v>0.95</v>
      </c>
      <c r="BL58" s="36">
        <f>VLOOKUP($C58,[1]Sheet1!$C:$AD,27,0)</f>
        <v>0.995870612525809</v>
      </c>
      <c r="BM58" s="32">
        <f t="shared" si="26"/>
        <v>5</v>
      </c>
      <c r="BN58" s="29">
        <f t="shared" si="27"/>
        <v>0.05</v>
      </c>
      <c r="BO58" s="39">
        <v>2</v>
      </c>
      <c r="BP58" s="32">
        <f t="shared" si="28"/>
        <v>5</v>
      </c>
      <c r="BQ58" s="29">
        <f t="shared" si="29"/>
        <v>0.05</v>
      </c>
      <c r="BR58" s="29">
        <f t="shared" si="30"/>
        <v>0.38</v>
      </c>
      <c r="BS58" s="29">
        <f t="shared" si="31"/>
        <v>0.24</v>
      </c>
      <c r="BT58" s="29">
        <f t="shared" si="32"/>
        <v>0.1</v>
      </c>
      <c r="BU58" s="40">
        <f t="shared" si="33"/>
        <v>0.72</v>
      </c>
      <c r="BV58" s="41" t="str">
        <f t="shared" si="34"/>
        <v>TERIMA</v>
      </c>
      <c r="BW58" s="42">
        <f t="shared" si="35"/>
        <v>670000</v>
      </c>
      <c r="BX58" s="43">
        <f t="shared" si="36"/>
        <v>160800</v>
      </c>
      <c r="BY58" s="44"/>
      <c r="BZ58" s="44"/>
      <c r="CA58" s="44"/>
      <c r="CB58" s="43">
        <f t="shared" si="37"/>
        <v>254600</v>
      </c>
      <c r="CC58" s="43">
        <f t="shared" si="38"/>
        <v>160800</v>
      </c>
      <c r="CD58" s="43">
        <f t="shared" si="39"/>
        <v>67000</v>
      </c>
      <c r="CE58" s="37">
        <f t="shared" si="40"/>
        <v>0</v>
      </c>
      <c r="CF58" s="24">
        <f t="shared" si="41"/>
        <v>0</v>
      </c>
      <c r="CG58" s="24">
        <f t="shared" si="42"/>
        <v>0</v>
      </c>
      <c r="CH58" s="24">
        <f t="shared" si="43"/>
        <v>0</v>
      </c>
      <c r="CI58" s="24">
        <f t="shared" si="44"/>
        <v>0</v>
      </c>
      <c r="CJ58" s="24">
        <f t="shared" si="45"/>
        <v>0</v>
      </c>
      <c r="CK58" s="24">
        <f t="shared" si="46"/>
        <v>0</v>
      </c>
      <c r="CL58" s="24">
        <f t="shared" si="47"/>
        <v>0</v>
      </c>
      <c r="CM58" s="24">
        <f t="shared" si="48"/>
        <v>1</v>
      </c>
      <c r="CN58" s="45">
        <f t="shared" si="49"/>
        <v>482400</v>
      </c>
      <c r="CO58" s="47"/>
    </row>
    <row r="59" spans="1:93" s="48" customFormat="1">
      <c r="A59" s="22">
        <v>49</v>
      </c>
      <c r="B59" s="78" t="s">
        <v>117</v>
      </c>
      <c r="C59" s="24">
        <v>159677</v>
      </c>
      <c r="D59" s="25">
        <f>IFERROR(VLOOKUP($C59,[1]Sheet1!$C:$AD,14,0),"")</f>
        <v>44480</v>
      </c>
      <c r="E59" s="25">
        <f>IFERROR(VLOOKUP($C59,[1]Sheet1!$C:$AD,15,0),"")</f>
        <v>44844</v>
      </c>
      <c r="F59" s="26" t="str">
        <f>IFERROR(VLOOKUP($C59,[1]Sheet1!$C:$AD,17,0),"")</f>
        <v>E</v>
      </c>
      <c r="G59" s="25" t="str">
        <f>IFERROR(VLOOKUP($C59,[1]Sheet1!$C:$AD,9,0),"")</f>
        <v>AGENT POSTPAID</v>
      </c>
      <c r="H59" s="25" t="str">
        <f>IFERROR(VLOOKUP($C59,[1]Sheet1!$C:$AD,4,0),"")</f>
        <v>LAKI-LAKI</v>
      </c>
      <c r="I59" s="25" t="str">
        <f>IFERROR(VLOOKUP($C59,[1]Sheet1!$C:$AD,11,0),"")</f>
        <v>ADITYA ROY WICAKSONO</v>
      </c>
      <c r="J59" s="25" t="str">
        <f>IFERROR(VLOOKUP($C59,[1]Sheet1!$C:$AD,12,0),"")</f>
        <v>AAN YANUAR</v>
      </c>
      <c r="K59" s="27" t="s">
        <v>68</v>
      </c>
      <c r="L59" s="24"/>
      <c r="M59" s="24"/>
      <c r="N59" s="22">
        <v>22</v>
      </c>
      <c r="O59" s="22">
        <f>VLOOKUP($C59,[1]Sheet2!$C:$AI,11,0)</f>
        <v>24</v>
      </c>
      <c r="P59" s="22">
        <f>VLOOKUP($C59,[1]Sheet2!$C:$AI,17,0)</f>
        <v>1</v>
      </c>
      <c r="Q59" s="22">
        <f>VLOOKUP($C59,[1]Sheet2!$C:$AI,19,0)</f>
        <v>0</v>
      </c>
      <c r="R59" s="22">
        <f>VLOOKUP($C59,[1]Sheet2!$C:$AI,25,0)</f>
        <v>0</v>
      </c>
      <c r="S59" s="22">
        <f>VLOOKUP($C59,[1]Sheet2!$C:$AI,22,0)</f>
        <v>1</v>
      </c>
      <c r="T59" s="22">
        <f>VLOOKUP($C59,[1]Sheet2!$C:$AI,16,0)</f>
        <v>0</v>
      </c>
      <c r="U59" s="22">
        <f t="shared" si="0"/>
        <v>1</v>
      </c>
      <c r="V59" s="22">
        <f t="shared" si="1"/>
        <v>23</v>
      </c>
      <c r="W59" s="22">
        <f t="shared" si="2"/>
        <v>23</v>
      </c>
      <c r="X59" s="22">
        <v>7.75</v>
      </c>
      <c r="Y59" s="22">
        <v>0</v>
      </c>
      <c r="Z59" s="28">
        <f t="shared" si="3"/>
        <v>1</v>
      </c>
      <c r="AA59" s="22">
        <f t="shared" si="4"/>
        <v>5</v>
      </c>
      <c r="AB59" s="29">
        <f t="shared" si="5"/>
        <v>0.1</v>
      </c>
      <c r="AC59" s="22">
        <f t="shared" si="6"/>
        <v>1</v>
      </c>
      <c r="AD59" s="28">
        <f t="shared" si="7"/>
        <v>0.95652173913043481</v>
      </c>
      <c r="AE59" s="22">
        <f t="shared" si="8"/>
        <v>1</v>
      </c>
      <c r="AF59" s="29">
        <f t="shared" si="9"/>
        <v>0.03</v>
      </c>
      <c r="AG59" s="22">
        <f t="shared" si="10"/>
        <v>10695</v>
      </c>
      <c r="AH59" s="30">
        <f>VLOOKUP(C59,[1]Sheet3!C:H,6,0)</f>
        <v>12085.062500000002</v>
      </c>
      <c r="AI59" s="31">
        <f t="shared" si="11"/>
        <v>1.12997311827957</v>
      </c>
      <c r="AJ59" s="22">
        <f t="shared" si="12"/>
        <v>5</v>
      </c>
      <c r="AK59" s="29">
        <f t="shared" si="13"/>
        <v>0.1</v>
      </c>
      <c r="AL59" s="32">
        <v>300</v>
      </c>
      <c r="AM59" s="33">
        <f>VLOOKUP($C59,[1]Sheet1!$C:$AD,21,0)</f>
        <v>298.57100591715999</v>
      </c>
      <c r="AN59" s="32">
        <f t="shared" si="14"/>
        <v>5</v>
      </c>
      <c r="AO59" s="29">
        <f t="shared" si="15"/>
        <v>0.15</v>
      </c>
      <c r="AP59" s="34">
        <v>95</v>
      </c>
      <c r="AQ59" s="33">
        <f>VLOOKUP($C59,[1]Sheet1!$C:$AD,22,0)</f>
        <v>100</v>
      </c>
      <c r="AR59" s="32">
        <f t="shared" si="16"/>
        <v>5</v>
      </c>
      <c r="AS59" s="29">
        <f t="shared" si="17"/>
        <v>0.1</v>
      </c>
      <c r="AT59" s="35">
        <v>0.92</v>
      </c>
      <c r="AU59" s="36">
        <f>VLOOKUP($C59,[1]Sheet1!$C:$AD,23,0)</f>
        <v>0.94871794871794901</v>
      </c>
      <c r="AV59" s="32">
        <f t="shared" si="18"/>
        <v>5</v>
      </c>
      <c r="AW59" s="29">
        <f t="shared" si="19"/>
        <v>0.1</v>
      </c>
      <c r="AX59" s="34">
        <v>90</v>
      </c>
      <c r="AY59" s="33">
        <f>VLOOKUP($C59,[1]Sheet1!$C:$AD,24,0)</f>
        <v>100</v>
      </c>
      <c r="AZ59" s="32">
        <f t="shared" si="20"/>
        <v>5</v>
      </c>
      <c r="BA59" s="29">
        <f t="shared" si="21"/>
        <v>0.08</v>
      </c>
      <c r="BB59" s="28">
        <v>0.85</v>
      </c>
      <c r="BC59" s="36">
        <f>VLOOKUP($C59,[1]Sheet1!$C:$AD,25,0)</f>
        <v>0.9375</v>
      </c>
      <c r="BD59" s="37"/>
      <c r="BE59" s="32">
        <f t="shared" si="22"/>
        <v>5</v>
      </c>
      <c r="BF59" s="29">
        <f t="shared" si="23"/>
        <v>0.06</v>
      </c>
      <c r="BG59" s="28">
        <v>0.4</v>
      </c>
      <c r="BH59" s="36">
        <f>VLOOKUP($C59,[1]Sheet1!$C:$AD,26,0)</f>
        <v>0.58974358974358998</v>
      </c>
      <c r="BI59" s="32">
        <f t="shared" si="24"/>
        <v>5</v>
      </c>
      <c r="BJ59" s="29">
        <f t="shared" si="25"/>
        <v>0.06</v>
      </c>
      <c r="BK59" s="38">
        <v>0.95</v>
      </c>
      <c r="BL59" s="36">
        <f>VLOOKUP($C59,[1]Sheet1!$C:$AD,27,0)</f>
        <v>0.99704142011834296</v>
      </c>
      <c r="BM59" s="32">
        <f t="shared" si="26"/>
        <v>5</v>
      </c>
      <c r="BN59" s="29">
        <f t="shared" si="27"/>
        <v>0.05</v>
      </c>
      <c r="BO59" s="39">
        <v>2</v>
      </c>
      <c r="BP59" s="32">
        <f t="shared" si="28"/>
        <v>5</v>
      </c>
      <c r="BQ59" s="29">
        <f t="shared" si="29"/>
        <v>0.05</v>
      </c>
      <c r="BR59" s="29">
        <f t="shared" si="30"/>
        <v>0.38</v>
      </c>
      <c r="BS59" s="29">
        <f t="shared" si="31"/>
        <v>0.4</v>
      </c>
      <c r="BT59" s="29">
        <f t="shared" si="32"/>
        <v>0.1</v>
      </c>
      <c r="BU59" s="40">
        <f t="shared" si="33"/>
        <v>0.88</v>
      </c>
      <c r="BV59" s="41" t="str">
        <f t="shared" si="34"/>
        <v>TERIMA</v>
      </c>
      <c r="BW59" s="42">
        <f t="shared" si="35"/>
        <v>670000</v>
      </c>
      <c r="BX59" s="43">
        <f t="shared" si="36"/>
        <v>268000</v>
      </c>
      <c r="BY59" s="44"/>
      <c r="BZ59" s="44"/>
      <c r="CA59" s="44"/>
      <c r="CB59" s="43">
        <f t="shared" si="37"/>
        <v>254600</v>
      </c>
      <c r="CC59" s="43">
        <f t="shared" si="38"/>
        <v>268000</v>
      </c>
      <c r="CD59" s="43">
        <f t="shared" si="39"/>
        <v>67000</v>
      </c>
      <c r="CE59" s="37">
        <f t="shared" si="40"/>
        <v>0</v>
      </c>
      <c r="CF59" s="24">
        <f t="shared" si="41"/>
        <v>0</v>
      </c>
      <c r="CG59" s="24">
        <f t="shared" si="42"/>
        <v>0</v>
      </c>
      <c r="CH59" s="24">
        <f t="shared" si="43"/>
        <v>0</v>
      </c>
      <c r="CI59" s="24">
        <f t="shared" si="44"/>
        <v>0</v>
      </c>
      <c r="CJ59" s="24">
        <f t="shared" si="45"/>
        <v>0</v>
      </c>
      <c r="CK59" s="24">
        <f t="shared" si="46"/>
        <v>0</v>
      </c>
      <c r="CL59" s="24">
        <f t="shared" si="47"/>
        <v>1</v>
      </c>
      <c r="CM59" s="24">
        <f t="shared" si="48"/>
        <v>0</v>
      </c>
      <c r="CN59" s="45">
        <f t="shared" si="49"/>
        <v>589600</v>
      </c>
      <c r="CO59" s="47"/>
    </row>
    <row r="60" spans="1:93" s="74" customFormat="1" hidden="1">
      <c r="A60" s="49">
        <v>50</v>
      </c>
      <c r="B60" s="83" t="s">
        <v>118</v>
      </c>
      <c r="C60" s="51">
        <v>160712</v>
      </c>
      <c r="D60" s="52">
        <f>IFERROR(VLOOKUP($C60,[1]Sheet1!$C:$AD,14,0),"")</f>
        <v>44524</v>
      </c>
      <c r="E60" s="52">
        <f>IFERROR(VLOOKUP($C60,[1]Sheet1!$C:$AD,15,0),"")</f>
        <v>44888</v>
      </c>
      <c r="F60" s="53" t="str">
        <f>IFERROR(VLOOKUP($C60,[1]Sheet1!$C:$AD,17,0),"")</f>
        <v>E</v>
      </c>
      <c r="G60" s="52" t="str">
        <f>IFERROR(VLOOKUP($C60,[1]Sheet1!$C:$AD,9,0),"")</f>
        <v>AGENT PREPAID</v>
      </c>
      <c r="H60" s="52" t="str">
        <f>IFERROR(VLOOKUP($C60,[1]Sheet1!$C:$AD,4,0),"")</f>
        <v>PEREMPUAN</v>
      </c>
      <c r="I60" s="52" t="str">
        <f>IFERROR(VLOOKUP($C60,[1]Sheet1!$C:$AD,11,0),"")</f>
        <v>ADITYA ROY WICAKSONO</v>
      </c>
      <c r="J60" s="52" t="str">
        <f>IFERROR(VLOOKUP($C60,[1]Sheet1!$C:$AD,12,0),"")</f>
        <v>AAN YANUAR</v>
      </c>
      <c r="K60" s="54" t="s">
        <v>68</v>
      </c>
      <c r="L60" s="51" t="s">
        <v>71</v>
      </c>
      <c r="M60" s="51"/>
      <c r="N60" s="49">
        <v>22</v>
      </c>
      <c r="O60" s="49">
        <f>VLOOKUP($C60,[1]Sheet2!$C:$AI,11,0)</f>
        <v>31</v>
      </c>
      <c r="P60" s="49">
        <f>VLOOKUP($C60,[1]Sheet2!$C:$AI,16,0)</f>
        <v>0</v>
      </c>
      <c r="Q60" s="49">
        <f>VLOOKUP($C60,[1]Sheet2!$C:$AI,18,0)</f>
        <v>0</v>
      </c>
      <c r="R60" s="49">
        <f>VLOOKUP($C60,[1]Sheet2!$C:$AI,24,0)</f>
        <v>0</v>
      </c>
      <c r="S60" s="49">
        <f>VLOOKUP($C60,[1]Sheet2!$C:$AI,22,0)</f>
        <v>0</v>
      </c>
      <c r="T60" s="49">
        <f>VLOOKUP($C60,[1]Sheet2!$C:$AI,15,0)</f>
        <v>0</v>
      </c>
      <c r="U60" s="49">
        <f t="shared" si="0"/>
        <v>0</v>
      </c>
      <c r="V60" s="49">
        <f t="shared" si="1"/>
        <v>31</v>
      </c>
      <c r="W60" s="49">
        <f t="shared" si="2"/>
        <v>31</v>
      </c>
      <c r="X60" s="49">
        <v>7.75</v>
      </c>
      <c r="Y60" s="49">
        <v>0</v>
      </c>
      <c r="Z60" s="55">
        <f t="shared" si="3"/>
        <v>1</v>
      </c>
      <c r="AA60" s="49">
        <f t="shared" si="4"/>
        <v>5</v>
      </c>
      <c r="AB60" s="56">
        <f t="shared" si="5"/>
        <v>0.1</v>
      </c>
      <c r="AC60" s="49">
        <f t="shared" si="6"/>
        <v>0</v>
      </c>
      <c r="AD60" s="55">
        <f t="shared" si="7"/>
        <v>1</v>
      </c>
      <c r="AE60" s="49">
        <f t="shared" si="8"/>
        <v>5</v>
      </c>
      <c r="AF60" s="56">
        <f t="shared" si="9"/>
        <v>0.15</v>
      </c>
      <c r="AG60" s="49">
        <f t="shared" si="10"/>
        <v>14415</v>
      </c>
      <c r="AH60" s="57">
        <f>VLOOKUP(C60,[1]Sheet3!C:H,6,0)</f>
        <v>15135.75</v>
      </c>
      <c r="AI60" s="58">
        <f t="shared" si="11"/>
        <v>1.05</v>
      </c>
      <c r="AJ60" s="49">
        <f t="shared" si="12"/>
        <v>4</v>
      </c>
      <c r="AK60" s="56">
        <f t="shared" si="13"/>
        <v>0.08</v>
      </c>
      <c r="AL60" s="59">
        <v>300</v>
      </c>
      <c r="AM60" s="60" t="str">
        <f>VLOOKUP($C60,[1]Sheet1!$C:$AD,21,0)</f>
        <v/>
      </c>
      <c r="AN60" s="59">
        <f t="shared" si="14"/>
        <v>1</v>
      </c>
      <c r="AO60" s="56">
        <f t="shared" si="15"/>
        <v>0.03</v>
      </c>
      <c r="AP60" s="61">
        <v>95</v>
      </c>
      <c r="AQ60" s="60" t="str">
        <f>VLOOKUP($C60,[1]Sheet1!$C:$AD,22,0)</f>
        <v/>
      </c>
      <c r="AR60" s="59">
        <f t="shared" si="16"/>
        <v>5</v>
      </c>
      <c r="AS60" s="56">
        <f t="shared" si="17"/>
        <v>0.1</v>
      </c>
      <c r="AT60" s="62">
        <v>0.92</v>
      </c>
      <c r="AU60" s="63" t="str">
        <f>VLOOKUP($C60,[1]Sheet1!$C:$AD,23,0)</f>
        <v/>
      </c>
      <c r="AV60" s="59">
        <f t="shared" si="18"/>
        <v>5</v>
      </c>
      <c r="AW60" s="56">
        <f t="shared" si="19"/>
        <v>0.1</v>
      </c>
      <c r="AX60" s="61">
        <v>90</v>
      </c>
      <c r="AY60" s="60" t="str">
        <f>VLOOKUP($C60,[1]Sheet1!$C:$AD,24,0)</f>
        <v/>
      </c>
      <c r="AZ60" s="59">
        <f t="shared" si="20"/>
        <v>5</v>
      </c>
      <c r="BA60" s="56">
        <f t="shared" si="21"/>
        <v>0.08</v>
      </c>
      <c r="BB60" s="55">
        <v>0.85</v>
      </c>
      <c r="BC60" s="63" t="str">
        <f>VLOOKUP($C60,[1]Sheet1!$C:$AD,25,0)</f>
        <v>-</v>
      </c>
      <c r="BD60" s="64"/>
      <c r="BE60" s="59">
        <f t="shared" si="22"/>
        <v>5</v>
      </c>
      <c r="BF60" s="56">
        <f t="shared" si="23"/>
        <v>0.06</v>
      </c>
      <c r="BG60" s="55">
        <v>0.4</v>
      </c>
      <c r="BH60" s="63" t="str">
        <f>VLOOKUP($C60,[1]Sheet1!$C:$AD,26,0)</f>
        <v>-</v>
      </c>
      <c r="BI60" s="59">
        <f t="shared" si="24"/>
        <v>5</v>
      </c>
      <c r="BJ60" s="56">
        <f t="shared" si="25"/>
        <v>0.06</v>
      </c>
      <c r="BK60" s="65">
        <v>0.95</v>
      </c>
      <c r="BL60" s="63" t="str">
        <f>VLOOKUP($C60,[1]Sheet1!$C:$AD,27,0)</f>
        <v/>
      </c>
      <c r="BM60" s="59">
        <f t="shared" si="26"/>
        <v>5</v>
      </c>
      <c r="BN60" s="56">
        <f t="shared" si="27"/>
        <v>0.05</v>
      </c>
      <c r="BO60" s="66">
        <v>2</v>
      </c>
      <c r="BP60" s="59">
        <f t="shared" si="28"/>
        <v>5</v>
      </c>
      <c r="BQ60" s="56">
        <f t="shared" si="29"/>
        <v>0.05</v>
      </c>
      <c r="BR60" s="56">
        <f t="shared" si="30"/>
        <v>0.36</v>
      </c>
      <c r="BS60" s="56">
        <f t="shared" si="31"/>
        <v>0.4</v>
      </c>
      <c r="BT60" s="56">
        <f t="shared" si="32"/>
        <v>0.1</v>
      </c>
      <c r="BU60" s="67">
        <f t="shared" si="33"/>
        <v>0.86</v>
      </c>
      <c r="BV60" s="68" t="str">
        <f t="shared" si="34"/>
        <v>TERIMA</v>
      </c>
      <c r="BW60" s="69">
        <f t="shared" si="35"/>
        <v>670000</v>
      </c>
      <c r="BX60" s="70">
        <f t="shared" si="36"/>
        <v>268000</v>
      </c>
      <c r="BY60" s="71"/>
      <c r="BZ60" s="71"/>
      <c r="CA60" s="71"/>
      <c r="CB60" s="70">
        <f t="shared" si="37"/>
        <v>241200</v>
      </c>
      <c r="CC60" s="70">
        <f t="shared" si="38"/>
        <v>268000</v>
      </c>
      <c r="CD60" s="70">
        <f t="shared" si="39"/>
        <v>67000</v>
      </c>
      <c r="CE60" s="64">
        <f t="shared" si="40"/>
        <v>0</v>
      </c>
      <c r="CF60" s="51">
        <f t="shared" si="41"/>
        <v>0</v>
      </c>
      <c r="CG60" s="51">
        <f t="shared" si="42"/>
        <v>0</v>
      </c>
      <c r="CH60" s="51">
        <f t="shared" si="43"/>
        <v>0</v>
      </c>
      <c r="CI60" s="51">
        <f t="shared" si="44"/>
        <v>0</v>
      </c>
      <c r="CJ60" s="51">
        <f t="shared" si="45"/>
        <v>0</v>
      </c>
      <c r="CK60" s="51">
        <f t="shared" si="46"/>
        <v>0</v>
      </c>
      <c r="CL60" s="51">
        <f t="shared" si="47"/>
        <v>0</v>
      </c>
      <c r="CM60" s="51">
        <f t="shared" si="48"/>
        <v>1</v>
      </c>
      <c r="CN60" s="72">
        <f t="shared" si="49"/>
        <v>576200</v>
      </c>
      <c r="CO60" s="73"/>
    </row>
    <row r="61" spans="1:93" s="48" customFormat="1">
      <c r="A61" s="22">
        <v>51</v>
      </c>
      <c r="B61" s="78" t="s">
        <v>119</v>
      </c>
      <c r="C61" s="24">
        <v>160682</v>
      </c>
      <c r="D61" s="25">
        <f>IFERROR(VLOOKUP($C61,[1]Sheet1!$C:$AD,14,0),"")</f>
        <v>44552</v>
      </c>
      <c r="E61" s="25">
        <f>IFERROR(VLOOKUP($C61,[1]Sheet1!$C:$AD,15,0),"")</f>
        <v>44855</v>
      </c>
      <c r="F61" s="26" t="str">
        <f>IFERROR(VLOOKUP($C61,[1]Sheet1!$C:$AD,17,0),"")</f>
        <v>E</v>
      </c>
      <c r="G61" s="25" t="str">
        <f>IFERROR(VLOOKUP($C61,[1]Sheet1!$C:$AD,9,0),"")</f>
        <v>AGENT POSTPAID</v>
      </c>
      <c r="H61" s="25" t="str">
        <f>IFERROR(VLOOKUP($C61,[1]Sheet1!$C:$AD,4,0),"")</f>
        <v>LAKI-LAKI</v>
      </c>
      <c r="I61" s="25" t="str">
        <f>IFERROR(VLOOKUP($C61,[1]Sheet1!$C:$AD,11,0),"")</f>
        <v>JEANNY ANASTASYA</v>
      </c>
      <c r="J61" s="25" t="str">
        <f>IFERROR(VLOOKUP($C61,[1]Sheet1!$C:$AD,12,0),"")</f>
        <v>AAN YANUAR</v>
      </c>
      <c r="K61" s="27" t="s">
        <v>68</v>
      </c>
      <c r="L61" s="24"/>
      <c r="M61" s="24"/>
      <c r="N61" s="22">
        <v>22</v>
      </c>
      <c r="O61" s="22">
        <f>VLOOKUP($C61,[1]Sheet2!$C:$AI,11,0)</f>
        <v>24</v>
      </c>
      <c r="P61" s="22">
        <f>VLOOKUP($C61,[1]Sheet2!$C:$AI,17,0)</f>
        <v>0</v>
      </c>
      <c r="Q61" s="22">
        <f>VLOOKUP($C61,[1]Sheet2!$C:$AI,19,0)</f>
        <v>0</v>
      </c>
      <c r="R61" s="22">
        <f>VLOOKUP($C61,[1]Sheet2!$C:$AI,25,0)</f>
        <v>0</v>
      </c>
      <c r="S61" s="22">
        <f>VLOOKUP($C61,[1]Sheet2!$C:$AI,22,0)</f>
        <v>0</v>
      </c>
      <c r="T61" s="22">
        <f>VLOOKUP($C61,[1]Sheet2!$C:$AI,16,0)</f>
        <v>0</v>
      </c>
      <c r="U61" s="22">
        <f t="shared" si="0"/>
        <v>0</v>
      </c>
      <c r="V61" s="22">
        <f t="shared" si="1"/>
        <v>24</v>
      </c>
      <c r="W61" s="22">
        <f t="shared" si="2"/>
        <v>24</v>
      </c>
      <c r="X61" s="22">
        <v>7.75</v>
      </c>
      <c r="Y61" s="22">
        <v>0</v>
      </c>
      <c r="Z61" s="28">
        <f t="shared" si="3"/>
        <v>1</v>
      </c>
      <c r="AA61" s="22">
        <f t="shared" si="4"/>
        <v>5</v>
      </c>
      <c r="AB61" s="29">
        <f t="shared" si="5"/>
        <v>0.1</v>
      </c>
      <c r="AC61" s="22">
        <f t="shared" si="6"/>
        <v>0</v>
      </c>
      <c r="AD61" s="28">
        <f t="shared" si="7"/>
        <v>1</v>
      </c>
      <c r="AE61" s="22">
        <f t="shared" si="8"/>
        <v>5</v>
      </c>
      <c r="AF61" s="29">
        <f t="shared" si="9"/>
        <v>0.15</v>
      </c>
      <c r="AG61" s="22">
        <f t="shared" si="10"/>
        <v>11160</v>
      </c>
      <c r="AH61" s="30">
        <f>VLOOKUP(C61,[1]Sheet3!C:H,6,0)</f>
        <v>12904.450000000035</v>
      </c>
      <c r="AI61" s="31">
        <f t="shared" si="11"/>
        <v>1.15631272401434</v>
      </c>
      <c r="AJ61" s="22">
        <f t="shared" si="12"/>
        <v>5</v>
      </c>
      <c r="AK61" s="29">
        <f t="shared" si="13"/>
        <v>0.1</v>
      </c>
      <c r="AL61" s="32">
        <v>300</v>
      </c>
      <c r="AM61" s="33">
        <f>VLOOKUP($C61,[1]Sheet1!$C:$AD,21,0)</f>
        <v>295.08461538461501</v>
      </c>
      <c r="AN61" s="32">
        <f t="shared" si="14"/>
        <v>5</v>
      </c>
      <c r="AO61" s="29">
        <f t="shared" si="15"/>
        <v>0.15</v>
      </c>
      <c r="AP61" s="34">
        <v>95</v>
      </c>
      <c r="AQ61" s="33">
        <f>VLOOKUP($C61,[1]Sheet1!$C:$AD,22,0)</f>
        <v>97.5</v>
      </c>
      <c r="AR61" s="32">
        <f t="shared" si="16"/>
        <v>5</v>
      </c>
      <c r="AS61" s="29">
        <f t="shared" si="17"/>
        <v>0.1</v>
      </c>
      <c r="AT61" s="35">
        <v>0.92</v>
      </c>
      <c r="AU61" s="36">
        <f>VLOOKUP($C61,[1]Sheet1!$C:$AD,23,0)</f>
        <v>0.94285714285714295</v>
      </c>
      <c r="AV61" s="32">
        <f t="shared" si="18"/>
        <v>5</v>
      </c>
      <c r="AW61" s="29">
        <f t="shared" si="19"/>
        <v>0.1</v>
      </c>
      <c r="AX61" s="34">
        <v>90</v>
      </c>
      <c r="AY61" s="33">
        <f>VLOOKUP($C61,[1]Sheet1!$C:$AD,24,0)</f>
        <v>100</v>
      </c>
      <c r="AZ61" s="32">
        <f t="shared" si="20"/>
        <v>5</v>
      </c>
      <c r="BA61" s="29">
        <f t="shared" si="21"/>
        <v>0.08</v>
      </c>
      <c r="BB61" s="28">
        <v>0.85</v>
      </c>
      <c r="BC61" s="36">
        <f>VLOOKUP($C61,[1]Sheet1!$C:$AD,25,0)</f>
        <v>0.875</v>
      </c>
      <c r="BD61" s="37"/>
      <c r="BE61" s="32">
        <f t="shared" si="22"/>
        <v>5</v>
      </c>
      <c r="BF61" s="29">
        <f t="shared" si="23"/>
        <v>0.06</v>
      </c>
      <c r="BG61" s="28">
        <v>0.4</v>
      </c>
      <c r="BH61" s="36">
        <f>VLOOKUP($C61,[1]Sheet1!$C:$AD,26,0)</f>
        <v>0.76190476190476197</v>
      </c>
      <c r="BI61" s="32">
        <f t="shared" si="24"/>
        <v>5</v>
      </c>
      <c r="BJ61" s="29">
        <f t="shared" si="25"/>
        <v>0.06</v>
      </c>
      <c r="BK61" s="38">
        <v>0.95</v>
      </c>
      <c r="BL61" s="36">
        <f>VLOOKUP($C61,[1]Sheet1!$C:$AD,27,0)</f>
        <v>0.99572649572649596</v>
      </c>
      <c r="BM61" s="32">
        <f t="shared" si="26"/>
        <v>5</v>
      </c>
      <c r="BN61" s="29">
        <f t="shared" si="27"/>
        <v>0.05</v>
      </c>
      <c r="BO61" s="39">
        <v>2</v>
      </c>
      <c r="BP61" s="32">
        <f t="shared" si="28"/>
        <v>5</v>
      </c>
      <c r="BQ61" s="29">
        <f t="shared" si="29"/>
        <v>0.05</v>
      </c>
      <c r="BR61" s="29">
        <f t="shared" si="30"/>
        <v>0.5</v>
      </c>
      <c r="BS61" s="29">
        <f t="shared" si="31"/>
        <v>0.4</v>
      </c>
      <c r="BT61" s="29">
        <f t="shared" si="32"/>
        <v>0.1</v>
      </c>
      <c r="BU61" s="40">
        <f t="shared" si="33"/>
        <v>1</v>
      </c>
      <c r="BV61" s="41" t="str">
        <f t="shared" si="34"/>
        <v>TERIMA</v>
      </c>
      <c r="BW61" s="42">
        <f t="shared" si="35"/>
        <v>670000</v>
      </c>
      <c r="BX61" s="43">
        <f t="shared" si="36"/>
        <v>268000</v>
      </c>
      <c r="BY61" s="44"/>
      <c r="BZ61" s="44"/>
      <c r="CA61" s="44"/>
      <c r="CB61" s="43">
        <f t="shared" si="37"/>
        <v>335000</v>
      </c>
      <c r="CC61" s="43">
        <f t="shared" si="38"/>
        <v>268000</v>
      </c>
      <c r="CD61" s="43">
        <f t="shared" si="39"/>
        <v>67000</v>
      </c>
      <c r="CE61" s="37">
        <f t="shared" si="40"/>
        <v>200000</v>
      </c>
      <c r="CF61" s="24">
        <f t="shared" si="41"/>
        <v>0</v>
      </c>
      <c r="CG61" s="24">
        <f t="shared" si="42"/>
        <v>0</v>
      </c>
      <c r="CH61" s="24">
        <f t="shared" si="43"/>
        <v>0</v>
      </c>
      <c r="CI61" s="24">
        <f t="shared" si="44"/>
        <v>0</v>
      </c>
      <c r="CJ61" s="24">
        <f t="shared" si="45"/>
        <v>0</v>
      </c>
      <c r="CK61" s="24">
        <f t="shared" si="46"/>
        <v>0</v>
      </c>
      <c r="CL61" s="24">
        <f t="shared" si="47"/>
        <v>1</v>
      </c>
      <c r="CM61" s="24">
        <f t="shared" si="48"/>
        <v>0</v>
      </c>
      <c r="CN61" s="45">
        <f t="shared" si="49"/>
        <v>870000</v>
      </c>
      <c r="CO61" s="47"/>
    </row>
    <row r="62" spans="1:93" s="48" customFormat="1">
      <c r="A62" s="22">
        <v>52</v>
      </c>
      <c r="B62" s="78" t="s">
        <v>120</v>
      </c>
      <c r="C62" s="24">
        <v>160690</v>
      </c>
      <c r="D62" s="25">
        <f>IFERROR(VLOOKUP($C62,[1]Sheet1!$C:$AD,14,0),"")</f>
        <v>44368</v>
      </c>
      <c r="E62" s="25">
        <f>IFERROR(VLOOKUP($C62,[1]Sheet1!$C:$AD,15,0),"")</f>
        <v>44671</v>
      </c>
      <c r="F62" s="26" t="str">
        <f>IFERROR(VLOOKUP($C62,[1]Sheet1!$C:$AD,17,0),"")</f>
        <v>E</v>
      </c>
      <c r="G62" s="25" t="str">
        <f>IFERROR(VLOOKUP($C62,[1]Sheet1!$C:$AD,9,0),"")</f>
        <v>AGENT POSTPAID</v>
      </c>
      <c r="H62" s="25" t="str">
        <f>IFERROR(VLOOKUP($C62,[1]Sheet1!$C:$AD,4,0),"")</f>
        <v>PEREMPUAN</v>
      </c>
      <c r="I62" s="25" t="str">
        <f>IFERROR(VLOOKUP($C62,[1]Sheet1!$C:$AD,11,0),"")</f>
        <v>FREDY CAHYADI</v>
      </c>
      <c r="J62" s="25" t="str">
        <f>IFERROR(VLOOKUP($C62,[1]Sheet1!$C:$AD,12,0),"")</f>
        <v>RIKA RIANY</v>
      </c>
      <c r="K62" s="27" t="s">
        <v>68</v>
      </c>
      <c r="L62" s="24"/>
      <c r="M62" s="24"/>
      <c r="N62" s="22">
        <v>22</v>
      </c>
      <c r="O62" s="22">
        <f>VLOOKUP($C62,[1]Sheet2!$C:$AI,11,0)</f>
        <v>24</v>
      </c>
      <c r="P62" s="22">
        <f>VLOOKUP($C62,[1]Sheet2!$C:$AI,17,0)</f>
        <v>0</v>
      </c>
      <c r="Q62" s="22">
        <f>VLOOKUP($C62,[1]Sheet2!$C:$AI,19,0)</f>
        <v>0</v>
      </c>
      <c r="R62" s="22">
        <f>VLOOKUP($C62,[1]Sheet2!$C:$AI,25,0)</f>
        <v>0</v>
      </c>
      <c r="S62" s="22">
        <f>VLOOKUP($C62,[1]Sheet2!$C:$AI,22,0)</f>
        <v>0</v>
      </c>
      <c r="T62" s="22">
        <f>VLOOKUP($C62,[1]Sheet2!$C:$AI,16,0)</f>
        <v>0</v>
      </c>
      <c r="U62" s="22">
        <f t="shared" si="0"/>
        <v>0</v>
      </c>
      <c r="V62" s="22">
        <f t="shared" si="1"/>
        <v>24</v>
      </c>
      <c r="W62" s="22">
        <f t="shared" si="2"/>
        <v>24</v>
      </c>
      <c r="X62" s="22">
        <v>7.75</v>
      </c>
      <c r="Y62" s="22">
        <v>0</v>
      </c>
      <c r="Z62" s="28">
        <f t="shared" si="3"/>
        <v>1</v>
      </c>
      <c r="AA62" s="22">
        <f t="shared" si="4"/>
        <v>5</v>
      </c>
      <c r="AB62" s="29">
        <f t="shared" si="5"/>
        <v>0.1</v>
      </c>
      <c r="AC62" s="22">
        <f t="shared" si="6"/>
        <v>0</v>
      </c>
      <c r="AD62" s="28">
        <f t="shared" si="7"/>
        <v>1</v>
      </c>
      <c r="AE62" s="22">
        <f t="shared" si="8"/>
        <v>5</v>
      </c>
      <c r="AF62" s="29">
        <f t="shared" si="9"/>
        <v>0.15</v>
      </c>
      <c r="AG62" s="22">
        <f t="shared" si="10"/>
        <v>11160</v>
      </c>
      <c r="AH62" s="30">
        <f>VLOOKUP(C62,[1]Sheet3!C:H,6,0)</f>
        <v>13177.73333333331</v>
      </c>
      <c r="AI62" s="31">
        <f t="shared" si="11"/>
        <v>1.1808004778972501</v>
      </c>
      <c r="AJ62" s="22">
        <f t="shared" si="12"/>
        <v>5</v>
      </c>
      <c r="AK62" s="29">
        <f t="shared" si="13"/>
        <v>0.1</v>
      </c>
      <c r="AL62" s="32">
        <v>300</v>
      </c>
      <c r="AM62" s="33">
        <f>VLOOKUP($C62,[1]Sheet1!$C:$AD,21,0)</f>
        <v>292.73263433813901</v>
      </c>
      <c r="AN62" s="32">
        <f t="shared" si="14"/>
        <v>5</v>
      </c>
      <c r="AO62" s="29">
        <f t="shared" si="15"/>
        <v>0.15</v>
      </c>
      <c r="AP62" s="34">
        <v>95</v>
      </c>
      <c r="AQ62" s="33">
        <f>VLOOKUP($C62,[1]Sheet1!$C:$AD,22,0)</f>
        <v>100</v>
      </c>
      <c r="AR62" s="32">
        <f t="shared" si="16"/>
        <v>5</v>
      </c>
      <c r="AS62" s="29">
        <f t="shared" si="17"/>
        <v>0.1</v>
      </c>
      <c r="AT62" s="35">
        <v>0.92</v>
      </c>
      <c r="AU62" s="36">
        <f>VLOOKUP($C62,[1]Sheet1!$C:$AD,23,0)</f>
        <v>0.96111111111111103</v>
      </c>
      <c r="AV62" s="32">
        <f t="shared" si="18"/>
        <v>5</v>
      </c>
      <c r="AW62" s="29">
        <f t="shared" si="19"/>
        <v>0.1</v>
      </c>
      <c r="AX62" s="34">
        <v>90</v>
      </c>
      <c r="AY62" s="33">
        <f>VLOOKUP($C62,[1]Sheet1!$C:$AD,24,0)</f>
        <v>100</v>
      </c>
      <c r="AZ62" s="32">
        <f t="shared" si="20"/>
        <v>5</v>
      </c>
      <c r="BA62" s="29">
        <f t="shared" si="21"/>
        <v>0.08</v>
      </c>
      <c r="BB62" s="28">
        <v>0.85</v>
      </c>
      <c r="BC62" s="36">
        <f>VLOOKUP($C62,[1]Sheet1!$C:$AD,25,0)</f>
        <v>0.96969696969696995</v>
      </c>
      <c r="BD62" s="37"/>
      <c r="BE62" s="32">
        <f t="shared" si="22"/>
        <v>5</v>
      </c>
      <c r="BF62" s="29">
        <f t="shared" si="23"/>
        <v>0.06</v>
      </c>
      <c r="BG62" s="28">
        <v>0.4</v>
      </c>
      <c r="BH62" s="36">
        <f>VLOOKUP($C62,[1]Sheet1!$C:$AD,26,0)</f>
        <v>0.61111111111111105</v>
      </c>
      <c r="BI62" s="32">
        <f t="shared" si="24"/>
        <v>5</v>
      </c>
      <c r="BJ62" s="29">
        <f t="shared" si="25"/>
        <v>0.06</v>
      </c>
      <c r="BK62" s="38">
        <v>0.95</v>
      </c>
      <c r="BL62" s="36">
        <f>VLOOKUP($C62,[1]Sheet1!$C:$AD,27,0)</f>
        <v>0.99475753604193995</v>
      </c>
      <c r="BM62" s="32">
        <f t="shared" si="26"/>
        <v>5</v>
      </c>
      <c r="BN62" s="29">
        <f t="shared" si="27"/>
        <v>0.05</v>
      </c>
      <c r="BO62" s="39">
        <v>2</v>
      </c>
      <c r="BP62" s="32">
        <f t="shared" si="28"/>
        <v>5</v>
      </c>
      <c r="BQ62" s="29">
        <f t="shared" si="29"/>
        <v>0.05</v>
      </c>
      <c r="BR62" s="29">
        <f t="shared" si="30"/>
        <v>0.5</v>
      </c>
      <c r="BS62" s="29">
        <f t="shared" si="31"/>
        <v>0.4</v>
      </c>
      <c r="BT62" s="29">
        <f t="shared" si="32"/>
        <v>0.1</v>
      </c>
      <c r="BU62" s="40">
        <f t="shared" si="33"/>
        <v>1</v>
      </c>
      <c r="BV62" s="41" t="str">
        <f t="shared" si="34"/>
        <v>TERIMA</v>
      </c>
      <c r="BW62" s="42">
        <f t="shared" si="35"/>
        <v>670000</v>
      </c>
      <c r="BX62" s="43">
        <f t="shared" si="36"/>
        <v>268000</v>
      </c>
      <c r="BY62" s="44"/>
      <c r="BZ62" s="44"/>
      <c r="CA62" s="44"/>
      <c r="CB62" s="43">
        <f t="shared" si="37"/>
        <v>335000</v>
      </c>
      <c r="CC62" s="43">
        <f t="shared" si="38"/>
        <v>268000</v>
      </c>
      <c r="CD62" s="43">
        <f t="shared" si="39"/>
        <v>67000</v>
      </c>
      <c r="CE62" s="37">
        <f t="shared" si="40"/>
        <v>200000</v>
      </c>
      <c r="CF62" s="24">
        <f t="shared" si="41"/>
        <v>0</v>
      </c>
      <c r="CG62" s="24">
        <f t="shared" si="42"/>
        <v>0</v>
      </c>
      <c r="CH62" s="24">
        <f t="shared" si="43"/>
        <v>0</v>
      </c>
      <c r="CI62" s="24">
        <f t="shared" si="44"/>
        <v>0</v>
      </c>
      <c r="CJ62" s="24">
        <f t="shared" si="45"/>
        <v>0</v>
      </c>
      <c r="CK62" s="24">
        <f t="shared" si="46"/>
        <v>0</v>
      </c>
      <c r="CL62" s="24">
        <f t="shared" si="47"/>
        <v>0</v>
      </c>
      <c r="CM62" s="24">
        <f t="shared" si="48"/>
        <v>1</v>
      </c>
      <c r="CN62" s="45">
        <f t="shared" si="49"/>
        <v>870000</v>
      </c>
      <c r="CO62" s="47"/>
    </row>
    <row r="63" spans="1:93" s="48" customFormat="1">
      <c r="A63" s="22">
        <v>53</v>
      </c>
      <c r="B63" s="78" t="s">
        <v>121</v>
      </c>
      <c r="C63" s="24">
        <v>160685</v>
      </c>
      <c r="D63" s="25">
        <f>IFERROR(VLOOKUP($C63,[1]Sheet1!$C:$AD,14,0),"")</f>
        <v>44489</v>
      </c>
      <c r="E63" s="25">
        <f>IFERROR(VLOOKUP($C63,[1]Sheet1!$C:$AD,15,0),"")</f>
        <v>44792</v>
      </c>
      <c r="F63" s="26" t="str">
        <f>IFERROR(VLOOKUP($C63,[1]Sheet1!$C:$AD,17,0),"")</f>
        <v>E</v>
      </c>
      <c r="G63" s="25" t="str">
        <f>IFERROR(VLOOKUP($C63,[1]Sheet1!$C:$AD,9,0),"")</f>
        <v>AGENT POSTPAID</v>
      </c>
      <c r="H63" s="25" t="str">
        <f>IFERROR(VLOOKUP($C63,[1]Sheet1!$C:$AD,4,0),"")</f>
        <v>PEREMPUAN</v>
      </c>
      <c r="I63" s="25" t="str">
        <f>IFERROR(VLOOKUP($C63,[1]Sheet1!$C:$AD,11,0),"")</f>
        <v>HENDRA</v>
      </c>
      <c r="J63" s="25" t="str">
        <f>IFERROR(VLOOKUP($C63,[1]Sheet1!$C:$AD,12,0),"")</f>
        <v>RIKA RIANY</v>
      </c>
      <c r="K63" s="27" t="s">
        <v>68</v>
      </c>
      <c r="L63" s="24"/>
      <c r="M63" s="24"/>
      <c r="N63" s="22">
        <v>22</v>
      </c>
      <c r="O63" s="22">
        <f>VLOOKUP($C63,[1]Sheet2!$C:$AI,11,0)</f>
        <v>24</v>
      </c>
      <c r="P63" s="22">
        <f>VLOOKUP($C63,[1]Sheet2!$C:$AI,17,0)</f>
        <v>1</v>
      </c>
      <c r="Q63" s="22">
        <f>VLOOKUP($C63,[1]Sheet2!$C:$AI,19,0)</f>
        <v>0</v>
      </c>
      <c r="R63" s="22">
        <f>VLOOKUP($C63,[1]Sheet2!$C:$AI,25,0)</f>
        <v>0</v>
      </c>
      <c r="S63" s="22">
        <f>VLOOKUP($C63,[1]Sheet2!$C:$AI,22,0)</f>
        <v>1</v>
      </c>
      <c r="T63" s="22">
        <f>VLOOKUP($C63,[1]Sheet2!$C:$AI,16,0)</f>
        <v>0</v>
      </c>
      <c r="U63" s="22">
        <f t="shared" si="0"/>
        <v>1</v>
      </c>
      <c r="V63" s="22">
        <f t="shared" si="1"/>
        <v>23</v>
      </c>
      <c r="W63" s="22">
        <f t="shared" si="2"/>
        <v>23</v>
      </c>
      <c r="X63" s="22">
        <v>7.75</v>
      </c>
      <c r="Y63" s="22">
        <v>0</v>
      </c>
      <c r="Z63" s="28">
        <f t="shared" si="3"/>
        <v>1</v>
      </c>
      <c r="AA63" s="22">
        <f t="shared" si="4"/>
        <v>5</v>
      </c>
      <c r="AB63" s="29">
        <f t="shared" si="5"/>
        <v>0.1</v>
      </c>
      <c r="AC63" s="22">
        <f t="shared" si="6"/>
        <v>1</v>
      </c>
      <c r="AD63" s="28">
        <f t="shared" si="7"/>
        <v>0.95652173913043481</v>
      </c>
      <c r="AE63" s="22">
        <f t="shared" si="8"/>
        <v>1</v>
      </c>
      <c r="AF63" s="29">
        <f t="shared" si="9"/>
        <v>0.03</v>
      </c>
      <c r="AG63" s="22">
        <f t="shared" si="10"/>
        <v>10695</v>
      </c>
      <c r="AH63" s="30">
        <f>VLOOKUP(C63,[1]Sheet3!C:H,6,0)</f>
        <v>11771.352083333288</v>
      </c>
      <c r="AI63" s="31">
        <f t="shared" si="11"/>
        <v>1.10064068100358</v>
      </c>
      <c r="AJ63" s="22">
        <f t="shared" si="12"/>
        <v>5</v>
      </c>
      <c r="AK63" s="29">
        <f t="shared" si="13"/>
        <v>0.1</v>
      </c>
      <c r="AL63" s="32">
        <v>300</v>
      </c>
      <c r="AM63" s="33">
        <f>VLOOKUP($C63,[1]Sheet1!$C:$AD,21,0)</f>
        <v>280.077519379845</v>
      </c>
      <c r="AN63" s="32">
        <f t="shared" si="14"/>
        <v>5</v>
      </c>
      <c r="AO63" s="29">
        <f t="shared" si="15"/>
        <v>0.15</v>
      </c>
      <c r="AP63" s="34">
        <v>95</v>
      </c>
      <c r="AQ63" s="33">
        <f>VLOOKUP($C63,[1]Sheet1!$C:$AD,22,0)</f>
        <v>97.5</v>
      </c>
      <c r="AR63" s="32">
        <f t="shared" si="16"/>
        <v>5</v>
      </c>
      <c r="AS63" s="29">
        <f t="shared" si="17"/>
        <v>0.1</v>
      </c>
      <c r="AT63" s="35">
        <v>0.92</v>
      </c>
      <c r="AU63" s="36">
        <f>VLOOKUP($C63,[1]Sheet1!$C:$AD,23,0)</f>
        <v>0.93962264150943398</v>
      </c>
      <c r="AV63" s="32">
        <f t="shared" si="18"/>
        <v>5</v>
      </c>
      <c r="AW63" s="29">
        <f t="shared" si="19"/>
        <v>0.1</v>
      </c>
      <c r="AX63" s="34">
        <v>90</v>
      </c>
      <c r="AY63" s="33">
        <f>VLOOKUP($C63,[1]Sheet1!$C:$AD,24,0)</f>
        <v>100</v>
      </c>
      <c r="AZ63" s="32">
        <f t="shared" si="20"/>
        <v>5</v>
      </c>
      <c r="BA63" s="29">
        <f t="shared" si="21"/>
        <v>0.08</v>
      </c>
      <c r="BB63" s="28">
        <v>0.85</v>
      </c>
      <c r="BC63" s="36">
        <f>VLOOKUP($C63,[1]Sheet1!$C:$AD,25,0)</f>
        <v>0.85365853658536595</v>
      </c>
      <c r="BD63" s="37"/>
      <c r="BE63" s="32">
        <f t="shared" si="22"/>
        <v>5</v>
      </c>
      <c r="BF63" s="29">
        <f t="shared" si="23"/>
        <v>0.06</v>
      </c>
      <c r="BG63" s="28">
        <v>0.4</v>
      </c>
      <c r="BH63" s="36">
        <f>VLOOKUP($C63,[1]Sheet1!$C:$AD,26,0)</f>
        <v>0.62264150943396201</v>
      </c>
      <c r="BI63" s="32">
        <f t="shared" si="24"/>
        <v>5</v>
      </c>
      <c r="BJ63" s="29">
        <f t="shared" si="25"/>
        <v>0.06</v>
      </c>
      <c r="BK63" s="38">
        <v>0.95</v>
      </c>
      <c r="BL63" s="36">
        <f>VLOOKUP($C63,[1]Sheet1!$C:$AD,27,0)</f>
        <v>0.99224806201550397</v>
      </c>
      <c r="BM63" s="32">
        <f t="shared" si="26"/>
        <v>5</v>
      </c>
      <c r="BN63" s="29">
        <f t="shared" si="27"/>
        <v>0.05</v>
      </c>
      <c r="BO63" s="39">
        <v>2</v>
      </c>
      <c r="BP63" s="32">
        <f t="shared" si="28"/>
        <v>5</v>
      </c>
      <c r="BQ63" s="29">
        <f t="shared" si="29"/>
        <v>0.05</v>
      </c>
      <c r="BR63" s="29">
        <f t="shared" si="30"/>
        <v>0.38</v>
      </c>
      <c r="BS63" s="29">
        <f t="shared" si="31"/>
        <v>0.4</v>
      </c>
      <c r="BT63" s="29">
        <f t="shared" si="32"/>
        <v>0.1</v>
      </c>
      <c r="BU63" s="40">
        <f t="shared" si="33"/>
        <v>0.88</v>
      </c>
      <c r="BV63" s="41" t="str">
        <f t="shared" si="34"/>
        <v>TERIMA</v>
      </c>
      <c r="BW63" s="42">
        <f t="shared" si="35"/>
        <v>670000</v>
      </c>
      <c r="BX63" s="43">
        <f t="shared" si="36"/>
        <v>268000</v>
      </c>
      <c r="BY63" s="44"/>
      <c r="BZ63" s="44"/>
      <c r="CA63" s="44"/>
      <c r="CB63" s="43">
        <f t="shared" si="37"/>
        <v>254600</v>
      </c>
      <c r="CC63" s="43">
        <f t="shared" si="38"/>
        <v>268000</v>
      </c>
      <c r="CD63" s="43">
        <f t="shared" si="39"/>
        <v>67000</v>
      </c>
      <c r="CE63" s="37">
        <f t="shared" si="40"/>
        <v>0</v>
      </c>
      <c r="CF63" s="24">
        <f t="shared" si="41"/>
        <v>0</v>
      </c>
      <c r="CG63" s="24">
        <f t="shared" si="42"/>
        <v>0</v>
      </c>
      <c r="CH63" s="24">
        <f t="shared" si="43"/>
        <v>0</v>
      </c>
      <c r="CI63" s="24">
        <f t="shared" si="44"/>
        <v>0</v>
      </c>
      <c r="CJ63" s="24">
        <f t="shared" si="45"/>
        <v>0</v>
      </c>
      <c r="CK63" s="24">
        <f t="shared" si="46"/>
        <v>0</v>
      </c>
      <c r="CL63" s="24">
        <f t="shared" si="47"/>
        <v>0</v>
      </c>
      <c r="CM63" s="24">
        <f t="shared" si="48"/>
        <v>1</v>
      </c>
      <c r="CN63" s="45">
        <f t="shared" si="49"/>
        <v>589600</v>
      </c>
      <c r="CO63" s="47"/>
    </row>
    <row r="64" spans="1:93" s="48" customFormat="1">
      <c r="A64" s="22">
        <v>54</v>
      </c>
      <c r="B64" s="84" t="s">
        <v>122</v>
      </c>
      <c r="C64" s="24">
        <v>160033</v>
      </c>
      <c r="D64" s="25">
        <f>IFERROR(VLOOKUP($C64,[1]Sheet1!$C:$AD,14,0),"")</f>
        <v>44305</v>
      </c>
      <c r="E64" s="25">
        <f>IFERROR(VLOOKUP($C64,[1]Sheet1!$C:$AD,15,0),"")</f>
        <v>44926</v>
      </c>
      <c r="F64" s="26" t="str">
        <f>IFERROR(VLOOKUP($C64,[1]Sheet1!$C:$AD,17,0),"")</f>
        <v>E</v>
      </c>
      <c r="G64" s="25" t="str">
        <f>IFERROR(VLOOKUP($C64,[1]Sheet1!$C:$AD,9,0),"")</f>
        <v>AGENT POSTPAID</v>
      </c>
      <c r="H64" s="25" t="str">
        <f>IFERROR(VLOOKUP($C64,[1]Sheet1!$C:$AD,4,0),"")</f>
        <v>LAKI-LAKI</v>
      </c>
      <c r="I64" s="25" t="str">
        <f>IFERROR(VLOOKUP($C64,[1]Sheet1!$C:$AD,11,0),"")</f>
        <v>SLAMET GUMELAR</v>
      </c>
      <c r="J64" s="25" t="str">
        <f>IFERROR(VLOOKUP($C64,[1]Sheet1!$C:$AD,12,0),"")</f>
        <v>AAN YANUAR</v>
      </c>
      <c r="K64" s="27" t="s">
        <v>68</v>
      </c>
      <c r="L64" s="24"/>
      <c r="M64" s="24"/>
      <c r="N64" s="22">
        <v>22</v>
      </c>
      <c r="O64" s="22">
        <f>VLOOKUP($C64,[1]Sheet2!$C:$AI,11,0)</f>
        <v>24</v>
      </c>
      <c r="P64" s="22">
        <f>VLOOKUP($C64,[1]Sheet2!$C:$AI,17,0)</f>
        <v>0</v>
      </c>
      <c r="Q64" s="22">
        <f>VLOOKUP($C64,[1]Sheet2!$C:$AI,19,0)</f>
        <v>0</v>
      </c>
      <c r="R64" s="22">
        <f>VLOOKUP($C64,[1]Sheet2!$C:$AI,25,0)</f>
        <v>0</v>
      </c>
      <c r="S64" s="22">
        <f>VLOOKUP($C64,[1]Sheet2!$C:$AI,22,0)</f>
        <v>0</v>
      </c>
      <c r="T64" s="22">
        <f>VLOOKUP($C64,[1]Sheet2!$C:$AI,16,0)</f>
        <v>0</v>
      </c>
      <c r="U64" s="22">
        <f t="shared" si="0"/>
        <v>0</v>
      </c>
      <c r="V64" s="22">
        <f t="shared" si="1"/>
        <v>24</v>
      </c>
      <c r="W64" s="22">
        <f t="shared" si="2"/>
        <v>24</v>
      </c>
      <c r="X64" s="22">
        <v>7.75</v>
      </c>
      <c r="Y64" s="22">
        <v>0</v>
      </c>
      <c r="Z64" s="28">
        <f t="shared" si="3"/>
        <v>1</v>
      </c>
      <c r="AA64" s="22">
        <f t="shared" si="4"/>
        <v>5</v>
      </c>
      <c r="AB64" s="29">
        <f t="shared" si="5"/>
        <v>0.1</v>
      </c>
      <c r="AC64" s="22">
        <f t="shared" si="6"/>
        <v>0</v>
      </c>
      <c r="AD64" s="28">
        <f t="shared" si="7"/>
        <v>1</v>
      </c>
      <c r="AE64" s="22">
        <f t="shared" si="8"/>
        <v>5</v>
      </c>
      <c r="AF64" s="29">
        <f t="shared" si="9"/>
        <v>0.15</v>
      </c>
      <c r="AG64" s="22">
        <f t="shared" si="10"/>
        <v>11160</v>
      </c>
      <c r="AH64" s="30">
        <f>VLOOKUP(C64,[1]Sheet3!C:H,6,0)</f>
        <v>12951.700000000012</v>
      </c>
      <c r="AI64" s="31">
        <f t="shared" si="11"/>
        <v>1.1605465949820799</v>
      </c>
      <c r="AJ64" s="22">
        <f t="shared" si="12"/>
        <v>5</v>
      </c>
      <c r="AK64" s="29">
        <f t="shared" si="13"/>
        <v>0.1</v>
      </c>
      <c r="AL64" s="32">
        <v>300</v>
      </c>
      <c r="AM64" s="33">
        <f>VLOOKUP($C64,[1]Sheet1!$C:$AD,21,0)</f>
        <v>260.31884057971001</v>
      </c>
      <c r="AN64" s="32">
        <f t="shared" si="14"/>
        <v>5</v>
      </c>
      <c r="AO64" s="29">
        <f t="shared" si="15"/>
        <v>0.15</v>
      </c>
      <c r="AP64" s="34">
        <v>95</v>
      </c>
      <c r="AQ64" s="33">
        <f>VLOOKUP($C64,[1]Sheet1!$C:$AD,22,0)</f>
        <v>100</v>
      </c>
      <c r="AR64" s="32">
        <f t="shared" si="16"/>
        <v>5</v>
      </c>
      <c r="AS64" s="29">
        <f t="shared" si="17"/>
        <v>0.1</v>
      </c>
      <c r="AT64" s="35">
        <v>0.92</v>
      </c>
      <c r="AU64" s="36">
        <f>VLOOKUP($C64,[1]Sheet1!$C:$AD,23,0)</f>
        <v>0.98148148148148195</v>
      </c>
      <c r="AV64" s="32">
        <f t="shared" si="18"/>
        <v>5</v>
      </c>
      <c r="AW64" s="29">
        <f t="shared" si="19"/>
        <v>0.1</v>
      </c>
      <c r="AX64" s="34">
        <v>90</v>
      </c>
      <c r="AY64" s="33">
        <f>VLOOKUP($C64,[1]Sheet1!$C:$AD,24,0)</f>
        <v>100</v>
      </c>
      <c r="AZ64" s="32">
        <f t="shared" si="20"/>
        <v>5</v>
      </c>
      <c r="BA64" s="29">
        <f t="shared" si="21"/>
        <v>0.08</v>
      </c>
      <c r="BB64" s="28">
        <v>0.85</v>
      </c>
      <c r="BC64" s="36">
        <f>VLOOKUP($C64,[1]Sheet1!$C:$AD,25,0)</f>
        <v>0.91836734693877597</v>
      </c>
      <c r="BD64" s="37"/>
      <c r="BE64" s="32">
        <f t="shared" si="22"/>
        <v>5</v>
      </c>
      <c r="BF64" s="29">
        <f t="shared" si="23"/>
        <v>0.06</v>
      </c>
      <c r="BG64" s="28">
        <v>0.4</v>
      </c>
      <c r="BH64" s="36">
        <f>VLOOKUP($C64,[1]Sheet1!$C:$AD,26,0)</f>
        <v>0.74074074074074103</v>
      </c>
      <c r="BI64" s="32">
        <f t="shared" si="24"/>
        <v>5</v>
      </c>
      <c r="BJ64" s="29">
        <f t="shared" si="25"/>
        <v>0.06</v>
      </c>
      <c r="BK64" s="38">
        <v>0.95</v>
      </c>
      <c r="BL64" s="36">
        <f>VLOOKUP($C64,[1]Sheet1!$C:$AD,27,0)</f>
        <v>0.99341238471673299</v>
      </c>
      <c r="BM64" s="32">
        <f t="shared" si="26"/>
        <v>5</v>
      </c>
      <c r="BN64" s="29">
        <f t="shared" si="27"/>
        <v>0.05</v>
      </c>
      <c r="BO64" s="39">
        <v>2</v>
      </c>
      <c r="BP64" s="32">
        <f t="shared" si="28"/>
        <v>5</v>
      </c>
      <c r="BQ64" s="29">
        <f t="shared" si="29"/>
        <v>0.05</v>
      </c>
      <c r="BR64" s="29">
        <f t="shared" si="30"/>
        <v>0.5</v>
      </c>
      <c r="BS64" s="29">
        <f t="shared" si="31"/>
        <v>0.4</v>
      </c>
      <c r="BT64" s="29">
        <f t="shared" si="32"/>
        <v>0.1</v>
      </c>
      <c r="BU64" s="40">
        <f t="shared" si="33"/>
        <v>1</v>
      </c>
      <c r="BV64" s="41" t="str">
        <f t="shared" si="34"/>
        <v>TERIMA</v>
      </c>
      <c r="BW64" s="42">
        <f t="shared" si="35"/>
        <v>670000</v>
      </c>
      <c r="BX64" s="43">
        <f t="shared" si="36"/>
        <v>268000</v>
      </c>
      <c r="BY64" s="44"/>
      <c r="BZ64" s="44"/>
      <c r="CA64" s="44"/>
      <c r="CB64" s="43">
        <f t="shared" si="37"/>
        <v>335000</v>
      </c>
      <c r="CC64" s="43">
        <f t="shared" si="38"/>
        <v>268000</v>
      </c>
      <c r="CD64" s="43">
        <f t="shared" si="39"/>
        <v>67000</v>
      </c>
      <c r="CE64" s="37">
        <f t="shared" si="40"/>
        <v>200000</v>
      </c>
      <c r="CF64" s="24">
        <f t="shared" si="41"/>
        <v>0</v>
      </c>
      <c r="CG64" s="24">
        <f t="shared" si="42"/>
        <v>0</v>
      </c>
      <c r="CH64" s="24">
        <f t="shared" si="43"/>
        <v>0</v>
      </c>
      <c r="CI64" s="24">
        <f t="shared" si="44"/>
        <v>0</v>
      </c>
      <c r="CJ64" s="24">
        <f t="shared" si="45"/>
        <v>0</v>
      </c>
      <c r="CK64" s="24">
        <f t="shared" si="46"/>
        <v>0</v>
      </c>
      <c r="CL64" s="24">
        <f t="shared" si="47"/>
        <v>1</v>
      </c>
      <c r="CM64" s="24">
        <f t="shared" si="48"/>
        <v>0</v>
      </c>
      <c r="CN64" s="45">
        <f t="shared" si="49"/>
        <v>870000</v>
      </c>
      <c r="CO64" s="47"/>
    </row>
    <row r="65" spans="1:93" s="48" customFormat="1">
      <c r="A65" s="22">
        <v>55</v>
      </c>
      <c r="B65" s="78" t="s">
        <v>123</v>
      </c>
      <c r="C65" s="24">
        <v>87990</v>
      </c>
      <c r="D65" s="25">
        <f>IFERROR(VLOOKUP($C65,[1]Sheet1!$C:$AD,14,0),"")</f>
        <v>44319</v>
      </c>
      <c r="E65" s="25">
        <f>IFERROR(VLOOKUP($C65,[1]Sheet1!$C:$AD,15,0),"")</f>
        <v>44622</v>
      </c>
      <c r="F65" s="26" t="str">
        <f>IFERROR(VLOOKUP($C65,[1]Sheet1!$C:$AD,17,0),"")</f>
        <v>E</v>
      </c>
      <c r="G65" s="25" t="str">
        <f>IFERROR(VLOOKUP($C65,[1]Sheet1!$C:$AD,9,0),"")</f>
        <v>AGENT POSTPAID</v>
      </c>
      <c r="H65" s="25" t="str">
        <f>IFERROR(VLOOKUP($C65,[1]Sheet1!$C:$AD,4,0),"")</f>
        <v>PEREMPUAN</v>
      </c>
      <c r="I65" s="25" t="str">
        <f>IFERROR(VLOOKUP($C65,[1]Sheet1!$C:$AD,11,0),"")</f>
        <v>FREDY CAHYADI</v>
      </c>
      <c r="J65" s="25" t="str">
        <f>IFERROR(VLOOKUP($C65,[1]Sheet1!$C:$AD,12,0),"")</f>
        <v>RIKA RIANY</v>
      </c>
      <c r="K65" s="27" t="s">
        <v>68</v>
      </c>
      <c r="L65" s="24"/>
      <c r="M65" s="24"/>
      <c r="N65" s="22">
        <v>22</v>
      </c>
      <c r="O65" s="22">
        <f>VLOOKUP($C65,[1]Sheet2!$C:$AI,11,0)</f>
        <v>24</v>
      </c>
      <c r="P65" s="22">
        <f>VLOOKUP($C65,[1]Sheet2!$C:$AI,17,0)</f>
        <v>5</v>
      </c>
      <c r="Q65" s="22">
        <f>VLOOKUP($C65,[1]Sheet2!$C:$AI,19,0)</f>
        <v>0</v>
      </c>
      <c r="R65" s="22">
        <f>VLOOKUP($C65,[1]Sheet2!$C:$AI,25,0)</f>
        <v>0</v>
      </c>
      <c r="S65" s="22">
        <f>VLOOKUP($C65,[1]Sheet2!$C:$AI,22,0)</f>
        <v>5</v>
      </c>
      <c r="T65" s="22">
        <f>VLOOKUP($C65,[1]Sheet2!$C:$AI,16,0)</f>
        <v>0</v>
      </c>
      <c r="U65" s="22">
        <f t="shared" si="0"/>
        <v>5</v>
      </c>
      <c r="V65" s="22">
        <f t="shared" si="1"/>
        <v>19</v>
      </c>
      <c r="W65" s="22">
        <f t="shared" si="2"/>
        <v>19</v>
      </c>
      <c r="X65" s="22">
        <v>7.75</v>
      </c>
      <c r="Y65" s="22">
        <v>0</v>
      </c>
      <c r="Z65" s="28">
        <f t="shared" si="3"/>
        <v>1</v>
      </c>
      <c r="AA65" s="22">
        <f t="shared" si="4"/>
        <v>5</v>
      </c>
      <c r="AB65" s="29">
        <f t="shared" si="5"/>
        <v>0.1</v>
      </c>
      <c r="AC65" s="22">
        <f t="shared" si="6"/>
        <v>5</v>
      </c>
      <c r="AD65" s="28">
        <f t="shared" si="7"/>
        <v>0.73684210526315785</v>
      </c>
      <c r="AE65" s="22">
        <f t="shared" si="8"/>
        <v>0</v>
      </c>
      <c r="AF65" s="29">
        <f t="shared" si="9"/>
        <v>0</v>
      </c>
      <c r="AG65" s="22">
        <f t="shared" si="10"/>
        <v>8835</v>
      </c>
      <c r="AH65" s="30">
        <f>VLOOKUP(C65,[1]Sheet3!C:H,6,0)</f>
        <v>8412.5930555555551</v>
      </c>
      <c r="AI65" s="31">
        <f t="shared" si="11"/>
        <v>0.95218936678614097</v>
      </c>
      <c r="AJ65" s="22">
        <f t="shared" si="12"/>
        <v>2</v>
      </c>
      <c r="AK65" s="29">
        <f t="shared" si="13"/>
        <v>0.04</v>
      </c>
      <c r="AL65" s="32">
        <v>300</v>
      </c>
      <c r="AM65" s="33">
        <f>VLOOKUP($C65,[1]Sheet1!$C:$AD,21,0)</f>
        <v>306.939597315436</v>
      </c>
      <c r="AN65" s="32">
        <f t="shared" si="14"/>
        <v>1</v>
      </c>
      <c r="AO65" s="29">
        <f t="shared" si="15"/>
        <v>0.03</v>
      </c>
      <c r="AP65" s="34">
        <v>95</v>
      </c>
      <c r="AQ65" s="33">
        <f>VLOOKUP($C65,[1]Sheet1!$C:$AD,22,0)</f>
        <v>98.3333333333333</v>
      </c>
      <c r="AR65" s="32">
        <f t="shared" si="16"/>
        <v>5</v>
      </c>
      <c r="AS65" s="29">
        <f t="shared" si="17"/>
        <v>0.1</v>
      </c>
      <c r="AT65" s="35">
        <v>0.92</v>
      </c>
      <c r="AU65" s="36">
        <f>VLOOKUP($C65,[1]Sheet1!$C:$AD,23,0)</f>
        <v>0.944827586206897</v>
      </c>
      <c r="AV65" s="32">
        <f t="shared" si="18"/>
        <v>5</v>
      </c>
      <c r="AW65" s="29">
        <f t="shared" si="19"/>
        <v>0.1</v>
      </c>
      <c r="AX65" s="34">
        <v>90</v>
      </c>
      <c r="AY65" s="33">
        <f>VLOOKUP($C65,[1]Sheet1!$C:$AD,24,0)</f>
        <v>100</v>
      </c>
      <c r="AZ65" s="32">
        <f t="shared" si="20"/>
        <v>5</v>
      </c>
      <c r="BA65" s="29">
        <f t="shared" si="21"/>
        <v>0.08</v>
      </c>
      <c r="BB65" s="28">
        <v>0.85</v>
      </c>
      <c r="BC65" s="36">
        <f>VLOOKUP($C65,[1]Sheet1!$C:$AD,25,0)</f>
        <v>0.94339622641509402</v>
      </c>
      <c r="BD65" s="37"/>
      <c r="BE65" s="32">
        <f t="shared" si="22"/>
        <v>5</v>
      </c>
      <c r="BF65" s="29">
        <f t="shared" si="23"/>
        <v>0.06</v>
      </c>
      <c r="BG65" s="28">
        <v>0.4</v>
      </c>
      <c r="BH65" s="36">
        <f>VLOOKUP($C65,[1]Sheet1!$C:$AD,26,0)</f>
        <v>0.74137931034482796</v>
      </c>
      <c r="BI65" s="32">
        <f t="shared" si="24"/>
        <v>5</v>
      </c>
      <c r="BJ65" s="29">
        <f t="shared" si="25"/>
        <v>0.06</v>
      </c>
      <c r="BK65" s="38">
        <v>0.95</v>
      </c>
      <c r="BL65" s="36">
        <f>VLOOKUP($C65,[1]Sheet1!$C:$AD,27,0)</f>
        <v>0.99412751677852396</v>
      </c>
      <c r="BM65" s="32">
        <f t="shared" si="26"/>
        <v>5</v>
      </c>
      <c r="BN65" s="29">
        <f t="shared" si="27"/>
        <v>0.05</v>
      </c>
      <c r="BO65" s="39">
        <v>2</v>
      </c>
      <c r="BP65" s="32">
        <f t="shared" si="28"/>
        <v>5</v>
      </c>
      <c r="BQ65" s="29">
        <f t="shared" si="29"/>
        <v>0.05</v>
      </c>
      <c r="BR65" s="29">
        <f t="shared" si="30"/>
        <v>0.17</v>
      </c>
      <c r="BS65" s="29">
        <f t="shared" si="31"/>
        <v>0.4</v>
      </c>
      <c r="BT65" s="29">
        <f t="shared" si="32"/>
        <v>0.1</v>
      </c>
      <c r="BU65" s="40">
        <f t="shared" si="33"/>
        <v>0.67</v>
      </c>
      <c r="BV65" s="41" t="str">
        <f t="shared" si="34"/>
        <v>TERIMA</v>
      </c>
      <c r="BW65" s="42">
        <f t="shared" si="35"/>
        <v>670000</v>
      </c>
      <c r="BX65" s="43">
        <f t="shared" si="36"/>
        <v>268000</v>
      </c>
      <c r="BY65" s="44"/>
      <c r="BZ65" s="44"/>
      <c r="CA65" s="44"/>
      <c r="CB65" s="43">
        <f t="shared" si="37"/>
        <v>113900.00000000001</v>
      </c>
      <c r="CC65" s="43">
        <f t="shared" si="38"/>
        <v>268000</v>
      </c>
      <c r="CD65" s="43">
        <f t="shared" si="39"/>
        <v>67000</v>
      </c>
      <c r="CE65" s="37">
        <f t="shared" si="40"/>
        <v>0</v>
      </c>
      <c r="CF65" s="24">
        <f t="shared" si="41"/>
        <v>0</v>
      </c>
      <c r="CG65" s="24">
        <f t="shared" si="42"/>
        <v>0</v>
      </c>
      <c r="CH65" s="24">
        <f t="shared" si="43"/>
        <v>0</v>
      </c>
      <c r="CI65" s="24">
        <f t="shared" si="44"/>
        <v>0</v>
      </c>
      <c r="CJ65" s="24">
        <f t="shared" si="45"/>
        <v>0</v>
      </c>
      <c r="CK65" s="24">
        <f t="shared" si="46"/>
        <v>0</v>
      </c>
      <c r="CL65" s="24">
        <f t="shared" si="47"/>
        <v>0</v>
      </c>
      <c r="CM65" s="24">
        <f t="shared" si="48"/>
        <v>1</v>
      </c>
      <c r="CN65" s="45">
        <f t="shared" si="49"/>
        <v>448900</v>
      </c>
      <c r="CO65" s="47"/>
    </row>
    <row r="66" spans="1:93" s="48" customFormat="1">
      <c r="A66" s="22">
        <v>56</v>
      </c>
      <c r="B66" s="80" t="s">
        <v>124</v>
      </c>
      <c r="C66" s="24">
        <v>160027</v>
      </c>
      <c r="D66" s="25">
        <f>IFERROR(VLOOKUP($C66,[1]Sheet1!$C:$AD,14,0),"")</f>
        <v>44425</v>
      </c>
      <c r="E66" s="25">
        <f>IFERROR(VLOOKUP($C66,[1]Sheet1!$C:$AD,15,0),"")</f>
        <v>44728</v>
      </c>
      <c r="F66" s="26" t="str">
        <f>IFERROR(VLOOKUP($C66,[1]Sheet1!$C:$AD,17,0),"")</f>
        <v>E</v>
      </c>
      <c r="G66" s="25" t="str">
        <f>IFERROR(VLOOKUP($C66,[1]Sheet1!$C:$AD,9,0),"")</f>
        <v>AGENT POSTPAID</v>
      </c>
      <c r="H66" s="25" t="str">
        <f>IFERROR(VLOOKUP($C66,[1]Sheet1!$C:$AD,4,0),"")</f>
        <v>PEREMPUAN</v>
      </c>
      <c r="I66" s="25" t="str">
        <f>IFERROR(VLOOKUP($C66,[1]Sheet1!$C:$AD,11,0),"")</f>
        <v>ANGGITA SITI NUR MARFUAH</v>
      </c>
      <c r="J66" s="25" t="str">
        <f>IFERROR(VLOOKUP($C66,[1]Sheet1!$C:$AD,12,0),"")</f>
        <v>AAN YANUAR</v>
      </c>
      <c r="K66" s="27" t="s">
        <v>68</v>
      </c>
      <c r="L66" s="24"/>
      <c r="M66" s="24"/>
      <c r="N66" s="22">
        <v>22</v>
      </c>
      <c r="O66" s="22">
        <f>VLOOKUP($C66,[1]Sheet2!$C:$AI,11,0)</f>
        <v>24</v>
      </c>
      <c r="P66" s="22">
        <f>VLOOKUP($C66,[1]Sheet2!$C:$AI,17,0)</f>
        <v>0</v>
      </c>
      <c r="Q66" s="22">
        <f>VLOOKUP($C66,[1]Sheet2!$C:$AI,19,0)</f>
        <v>0</v>
      </c>
      <c r="R66" s="22">
        <f>VLOOKUP($C66,[1]Sheet2!$C:$AI,25,0)</f>
        <v>0</v>
      </c>
      <c r="S66" s="22">
        <f>VLOOKUP($C66,[1]Sheet2!$C:$AI,22,0)</f>
        <v>0</v>
      </c>
      <c r="T66" s="22">
        <f>VLOOKUP($C66,[1]Sheet2!$C:$AI,16,0)</f>
        <v>0</v>
      </c>
      <c r="U66" s="22">
        <f t="shared" si="0"/>
        <v>0</v>
      </c>
      <c r="V66" s="22">
        <f t="shared" si="1"/>
        <v>24</v>
      </c>
      <c r="W66" s="22">
        <f t="shared" si="2"/>
        <v>24</v>
      </c>
      <c r="X66" s="22">
        <v>7.75</v>
      </c>
      <c r="Y66" s="22">
        <v>0</v>
      </c>
      <c r="Z66" s="28">
        <f t="shared" si="3"/>
        <v>1</v>
      </c>
      <c r="AA66" s="22">
        <f t="shared" si="4"/>
        <v>5</v>
      </c>
      <c r="AB66" s="29">
        <f t="shared" si="5"/>
        <v>0.1</v>
      </c>
      <c r="AC66" s="22">
        <f t="shared" si="6"/>
        <v>0</v>
      </c>
      <c r="AD66" s="28">
        <f t="shared" si="7"/>
        <v>1</v>
      </c>
      <c r="AE66" s="22">
        <f t="shared" si="8"/>
        <v>5</v>
      </c>
      <c r="AF66" s="29">
        <f t="shared" si="9"/>
        <v>0.15</v>
      </c>
      <c r="AG66" s="22">
        <f t="shared" si="10"/>
        <v>11160</v>
      </c>
      <c r="AH66" s="30">
        <f>VLOOKUP(C66,[1]Sheet3!C:H,6,0)</f>
        <v>12617.616666666683</v>
      </c>
      <c r="AI66" s="31">
        <f t="shared" si="11"/>
        <v>1.13061081242533</v>
      </c>
      <c r="AJ66" s="22">
        <f t="shared" si="12"/>
        <v>5</v>
      </c>
      <c r="AK66" s="29">
        <f t="shared" si="13"/>
        <v>0.1</v>
      </c>
      <c r="AL66" s="32">
        <v>300</v>
      </c>
      <c r="AM66" s="33">
        <f>VLOOKUP($C66,[1]Sheet1!$C:$AD,21,0)</f>
        <v>281.72856261566898</v>
      </c>
      <c r="AN66" s="32">
        <f t="shared" si="14"/>
        <v>5</v>
      </c>
      <c r="AO66" s="29">
        <f t="shared" si="15"/>
        <v>0.15</v>
      </c>
      <c r="AP66" s="34">
        <v>95</v>
      </c>
      <c r="AQ66" s="33">
        <f>VLOOKUP($C66,[1]Sheet1!$C:$AD,22,0)</f>
        <v>96.5833333333333</v>
      </c>
      <c r="AR66" s="32">
        <f t="shared" si="16"/>
        <v>5</v>
      </c>
      <c r="AS66" s="29">
        <f t="shared" si="17"/>
        <v>0.1</v>
      </c>
      <c r="AT66" s="35">
        <v>0.92</v>
      </c>
      <c r="AU66" s="36">
        <f>VLOOKUP($C66,[1]Sheet1!$C:$AD,23,0)</f>
        <v>0.94018691588784997</v>
      </c>
      <c r="AV66" s="32">
        <f t="shared" si="18"/>
        <v>5</v>
      </c>
      <c r="AW66" s="29">
        <f t="shared" si="19"/>
        <v>0.1</v>
      </c>
      <c r="AX66" s="34">
        <v>90</v>
      </c>
      <c r="AY66" s="33">
        <f>VLOOKUP($C66,[1]Sheet1!$C:$AD,24,0)</f>
        <v>100</v>
      </c>
      <c r="AZ66" s="32">
        <f t="shared" si="20"/>
        <v>5</v>
      </c>
      <c r="BA66" s="29">
        <f t="shared" si="21"/>
        <v>0.08</v>
      </c>
      <c r="BB66" s="28">
        <v>0.85</v>
      </c>
      <c r="BC66" s="36">
        <f>VLOOKUP($C66,[1]Sheet1!$C:$AD,25,0)</f>
        <v>0.92708333333333304</v>
      </c>
      <c r="BD66" s="37"/>
      <c r="BE66" s="32">
        <f t="shared" si="22"/>
        <v>5</v>
      </c>
      <c r="BF66" s="29">
        <f t="shared" si="23"/>
        <v>0.06</v>
      </c>
      <c r="BG66" s="28">
        <v>0.4</v>
      </c>
      <c r="BH66" s="36">
        <f>VLOOKUP($C66,[1]Sheet1!$C:$AD,26,0)</f>
        <v>0.68224299065420602</v>
      </c>
      <c r="BI66" s="32">
        <f t="shared" si="24"/>
        <v>5</v>
      </c>
      <c r="BJ66" s="29">
        <f t="shared" si="25"/>
        <v>0.06</v>
      </c>
      <c r="BK66" s="38">
        <v>0.95</v>
      </c>
      <c r="BL66" s="36">
        <f>VLOOKUP($C66,[1]Sheet1!$C:$AD,27,0)</f>
        <v>0.99568167797655804</v>
      </c>
      <c r="BM66" s="32">
        <f t="shared" si="26"/>
        <v>5</v>
      </c>
      <c r="BN66" s="29">
        <f t="shared" si="27"/>
        <v>0.05</v>
      </c>
      <c r="BO66" s="39">
        <v>2</v>
      </c>
      <c r="BP66" s="32">
        <f t="shared" si="28"/>
        <v>5</v>
      </c>
      <c r="BQ66" s="29">
        <f t="shared" si="29"/>
        <v>0.05</v>
      </c>
      <c r="BR66" s="29">
        <f t="shared" si="30"/>
        <v>0.5</v>
      </c>
      <c r="BS66" s="29">
        <f t="shared" si="31"/>
        <v>0.4</v>
      </c>
      <c r="BT66" s="29">
        <f t="shared" si="32"/>
        <v>0.1</v>
      </c>
      <c r="BU66" s="40">
        <f t="shared" si="33"/>
        <v>1</v>
      </c>
      <c r="BV66" s="41" t="str">
        <f t="shared" si="34"/>
        <v>TERIMA</v>
      </c>
      <c r="BW66" s="42">
        <f t="shared" si="35"/>
        <v>670000</v>
      </c>
      <c r="BX66" s="43">
        <f t="shared" si="36"/>
        <v>268000</v>
      </c>
      <c r="BY66" s="44"/>
      <c r="BZ66" s="44"/>
      <c r="CA66" s="44"/>
      <c r="CB66" s="43">
        <f t="shared" si="37"/>
        <v>335000</v>
      </c>
      <c r="CC66" s="43">
        <f t="shared" si="38"/>
        <v>268000</v>
      </c>
      <c r="CD66" s="43">
        <f t="shared" si="39"/>
        <v>67000</v>
      </c>
      <c r="CE66" s="37">
        <f t="shared" si="40"/>
        <v>200000</v>
      </c>
      <c r="CF66" s="24">
        <f t="shared" si="41"/>
        <v>0</v>
      </c>
      <c r="CG66" s="24">
        <f t="shared" si="42"/>
        <v>0</v>
      </c>
      <c r="CH66" s="24">
        <f t="shared" si="43"/>
        <v>0</v>
      </c>
      <c r="CI66" s="24">
        <f t="shared" si="44"/>
        <v>0</v>
      </c>
      <c r="CJ66" s="24">
        <f t="shared" si="45"/>
        <v>0</v>
      </c>
      <c r="CK66" s="24">
        <f t="shared" si="46"/>
        <v>0</v>
      </c>
      <c r="CL66" s="24">
        <f t="shared" si="47"/>
        <v>0</v>
      </c>
      <c r="CM66" s="24">
        <f t="shared" si="48"/>
        <v>1</v>
      </c>
      <c r="CN66" s="45">
        <f t="shared" si="49"/>
        <v>870000</v>
      </c>
      <c r="CO66" s="47"/>
    </row>
    <row r="67" spans="1:93" s="48" customFormat="1">
      <c r="A67" s="22">
        <v>57</v>
      </c>
      <c r="B67" s="82" t="s">
        <v>125</v>
      </c>
      <c r="C67" s="24">
        <v>150752</v>
      </c>
      <c r="D67" s="25">
        <f>IFERROR(VLOOKUP($C67,[1]Sheet1!$C:$AD,14,0),"")</f>
        <v>44455</v>
      </c>
      <c r="E67" s="25">
        <f>IFERROR(VLOOKUP($C67,[1]Sheet1!$C:$AD,15,0),"")</f>
        <v>44635</v>
      </c>
      <c r="F67" s="26" t="str">
        <f>IFERROR(VLOOKUP($C67,[1]Sheet1!$C:$AD,17,0),"")</f>
        <v>E</v>
      </c>
      <c r="G67" s="25" t="str">
        <f>IFERROR(VLOOKUP($C67,[1]Sheet1!$C:$AD,9,0),"")</f>
        <v>AGENT POSTPAID</v>
      </c>
      <c r="H67" s="25" t="str">
        <f>IFERROR(VLOOKUP($C67,[1]Sheet1!$C:$AD,4,0),"")</f>
        <v>LAKI-LAKI</v>
      </c>
      <c r="I67" s="25" t="str">
        <f>IFERROR(VLOOKUP($C67,[1]Sheet1!$C:$AD,11,0),"")</f>
        <v>IRMA RISMAYASARI</v>
      </c>
      <c r="J67" s="25" t="str">
        <f>IFERROR(VLOOKUP($C67,[1]Sheet1!$C:$AD,12,0),"")</f>
        <v>AAN YANUAR</v>
      </c>
      <c r="K67" s="27" t="s">
        <v>68</v>
      </c>
      <c r="L67" s="24"/>
      <c r="M67" s="24"/>
      <c r="N67" s="22">
        <v>22</v>
      </c>
      <c r="O67" s="22">
        <f>VLOOKUP($C67,[1]Sheet2!$C:$AI,11,0)</f>
        <v>24</v>
      </c>
      <c r="P67" s="22">
        <f>VLOOKUP($C67,[1]Sheet2!$C:$AI,17,0)</f>
        <v>0</v>
      </c>
      <c r="Q67" s="22">
        <f>VLOOKUP($C67,[1]Sheet2!$C:$AI,19,0)</f>
        <v>0</v>
      </c>
      <c r="R67" s="22">
        <f>VLOOKUP($C67,[1]Sheet2!$C:$AI,25,0)</f>
        <v>0</v>
      </c>
      <c r="S67" s="22">
        <f>VLOOKUP($C67,[1]Sheet2!$C:$AI,22,0)</f>
        <v>0</v>
      </c>
      <c r="T67" s="22">
        <f>VLOOKUP($C67,[1]Sheet2!$C:$AI,16,0)</f>
        <v>0</v>
      </c>
      <c r="U67" s="22">
        <f t="shared" si="0"/>
        <v>0</v>
      </c>
      <c r="V67" s="22">
        <f t="shared" si="1"/>
        <v>24</v>
      </c>
      <c r="W67" s="22">
        <f t="shared" si="2"/>
        <v>24</v>
      </c>
      <c r="X67" s="22">
        <v>7.75</v>
      </c>
      <c r="Y67" s="22">
        <v>0</v>
      </c>
      <c r="Z67" s="28">
        <f t="shared" si="3"/>
        <v>1</v>
      </c>
      <c r="AA67" s="22">
        <f t="shared" si="4"/>
        <v>5</v>
      </c>
      <c r="AB67" s="29">
        <f t="shared" si="5"/>
        <v>0.1</v>
      </c>
      <c r="AC67" s="22">
        <f t="shared" si="6"/>
        <v>0</v>
      </c>
      <c r="AD67" s="28">
        <f t="shared" si="7"/>
        <v>1</v>
      </c>
      <c r="AE67" s="22">
        <f t="shared" si="8"/>
        <v>5</v>
      </c>
      <c r="AF67" s="29">
        <f t="shared" si="9"/>
        <v>0.15</v>
      </c>
      <c r="AG67" s="22">
        <f t="shared" si="10"/>
        <v>11160</v>
      </c>
      <c r="AH67" s="30">
        <f>VLOOKUP(C67,[1]Sheet3!C:H,6,0)</f>
        <v>12632.683333333278</v>
      </c>
      <c r="AI67" s="31">
        <f t="shared" si="11"/>
        <v>1.1319608721624801</v>
      </c>
      <c r="AJ67" s="22">
        <f t="shared" si="12"/>
        <v>5</v>
      </c>
      <c r="AK67" s="29">
        <f t="shared" si="13"/>
        <v>0.1</v>
      </c>
      <c r="AL67" s="32">
        <v>300</v>
      </c>
      <c r="AM67" s="33">
        <f>VLOOKUP($C67,[1]Sheet1!$C:$AD,21,0)</f>
        <v>278.85610465116298</v>
      </c>
      <c r="AN67" s="32">
        <f t="shared" si="14"/>
        <v>5</v>
      </c>
      <c r="AO67" s="29">
        <f t="shared" si="15"/>
        <v>0.15</v>
      </c>
      <c r="AP67" s="34">
        <v>95</v>
      </c>
      <c r="AQ67" s="33">
        <f>VLOOKUP($C67,[1]Sheet1!$C:$AD,22,0)</f>
        <v>100</v>
      </c>
      <c r="AR67" s="32">
        <f t="shared" si="16"/>
        <v>5</v>
      </c>
      <c r="AS67" s="29">
        <f t="shared" si="17"/>
        <v>0.1</v>
      </c>
      <c r="AT67" s="35">
        <v>0.92</v>
      </c>
      <c r="AU67" s="36">
        <f>VLOOKUP($C67,[1]Sheet1!$C:$AD,23,0)</f>
        <v>0.93469387755101996</v>
      </c>
      <c r="AV67" s="32">
        <f t="shared" si="18"/>
        <v>5</v>
      </c>
      <c r="AW67" s="29">
        <f t="shared" si="19"/>
        <v>0.1</v>
      </c>
      <c r="AX67" s="34">
        <v>90</v>
      </c>
      <c r="AY67" s="33">
        <f>VLOOKUP($C67,[1]Sheet1!$C:$AD,24,0)</f>
        <v>100</v>
      </c>
      <c r="AZ67" s="32">
        <f t="shared" si="20"/>
        <v>5</v>
      </c>
      <c r="BA67" s="29">
        <f t="shared" si="21"/>
        <v>0.08</v>
      </c>
      <c r="BB67" s="28">
        <v>0.85</v>
      </c>
      <c r="BC67" s="36">
        <f>VLOOKUP($C67,[1]Sheet1!$C:$AD,25,0)</f>
        <v>0.86956521739130399</v>
      </c>
      <c r="BD67" s="37"/>
      <c r="BE67" s="32">
        <f t="shared" si="22"/>
        <v>5</v>
      </c>
      <c r="BF67" s="29">
        <f t="shared" si="23"/>
        <v>0.06</v>
      </c>
      <c r="BG67" s="28">
        <v>0.4</v>
      </c>
      <c r="BH67" s="36">
        <f>VLOOKUP($C67,[1]Sheet1!$C:$AD,26,0)</f>
        <v>0.61224489795918402</v>
      </c>
      <c r="BI67" s="32">
        <f t="shared" si="24"/>
        <v>5</v>
      </c>
      <c r="BJ67" s="29">
        <f t="shared" si="25"/>
        <v>0.06</v>
      </c>
      <c r="BK67" s="38">
        <v>0.95</v>
      </c>
      <c r="BL67" s="36">
        <f>VLOOKUP($C67,[1]Sheet1!$C:$AD,27,0)</f>
        <v>0.99636627906976705</v>
      </c>
      <c r="BM67" s="32">
        <f t="shared" si="26"/>
        <v>5</v>
      </c>
      <c r="BN67" s="29">
        <f t="shared" si="27"/>
        <v>0.05</v>
      </c>
      <c r="BO67" s="39">
        <v>2</v>
      </c>
      <c r="BP67" s="32">
        <f t="shared" si="28"/>
        <v>5</v>
      </c>
      <c r="BQ67" s="29">
        <f t="shared" si="29"/>
        <v>0.05</v>
      </c>
      <c r="BR67" s="29">
        <f t="shared" si="30"/>
        <v>0.5</v>
      </c>
      <c r="BS67" s="29">
        <f t="shared" si="31"/>
        <v>0.4</v>
      </c>
      <c r="BT67" s="29">
        <f t="shared" si="32"/>
        <v>0.1</v>
      </c>
      <c r="BU67" s="40">
        <f t="shared" si="33"/>
        <v>1</v>
      </c>
      <c r="BV67" s="41" t="str">
        <f t="shared" si="34"/>
        <v>TERIMA</v>
      </c>
      <c r="BW67" s="42">
        <f t="shared" si="35"/>
        <v>670000</v>
      </c>
      <c r="BX67" s="43">
        <f t="shared" si="36"/>
        <v>268000</v>
      </c>
      <c r="BY67" s="44"/>
      <c r="BZ67" s="44"/>
      <c r="CA67" s="44"/>
      <c r="CB67" s="43">
        <f t="shared" si="37"/>
        <v>335000</v>
      </c>
      <c r="CC67" s="43">
        <f t="shared" si="38"/>
        <v>268000</v>
      </c>
      <c r="CD67" s="43">
        <f t="shared" si="39"/>
        <v>67000</v>
      </c>
      <c r="CE67" s="37">
        <f t="shared" si="40"/>
        <v>200000</v>
      </c>
      <c r="CF67" s="24">
        <f t="shared" si="41"/>
        <v>0</v>
      </c>
      <c r="CG67" s="24">
        <f t="shared" si="42"/>
        <v>0</v>
      </c>
      <c r="CH67" s="24">
        <f t="shared" si="43"/>
        <v>0</v>
      </c>
      <c r="CI67" s="24">
        <f t="shared" si="44"/>
        <v>0</v>
      </c>
      <c r="CJ67" s="24">
        <f t="shared" si="45"/>
        <v>0</v>
      </c>
      <c r="CK67" s="24">
        <f t="shared" si="46"/>
        <v>0</v>
      </c>
      <c r="CL67" s="24">
        <f t="shared" si="47"/>
        <v>1</v>
      </c>
      <c r="CM67" s="24">
        <f t="shared" si="48"/>
        <v>0</v>
      </c>
      <c r="CN67" s="45">
        <f t="shared" si="49"/>
        <v>870000</v>
      </c>
      <c r="CO67" s="47"/>
    </row>
    <row r="68" spans="1:93" s="48" customFormat="1">
      <c r="A68" s="22">
        <v>58</v>
      </c>
      <c r="B68" s="82" t="s">
        <v>126</v>
      </c>
      <c r="C68" s="24">
        <v>178137</v>
      </c>
      <c r="D68" s="25">
        <f>IFERROR(VLOOKUP($C68,[1]Sheet1!$C:$AD,14,0),"")</f>
        <v>44499</v>
      </c>
      <c r="E68" s="25">
        <f>IFERROR(VLOOKUP($C68,[1]Sheet1!$C:$AD,15,0),"")</f>
        <v>44802</v>
      </c>
      <c r="F68" s="26" t="str">
        <f>IFERROR(VLOOKUP($C68,[1]Sheet1!$C:$AD,17,0),"")</f>
        <v>C</v>
      </c>
      <c r="G68" s="25" t="str">
        <f>IFERROR(VLOOKUP($C68,[1]Sheet1!$C:$AD,9,0),"")</f>
        <v>AGENT PREPAID</v>
      </c>
      <c r="H68" s="25" t="str">
        <f>IFERROR(VLOOKUP($C68,[1]Sheet1!$C:$AD,4,0),"")</f>
        <v>PEREMPUAN</v>
      </c>
      <c r="I68" s="25" t="str">
        <f>IFERROR(VLOOKUP($C68,[1]Sheet1!$C:$AD,11,0),"")</f>
        <v>HENDRA</v>
      </c>
      <c r="J68" s="25" t="str">
        <f>IFERROR(VLOOKUP($C68,[1]Sheet1!$C:$AD,12,0),"")</f>
        <v>RIKA RIANY</v>
      </c>
      <c r="K68" s="27" t="s">
        <v>68</v>
      </c>
      <c r="L68" s="24"/>
      <c r="M68" s="24"/>
      <c r="N68" s="22">
        <v>22</v>
      </c>
      <c r="O68" s="22">
        <f>VLOOKUP($C68,[1]Sheet2!$C:$AI,11,0)</f>
        <v>15</v>
      </c>
      <c r="P68" s="22">
        <f>VLOOKUP($C68,[1]Sheet2!$C:$AI,17,0)</f>
        <v>0</v>
      </c>
      <c r="Q68" s="22">
        <f>VLOOKUP($C68,[1]Sheet2!$C:$AI,19,0)</f>
        <v>0</v>
      </c>
      <c r="R68" s="22">
        <f>VLOOKUP($C68,[1]Sheet2!$C:$AI,25,0)</f>
        <v>0</v>
      </c>
      <c r="S68" s="22">
        <f>VLOOKUP($C68,[1]Sheet2!$C:$AI,22,0)</f>
        <v>0</v>
      </c>
      <c r="T68" s="22">
        <f>VLOOKUP($C68,[1]Sheet2!$C:$AI,16,0)</f>
        <v>0</v>
      </c>
      <c r="U68" s="22">
        <f t="shared" si="0"/>
        <v>0</v>
      </c>
      <c r="V68" s="22">
        <f t="shared" si="1"/>
        <v>15</v>
      </c>
      <c r="W68" s="22">
        <f t="shared" si="2"/>
        <v>15</v>
      </c>
      <c r="X68" s="22">
        <v>7.75</v>
      </c>
      <c r="Y68" s="22">
        <v>0</v>
      </c>
      <c r="Z68" s="28">
        <f t="shared" si="3"/>
        <v>1</v>
      </c>
      <c r="AA68" s="22">
        <f t="shared" si="4"/>
        <v>5</v>
      </c>
      <c r="AB68" s="29">
        <f t="shared" si="5"/>
        <v>0.1</v>
      </c>
      <c r="AC68" s="22">
        <f t="shared" si="6"/>
        <v>0</v>
      </c>
      <c r="AD68" s="28">
        <f t="shared" si="7"/>
        <v>1</v>
      </c>
      <c r="AE68" s="22">
        <f t="shared" si="8"/>
        <v>5</v>
      </c>
      <c r="AF68" s="29">
        <f t="shared" si="9"/>
        <v>0.15</v>
      </c>
      <c r="AG68" s="22">
        <f t="shared" si="10"/>
        <v>6975</v>
      </c>
      <c r="AH68" s="30">
        <f>VLOOKUP(C68,[1]Sheet3!C:H,6,0)</f>
        <v>6113.5000000000027</v>
      </c>
      <c r="AI68" s="31">
        <f t="shared" si="11"/>
        <v>0.876487455197133</v>
      </c>
      <c r="AJ68" s="22">
        <f t="shared" si="12"/>
        <v>1</v>
      </c>
      <c r="AK68" s="29">
        <f t="shared" si="13"/>
        <v>0.02</v>
      </c>
      <c r="AL68" s="32">
        <v>300</v>
      </c>
      <c r="AM68" s="33">
        <f>VLOOKUP($C68,[1]Sheet1!$C:$AD,21,0)</f>
        <v>289.97909967845698</v>
      </c>
      <c r="AN68" s="32">
        <f t="shared" si="14"/>
        <v>5</v>
      </c>
      <c r="AO68" s="29">
        <f t="shared" si="15"/>
        <v>0.15</v>
      </c>
      <c r="AP68" s="34">
        <v>95</v>
      </c>
      <c r="AQ68" s="33">
        <f>VLOOKUP($C68,[1]Sheet1!$C:$AD,22,0)</f>
        <v>96.6666666666667</v>
      </c>
      <c r="AR68" s="32">
        <f t="shared" si="16"/>
        <v>5</v>
      </c>
      <c r="AS68" s="29">
        <f t="shared" si="17"/>
        <v>0.1</v>
      </c>
      <c r="AT68" s="35">
        <v>0.92</v>
      </c>
      <c r="AU68" s="36">
        <f>VLOOKUP($C68,[1]Sheet1!$C:$AD,23,0)</f>
        <v>0.93125000000000002</v>
      </c>
      <c r="AV68" s="32">
        <f t="shared" si="18"/>
        <v>5</v>
      </c>
      <c r="AW68" s="29">
        <f t="shared" si="19"/>
        <v>0.1</v>
      </c>
      <c r="AX68" s="34">
        <v>90</v>
      </c>
      <c r="AY68" s="33">
        <f>VLOOKUP($C68,[1]Sheet1!$C:$AD,24,0)</f>
        <v>100</v>
      </c>
      <c r="AZ68" s="32">
        <f t="shared" si="20"/>
        <v>5</v>
      </c>
      <c r="BA68" s="29">
        <f t="shared" si="21"/>
        <v>0.08</v>
      </c>
      <c r="BB68" s="28">
        <v>0.85</v>
      </c>
      <c r="BC68" s="36">
        <f>VLOOKUP($C68,[1]Sheet1!$C:$AD,25,0)</f>
        <v>0.86363636363636398</v>
      </c>
      <c r="BD68" s="37"/>
      <c r="BE68" s="32">
        <f t="shared" si="22"/>
        <v>5</v>
      </c>
      <c r="BF68" s="29">
        <f t="shared" si="23"/>
        <v>0.06</v>
      </c>
      <c r="BG68" s="28">
        <v>0.4</v>
      </c>
      <c r="BH68" s="36">
        <f>VLOOKUP($C68,[1]Sheet1!$C:$AD,26,0)</f>
        <v>0.59375</v>
      </c>
      <c r="BI68" s="32">
        <f t="shared" si="24"/>
        <v>5</v>
      </c>
      <c r="BJ68" s="29">
        <f t="shared" si="25"/>
        <v>0.06</v>
      </c>
      <c r="BK68" s="38">
        <v>0.95</v>
      </c>
      <c r="BL68" s="36">
        <f>VLOOKUP($C68,[1]Sheet1!$C:$AD,27,0)</f>
        <v>0.99437299035369797</v>
      </c>
      <c r="BM68" s="32">
        <f t="shared" si="26"/>
        <v>5</v>
      </c>
      <c r="BN68" s="29">
        <f t="shared" si="27"/>
        <v>0.05</v>
      </c>
      <c r="BO68" s="39">
        <v>2</v>
      </c>
      <c r="BP68" s="32">
        <f t="shared" si="28"/>
        <v>5</v>
      </c>
      <c r="BQ68" s="29">
        <f t="shared" si="29"/>
        <v>0.05</v>
      </c>
      <c r="BR68" s="29">
        <f t="shared" si="30"/>
        <v>0.42000000000000004</v>
      </c>
      <c r="BS68" s="29">
        <f t="shared" si="31"/>
        <v>0.4</v>
      </c>
      <c r="BT68" s="29">
        <f t="shared" si="32"/>
        <v>0.1</v>
      </c>
      <c r="BU68" s="40">
        <f t="shared" si="33"/>
        <v>0.92</v>
      </c>
      <c r="BV68" s="41" t="str">
        <f t="shared" si="34"/>
        <v>TERIMA</v>
      </c>
      <c r="BW68" s="42">
        <f t="shared" si="35"/>
        <v>670000</v>
      </c>
      <c r="BX68" s="43">
        <f t="shared" si="36"/>
        <v>268000</v>
      </c>
      <c r="BY68" s="44"/>
      <c r="BZ68" s="44"/>
      <c r="CA68" s="44"/>
      <c r="CB68" s="43">
        <f t="shared" si="37"/>
        <v>281400</v>
      </c>
      <c r="CC68" s="43">
        <f t="shared" si="38"/>
        <v>268000</v>
      </c>
      <c r="CD68" s="43">
        <f t="shared" si="39"/>
        <v>67000</v>
      </c>
      <c r="CE68" s="37">
        <f t="shared" si="40"/>
        <v>0</v>
      </c>
      <c r="CF68" s="24">
        <f t="shared" si="41"/>
        <v>0</v>
      </c>
      <c r="CG68" s="24">
        <f t="shared" si="42"/>
        <v>0</v>
      </c>
      <c r="CH68" s="24">
        <f t="shared" si="43"/>
        <v>0</v>
      </c>
      <c r="CI68" s="24">
        <f t="shared" si="44"/>
        <v>0</v>
      </c>
      <c r="CJ68" s="24">
        <f t="shared" si="45"/>
        <v>0</v>
      </c>
      <c r="CK68" s="24">
        <f t="shared" si="46"/>
        <v>0</v>
      </c>
      <c r="CL68" s="24">
        <f t="shared" si="47"/>
        <v>0</v>
      </c>
      <c r="CM68" s="24">
        <f t="shared" si="48"/>
        <v>1</v>
      </c>
      <c r="CN68" s="45">
        <f t="shared" si="49"/>
        <v>616400</v>
      </c>
      <c r="CO68" s="47"/>
    </row>
    <row r="69" spans="1:93" s="48" customFormat="1">
      <c r="A69" s="22">
        <v>59</v>
      </c>
      <c r="B69" s="82" t="s">
        <v>127</v>
      </c>
      <c r="C69" s="24">
        <v>160824</v>
      </c>
      <c r="D69" s="25">
        <f>IFERROR(VLOOKUP($C69,[1]Sheet1!$C:$AD,14,0),"")</f>
        <v>44489</v>
      </c>
      <c r="E69" s="25">
        <f>IFERROR(VLOOKUP($C69,[1]Sheet1!$C:$AD,15,0),"")</f>
        <v>44792</v>
      </c>
      <c r="F69" s="26" t="str">
        <f>IFERROR(VLOOKUP($C69,[1]Sheet1!$C:$AD,17,0),"")</f>
        <v>E</v>
      </c>
      <c r="G69" s="25" t="str">
        <f>IFERROR(VLOOKUP($C69,[1]Sheet1!$C:$AD,9,0),"")</f>
        <v>AGENT PREPAID</v>
      </c>
      <c r="H69" s="25" t="str">
        <f>IFERROR(VLOOKUP($C69,[1]Sheet1!$C:$AD,4,0),"")</f>
        <v>PEREMPUAN</v>
      </c>
      <c r="I69" s="25" t="str">
        <f>IFERROR(VLOOKUP($C69,[1]Sheet1!$C:$AD,11,0),"")</f>
        <v>MOHAMAD RAMDAN HILMI SOFYAN</v>
      </c>
      <c r="J69" s="25" t="str">
        <f>IFERROR(VLOOKUP($C69,[1]Sheet1!$C:$AD,12,0),"")</f>
        <v>RIKA RIANY</v>
      </c>
      <c r="K69" s="27" t="s">
        <v>68</v>
      </c>
      <c r="L69" s="24"/>
      <c r="M69" s="24"/>
      <c r="N69" s="22">
        <v>22</v>
      </c>
      <c r="O69" s="22">
        <f>VLOOKUP($C69,[1]Sheet2!$C:$AI,11,0)</f>
        <v>21</v>
      </c>
      <c r="P69" s="22">
        <f>VLOOKUP($C69,[1]Sheet2!$C:$AI,17,0)</f>
        <v>0</v>
      </c>
      <c r="Q69" s="22">
        <f>VLOOKUP($C69,[1]Sheet2!$C:$AI,19,0)</f>
        <v>0</v>
      </c>
      <c r="R69" s="22">
        <f>VLOOKUP($C69,[1]Sheet2!$C:$AI,25,0)</f>
        <v>0</v>
      </c>
      <c r="S69" s="22">
        <f>VLOOKUP($C69,[1]Sheet2!$C:$AI,22,0)</f>
        <v>0</v>
      </c>
      <c r="T69" s="22">
        <f>VLOOKUP($C69,[1]Sheet2!$C:$AI,16,0)</f>
        <v>0</v>
      </c>
      <c r="U69" s="22">
        <f t="shared" si="0"/>
        <v>0</v>
      </c>
      <c r="V69" s="22">
        <f t="shared" si="1"/>
        <v>21</v>
      </c>
      <c r="W69" s="22">
        <f t="shared" si="2"/>
        <v>21</v>
      </c>
      <c r="X69" s="22">
        <v>7.75</v>
      </c>
      <c r="Y69" s="22">
        <v>0</v>
      </c>
      <c r="Z69" s="28">
        <f t="shared" si="3"/>
        <v>1</v>
      </c>
      <c r="AA69" s="22">
        <f t="shared" si="4"/>
        <v>5</v>
      </c>
      <c r="AB69" s="29">
        <f t="shared" si="5"/>
        <v>0.1</v>
      </c>
      <c r="AC69" s="22">
        <f t="shared" si="6"/>
        <v>0</v>
      </c>
      <c r="AD69" s="28">
        <f t="shared" si="7"/>
        <v>1</v>
      </c>
      <c r="AE69" s="22">
        <f t="shared" si="8"/>
        <v>5</v>
      </c>
      <c r="AF69" s="29">
        <f t="shared" si="9"/>
        <v>0.15</v>
      </c>
      <c r="AG69" s="22">
        <f t="shared" si="10"/>
        <v>9765</v>
      </c>
      <c r="AH69" s="30">
        <f>VLOOKUP(C69,[1]Sheet3!C:H,6,0)</f>
        <v>11590.166666666641</v>
      </c>
      <c r="AI69" s="31">
        <f t="shared" si="11"/>
        <v>1.1869090288445101</v>
      </c>
      <c r="AJ69" s="22">
        <f t="shared" si="12"/>
        <v>5</v>
      </c>
      <c r="AK69" s="29">
        <f t="shared" si="13"/>
        <v>0.1</v>
      </c>
      <c r="AL69" s="32">
        <v>300</v>
      </c>
      <c r="AM69" s="33">
        <f>VLOOKUP($C69,[1]Sheet1!$C:$AD,21,0)</f>
        <v>277.005988023952</v>
      </c>
      <c r="AN69" s="32">
        <f t="shared" si="14"/>
        <v>5</v>
      </c>
      <c r="AO69" s="29">
        <f t="shared" si="15"/>
        <v>0.15</v>
      </c>
      <c r="AP69" s="34">
        <v>95</v>
      </c>
      <c r="AQ69" s="33">
        <f>VLOOKUP($C69,[1]Sheet1!$C:$AD,22,0)</f>
        <v>100</v>
      </c>
      <c r="AR69" s="32">
        <f t="shared" si="16"/>
        <v>5</v>
      </c>
      <c r="AS69" s="29">
        <f t="shared" si="17"/>
        <v>0.1</v>
      </c>
      <c r="AT69" s="35">
        <v>0.92</v>
      </c>
      <c r="AU69" s="36">
        <f>VLOOKUP($C69,[1]Sheet1!$C:$AD,23,0)</f>
        <v>0.94285714285714295</v>
      </c>
      <c r="AV69" s="32">
        <f t="shared" si="18"/>
        <v>5</v>
      </c>
      <c r="AW69" s="29">
        <f t="shared" si="19"/>
        <v>0.1</v>
      </c>
      <c r="AX69" s="34">
        <v>90</v>
      </c>
      <c r="AY69" s="33">
        <f>VLOOKUP($C69,[1]Sheet1!$C:$AD,24,0)</f>
        <v>95</v>
      </c>
      <c r="AZ69" s="32">
        <f t="shared" si="20"/>
        <v>5</v>
      </c>
      <c r="BA69" s="29">
        <f t="shared" si="21"/>
        <v>0.08</v>
      </c>
      <c r="BB69" s="28">
        <v>0.85</v>
      </c>
      <c r="BC69" s="36">
        <f>VLOOKUP($C69,[1]Sheet1!$C:$AD,25,0)</f>
        <v>0.77777777777777801</v>
      </c>
      <c r="BD69" s="37"/>
      <c r="BE69" s="32">
        <f t="shared" si="22"/>
        <v>1</v>
      </c>
      <c r="BF69" s="29">
        <f t="shared" si="23"/>
        <v>1.2E-2</v>
      </c>
      <c r="BG69" s="28">
        <v>0.4</v>
      </c>
      <c r="BH69" s="36">
        <f>VLOOKUP($C69,[1]Sheet1!$C:$AD,26,0)</f>
        <v>0.42857142857142899</v>
      </c>
      <c r="BI69" s="32">
        <f t="shared" si="24"/>
        <v>5</v>
      </c>
      <c r="BJ69" s="29">
        <f t="shared" si="25"/>
        <v>0.06</v>
      </c>
      <c r="BK69" s="38">
        <v>0.95</v>
      </c>
      <c r="BL69" s="36">
        <f>VLOOKUP($C69,[1]Sheet1!$C:$AD,27,0)</f>
        <v>0.98203592814371299</v>
      </c>
      <c r="BM69" s="32">
        <f t="shared" si="26"/>
        <v>5</v>
      </c>
      <c r="BN69" s="29">
        <f t="shared" si="27"/>
        <v>0.05</v>
      </c>
      <c r="BO69" s="39">
        <v>2</v>
      </c>
      <c r="BP69" s="32">
        <f t="shared" si="28"/>
        <v>5</v>
      </c>
      <c r="BQ69" s="29">
        <f t="shared" si="29"/>
        <v>0.05</v>
      </c>
      <c r="BR69" s="29">
        <f t="shared" si="30"/>
        <v>0.5</v>
      </c>
      <c r="BS69" s="29">
        <f t="shared" si="31"/>
        <v>0.35199999999999998</v>
      </c>
      <c r="BT69" s="29">
        <f t="shared" si="32"/>
        <v>0.1</v>
      </c>
      <c r="BU69" s="40">
        <f t="shared" si="33"/>
        <v>0.95199999999999996</v>
      </c>
      <c r="BV69" s="41" t="str">
        <f t="shared" si="34"/>
        <v>TERIMA</v>
      </c>
      <c r="BW69" s="42">
        <f t="shared" si="35"/>
        <v>670000</v>
      </c>
      <c r="BX69" s="43">
        <f t="shared" si="36"/>
        <v>235840</v>
      </c>
      <c r="BY69" s="44"/>
      <c r="BZ69" s="44"/>
      <c r="CA69" s="44"/>
      <c r="CB69" s="43">
        <f t="shared" si="37"/>
        <v>335000</v>
      </c>
      <c r="CC69" s="43">
        <f t="shared" si="38"/>
        <v>235840</v>
      </c>
      <c r="CD69" s="43">
        <f t="shared" si="39"/>
        <v>67000</v>
      </c>
      <c r="CE69" s="37">
        <f t="shared" si="40"/>
        <v>0</v>
      </c>
      <c r="CF69" s="24">
        <f t="shared" si="41"/>
        <v>0</v>
      </c>
      <c r="CG69" s="24">
        <f t="shared" si="42"/>
        <v>0</v>
      </c>
      <c r="CH69" s="24">
        <f t="shared" si="43"/>
        <v>0</v>
      </c>
      <c r="CI69" s="24">
        <f t="shared" si="44"/>
        <v>0</v>
      </c>
      <c r="CJ69" s="24">
        <f t="shared" si="45"/>
        <v>0</v>
      </c>
      <c r="CK69" s="24">
        <f t="shared" si="46"/>
        <v>0</v>
      </c>
      <c r="CL69" s="24">
        <f t="shared" si="47"/>
        <v>0</v>
      </c>
      <c r="CM69" s="24">
        <f t="shared" si="48"/>
        <v>1</v>
      </c>
      <c r="CN69" s="45">
        <f t="shared" si="49"/>
        <v>637840</v>
      </c>
      <c r="CO69" s="47"/>
    </row>
    <row r="70" spans="1:93" s="48" customFormat="1">
      <c r="A70" s="22">
        <v>60</v>
      </c>
      <c r="B70" s="80" t="s">
        <v>128</v>
      </c>
      <c r="C70" s="24">
        <v>168590</v>
      </c>
      <c r="D70" s="25">
        <f>IFERROR(VLOOKUP($C70,[1]Sheet1!$C:$AD,14,0),"")</f>
        <v>44532</v>
      </c>
      <c r="E70" s="25">
        <f>IFERROR(VLOOKUP($C70,[1]Sheet1!$C:$AD,15,0),"")</f>
        <v>44835</v>
      </c>
      <c r="F70" s="26" t="str">
        <f>IFERROR(VLOOKUP($C70,[1]Sheet1!$C:$AD,17,0),"")</f>
        <v>D</v>
      </c>
      <c r="G70" s="25" t="str">
        <f>IFERROR(VLOOKUP($C70,[1]Sheet1!$C:$AD,9,0),"")</f>
        <v>AGENT PREPAID</v>
      </c>
      <c r="H70" s="25" t="str">
        <f>IFERROR(VLOOKUP($C70,[1]Sheet1!$C:$AD,4,0),"")</f>
        <v>LAKI-LAKI</v>
      </c>
      <c r="I70" s="25" t="str">
        <f>IFERROR(VLOOKUP($C70,[1]Sheet1!$C:$AD,11,0),"")</f>
        <v>HENDRA</v>
      </c>
      <c r="J70" s="25" t="str">
        <f>IFERROR(VLOOKUP($C70,[1]Sheet1!$C:$AD,12,0),"")</f>
        <v>RIKA RIANY</v>
      </c>
      <c r="K70" s="27" t="s">
        <v>68</v>
      </c>
      <c r="L70" s="24"/>
      <c r="M70" s="24"/>
      <c r="N70" s="22">
        <v>22</v>
      </c>
      <c r="O70" s="22">
        <f>VLOOKUP($C70,[1]Sheet2!$C:$AI,11,0)</f>
        <v>21</v>
      </c>
      <c r="P70" s="22">
        <f>VLOOKUP($C70,[1]Sheet2!$C:$AI,17,0)</f>
        <v>0</v>
      </c>
      <c r="Q70" s="22">
        <f>VLOOKUP($C70,[1]Sheet2!$C:$AI,19,0)</f>
        <v>0</v>
      </c>
      <c r="R70" s="22">
        <f>VLOOKUP($C70,[1]Sheet2!$C:$AI,25,0)</f>
        <v>0</v>
      </c>
      <c r="S70" s="22">
        <f>VLOOKUP($C70,[1]Sheet2!$C:$AI,22,0)</f>
        <v>0</v>
      </c>
      <c r="T70" s="22">
        <f>VLOOKUP($C70,[1]Sheet2!$C:$AI,16,0)</f>
        <v>0</v>
      </c>
      <c r="U70" s="22">
        <f t="shared" si="0"/>
        <v>0</v>
      </c>
      <c r="V70" s="22">
        <f t="shared" si="1"/>
        <v>21</v>
      </c>
      <c r="W70" s="22">
        <f t="shared" si="2"/>
        <v>21</v>
      </c>
      <c r="X70" s="22">
        <v>7.75</v>
      </c>
      <c r="Y70" s="22">
        <v>0</v>
      </c>
      <c r="Z70" s="28">
        <f t="shared" si="3"/>
        <v>1</v>
      </c>
      <c r="AA70" s="22">
        <f t="shared" si="4"/>
        <v>5</v>
      </c>
      <c r="AB70" s="29">
        <f t="shared" si="5"/>
        <v>0.1</v>
      </c>
      <c r="AC70" s="22">
        <f t="shared" si="6"/>
        <v>0</v>
      </c>
      <c r="AD70" s="28">
        <f t="shared" si="7"/>
        <v>1</v>
      </c>
      <c r="AE70" s="22">
        <f t="shared" si="8"/>
        <v>5</v>
      </c>
      <c r="AF70" s="29">
        <f t="shared" si="9"/>
        <v>0.15</v>
      </c>
      <c r="AG70" s="22">
        <f t="shared" si="10"/>
        <v>9765</v>
      </c>
      <c r="AH70" s="30">
        <f>VLOOKUP(C70,[1]Sheet3!C:H,6,0)</f>
        <v>12023.583333333376</v>
      </c>
      <c r="AI70" s="31">
        <f t="shared" si="11"/>
        <v>1.2312937361324501</v>
      </c>
      <c r="AJ70" s="22">
        <f t="shared" si="12"/>
        <v>5</v>
      </c>
      <c r="AK70" s="29">
        <f t="shared" si="13"/>
        <v>0.1</v>
      </c>
      <c r="AL70" s="32">
        <v>300</v>
      </c>
      <c r="AM70" s="33">
        <f>VLOOKUP($C70,[1]Sheet1!$C:$AD,21,0)</f>
        <v>288.50256410256401</v>
      </c>
      <c r="AN70" s="32">
        <f t="shared" si="14"/>
        <v>5</v>
      </c>
      <c r="AO70" s="29">
        <f t="shared" si="15"/>
        <v>0.15</v>
      </c>
      <c r="AP70" s="34">
        <v>95</v>
      </c>
      <c r="AQ70" s="33">
        <f>VLOOKUP($C70,[1]Sheet1!$C:$AD,22,0)</f>
        <v>100</v>
      </c>
      <c r="AR70" s="32">
        <f t="shared" si="16"/>
        <v>5</v>
      </c>
      <c r="AS70" s="29">
        <f t="shared" si="17"/>
        <v>0.1</v>
      </c>
      <c r="AT70" s="35">
        <v>0.92</v>
      </c>
      <c r="AU70" s="36">
        <f>VLOOKUP($C70,[1]Sheet1!$C:$AD,23,0)</f>
        <v>0.95714285714285696</v>
      </c>
      <c r="AV70" s="32">
        <f t="shared" si="18"/>
        <v>5</v>
      </c>
      <c r="AW70" s="29">
        <f t="shared" si="19"/>
        <v>0.1</v>
      </c>
      <c r="AX70" s="34">
        <v>90</v>
      </c>
      <c r="AY70" s="33">
        <f>VLOOKUP($C70,[1]Sheet1!$C:$AD,24,0)</f>
        <v>100</v>
      </c>
      <c r="AZ70" s="32">
        <f t="shared" si="20"/>
        <v>5</v>
      </c>
      <c r="BA70" s="29">
        <f t="shared" si="21"/>
        <v>0.08</v>
      </c>
      <c r="BB70" s="28">
        <v>0.85</v>
      </c>
      <c r="BC70" s="36">
        <f>VLOOKUP($C70,[1]Sheet1!$C:$AD,25,0)</f>
        <v>0.875</v>
      </c>
      <c r="BD70" s="37"/>
      <c r="BE70" s="32">
        <f t="shared" si="22"/>
        <v>5</v>
      </c>
      <c r="BF70" s="29">
        <f t="shared" si="23"/>
        <v>0.06</v>
      </c>
      <c r="BG70" s="28">
        <v>0.4</v>
      </c>
      <c r="BH70" s="36">
        <f>VLOOKUP($C70,[1]Sheet1!$C:$AD,26,0)</f>
        <v>0.64285714285714302</v>
      </c>
      <c r="BI70" s="32">
        <f t="shared" si="24"/>
        <v>5</v>
      </c>
      <c r="BJ70" s="29">
        <f t="shared" si="25"/>
        <v>0.06</v>
      </c>
      <c r="BK70" s="38">
        <v>0.95</v>
      </c>
      <c r="BL70" s="36">
        <f>VLOOKUP($C70,[1]Sheet1!$C:$AD,27,0)</f>
        <v>0.98754578754578803</v>
      </c>
      <c r="BM70" s="32">
        <f t="shared" si="26"/>
        <v>5</v>
      </c>
      <c r="BN70" s="29">
        <f t="shared" si="27"/>
        <v>0.05</v>
      </c>
      <c r="BO70" s="39">
        <v>2</v>
      </c>
      <c r="BP70" s="32">
        <f t="shared" si="28"/>
        <v>5</v>
      </c>
      <c r="BQ70" s="29">
        <f t="shared" si="29"/>
        <v>0.05</v>
      </c>
      <c r="BR70" s="29">
        <f t="shared" si="30"/>
        <v>0.5</v>
      </c>
      <c r="BS70" s="29">
        <f t="shared" si="31"/>
        <v>0.4</v>
      </c>
      <c r="BT70" s="29">
        <f t="shared" si="32"/>
        <v>0.1</v>
      </c>
      <c r="BU70" s="40">
        <f t="shared" si="33"/>
        <v>1</v>
      </c>
      <c r="BV70" s="41" t="str">
        <f t="shared" si="34"/>
        <v>TERIMA</v>
      </c>
      <c r="BW70" s="42">
        <f t="shared" si="35"/>
        <v>670000</v>
      </c>
      <c r="BX70" s="43">
        <f t="shared" si="36"/>
        <v>268000</v>
      </c>
      <c r="BY70" s="44"/>
      <c r="BZ70" s="44"/>
      <c r="CA70" s="44"/>
      <c r="CB70" s="43">
        <f t="shared" si="37"/>
        <v>335000</v>
      </c>
      <c r="CC70" s="43">
        <f t="shared" si="38"/>
        <v>268000</v>
      </c>
      <c r="CD70" s="43">
        <f t="shared" si="39"/>
        <v>67000</v>
      </c>
      <c r="CE70" s="37">
        <f t="shared" si="40"/>
        <v>200000</v>
      </c>
      <c r="CF70" s="24">
        <f t="shared" si="41"/>
        <v>0</v>
      </c>
      <c r="CG70" s="24">
        <f t="shared" si="42"/>
        <v>0</v>
      </c>
      <c r="CH70" s="24">
        <f t="shared" si="43"/>
        <v>0</v>
      </c>
      <c r="CI70" s="24">
        <f t="shared" si="44"/>
        <v>0</v>
      </c>
      <c r="CJ70" s="24">
        <f t="shared" si="45"/>
        <v>0</v>
      </c>
      <c r="CK70" s="24">
        <f t="shared" si="46"/>
        <v>0</v>
      </c>
      <c r="CL70" s="24">
        <f t="shared" si="47"/>
        <v>1</v>
      </c>
      <c r="CM70" s="24">
        <f t="shared" si="48"/>
        <v>0</v>
      </c>
      <c r="CN70" s="45">
        <f t="shared" si="49"/>
        <v>870000</v>
      </c>
      <c r="CO70" s="47"/>
    </row>
    <row r="71" spans="1:93" s="48" customFormat="1">
      <c r="A71" s="22">
        <v>61</v>
      </c>
      <c r="B71" s="81" t="s">
        <v>129</v>
      </c>
      <c r="C71" s="24">
        <v>170002</v>
      </c>
      <c r="D71" s="25">
        <f>IFERROR(VLOOKUP($C71,[1]Sheet1!$C:$AD,14,0),"")</f>
        <v>44389</v>
      </c>
      <c r="E71" s="25">
        <f>IFERROR(VLOOKUP($C71,[1]Sheet1!$C:$AD,15,0),"")</f>
        <v>44753</v>
      </c>
      <c r="F71" s="26" t="str">
        <f>IFERROR(VLOOKUP($C71,[1]Sheet1!$C:$AD,17,0),"")</f>
        <v>D</v>
      </c>
      <c r="G71" s="25" t="str">
        <f>IFERROR(VLOOKUP($C71,[1]Sheet1!$C:$AD,9,0),"")</f>
        <v>AGENT PREPAID</v>
      </c>
      <c r="H71" s="25" t="str">
        <f>IFERROR(VLOOKUP($C71,[1]Sheet1!$C:$AD,4,0),"")</f>
        <v>PEREMPUAN</v>
      </c>
      <c r="I71" s="25" t="str">
        <f>IFERROR(VLOOKUP($C71,[1]Sheet1!$C:$AD,11,0),"")</f>
        <v>IIN TARINAH</v>
      </c>
      <c r="J71" s="25" t="str">
        <f>IFERROR(VLOOKUP($C71,[1]Sheet1!$C:$AD,12,0),"")</f>
        <v>AAN YANUAR</v>
      </c>
      <c r="K71" s="27" t="s">
        <v>68</v>
      </c>
      <c r="L71" s="24"/>
      <c r="M71" s="24"/>
      <c r="N71" s="22">
        <v>22</v>
      </c>
      <c r="O71" s="22">
        <f>VLOOKUP($C71,[1]Sheet2!$C:$AI,11,0)</f>
        <v>21</v>
      </c>
      <c r="P71" s="22">
        <f>VLOOKUP($C71,[1]Sheet2!$C:$AI,17,0)</f>
        <v>2</v>
      </c>
      <c r="Q71" s="22">
        <f>VLOOKUP($C71,[1]Sheet2!$C:$AI,19,0)</f>
        <v>0</v>
      </c>
      <c r="R71" s="22">
        <f>VLOOKUP($C71,[1]Sheet2!$C:$AI,25,0)</f>
        <v>0</v>
      </c>
      <c r="S71" s="22">
        <f>VLOOKUP($C71,[1]Sheet2!$C:$AI,22,0)</f>
        <v>2</v>
      </c>
      <c r="T71" s="22">
        <f>VLOOKUP($C71,[1]Sheet2!$C:$AI,16,0)</f>
        <v>0</v>
      </c>
      <c r="U71" s="22">
        <f t="shared" si="0"/>
        <v>2</v>
      </c>
      <c r="V71" s="22">
        <f t="shared" si="1"/>
        <v>19</v>
      </c>
      <c r="W71" s="22">
        <f t="shared" si="2"/>
        <v>19</v>
      </c>
      <c r="X71" s="22">
        <v>7.75</v>
      </c>
      <c r="Y71" s="22">
        <v>0</v>
      </c>
      <c r="Z71" s="28">
        <f t="shared" si="3"/>
        <v>1</v>
      </c>
      <c r="AA71" s="22">
        <f t="shared" si="4"/>
        <v>5</v>
      </c>
      <c r="AB71" s="29">
        <f t="shared" si="5"/>
        <v>0.1</v>
      </c>
      <c r="AC71" s="22">
        <f t="shared" si="6"/>
        <v>2</v>
      </c>
      <c r="AD71" s="28">
        <f t="shared" si="7"/>
        <v>0.89473684210526316</v>
      </c>
      <c r="AE71" s="22">
        <f t="shared" si="8"/>
        <v>0</v>
      </c>
      <c r="AF71" s="29">
        <f t="shared" si="9"/>
        <v>0</v>
      </c>
      <c r="AG71" s="22">
        <f t="shared" si="10"/>
        <v>8835</v>
      </c>
      <c r="AH71" s="30">
        <f>VLOOKUP(C71,[1]Sheet3!C:H,6,0)</f>
        <v>9071.0976190476413</v>
      </c>
      <c r="AI71" s="31">
        <f t="shared" si="11"/>
        <v>1.0267229902713799</v>
      </c>
      <c r="AJ71" s="22">
        <f t="shared" si="12"/>
        <v>4</v>
      </c>
      <c r="AK71" s="29">
        <f t="shared" si="13"/>
        <v>0.08</v>
      </c>
      <c r="AL71" s="32">
        <v>300</v>
      </c>
      <c r="AM71" s="33">
        <f>VLOOKUP($C71,[1]Sheet1!$C:$AD,21,0)</f>
        <v>292.24765729584999</v>
      </c>
      <c r="AN71" s="32">
        <f t="shared" si="14"/>
        <v>5</v>
      </c>
      <c r="AO71" s="29">
        <f t="shared" si="15"/>
        <v>0.15</v>
      </c>
      <c r="AP71" s="34">
        <v>95</v>
      </c>
      <c r="AQ71" s="33">
        <f>VLOOKUP($C71,[1]Sheet1!$C:$AD,22,0)</f>
        <v>98.8888888888889</v>
      </c>
      <c r="AR71" s="32">
        <f t="shared" si="16"/>
        <v>5</v>
      </c>
      <c r="AS71" s="29">
        <f t="shared" si="17"/>
        <v>0.1</v>
      </c>
      <c r="AT71" s="35">
        <v>0.92</v>
      </c>
      <c r="AU71" s="36">
        <f>VLOOKUP($C71,[1]Sheet1!$C:$AD,23,0)</f>
        <v>0.83428571428571396</v>
      </c>
      <c r="AV71" s="32">
        <f t="shared" si="18"/>
        <v>1</v>
      </c>
      <c r="AW71" s="29">
        <f t="shared" si="19"/>
        <v>0.02</v>
      </c>
      <c r="AX71" s="34">
        <v>90</v>
      </c>
      <c r="AY71" s="33">
        <f>VLOOKUP($C71,[1]Sheet1!$C:$AD,24,0)</f>
        <v>100</v>
      </c>
      <c r="AZ71" s="32">
        <f t="shared" si="20"/>
        <v>5</v>
      </c>
      <c r="BA71" s="29">
        <f t="shared" si="21"/>
        <v>0.08</v>
      </c>
      <c r="BB71" s="28">
        <v>0.85</v>
      </c>
      <c r="BC71" s="36">
        <f>VLOOKUP($C71,[1]Sheet1!$C:$AD,25,0)</f>
        <v>0.82608695652173902</v>
      </c>
      <c r="BD71" s="37"/>
      <c r="BE71" s="32">
        <f t="shared" si="22"/>
        <v>1</v>
      </c>
      <c r="BF71" s="29">
        <f t="shared" si="23"/>
        <v>1.2E-2</v>
      </c>
      <c r="BG71" s="28">
        <v>0.4</v>
      </c>
      <c r="BH71" s="36">
        <f>VLOOKUP($C71,[1]Sheet1!$C:$AD,26,0)</f>
        <v>0.14285714285714299</v>
      </c>
      <c r="BI71" s="32">
        <f t="shared" si="24"/>
        <v>1</v>
      </c>
      <c r="BJ71" s="29">
        <f t="shared" si="25"/>
        <v>1.2E-2</v>
      </c>
      <c r="BK71" s="38">
        <v>0.95</v>
      </c>
      <c r="BL71" s="36">
        <f>VLOOKUP($C71,[1]Sheet1!$C:$AD,27,0)</f>
        <v>0.98929049531459201</v>
      </c>
      <c r="BM71" s="32">
        <f t="shared" si="26"/>
        <v>5</v>
      </c>
      <c r="BN71" s="29">
        <f t="shared" si="27"/>
        <v>0.05</v>
      </c>
      <c r="BO71" s="39">
        <v>2</v>
      </c>
      <c r="BP71" s="32">
        <f t="shared" si="28"/>
        <v>5</v>
      </c>
      <c r="BQ71" s="29">
        <f t="shared" si="29"/>
        <v>0.05</v>
      </c>
      <c r="BR71" s="29">
        <f t="shared" si="30"/>
        <v>0.32999999999999996</v>
      </c>
      <c r="BS71" s="29">
        <f t="shared" si="31"/>
        <v>0.224</v>
      </c>
      <c r="BT71" s="29">
        <f t="shared" si="32"/>
        <v>0.1</v>
      </c>
      <c r="BU71" s="40">
        <f t="shared" si="33"/>
        <v>0.65399999999999991</v>
      </c>
      <c r="BV71" s="41" t="str">
        <f t="shared" si="34"/>
        <v>TERIMA</v>
      </c>
      <c r="BW71" s="42">
        <f t="shared" si="35"/>
        <v>670000</v>
      </c>
      <c r="BX71" s="43">
        <f t="shared" si="36"/>
        <v>150080</v>
      </c>
      <c r="BY71" s="44"/>
      <c r="BZ71" s="44"/>
      <c r="CA71" s="44"/>
      <c r="CB71" s="43">
        <f t="shared" si="37"/>
        <v>221099.99999999997</v>
      </c>
      <c r="CC71" s="43">
        <f t="shared" si="38"/>
        <v>150080</v>
      </c>
      <c r="CD71" s="43">
        <f t="shared" si="39"/>
        <v>67000</v>
      </c>
      <c r="CE71" s="37">
        <f t="shared" si="40"/>
        <v>0</v>
      </c>
      <c r="CF71" s="24">
        <f t="shared" si="41"/>
        <v>0</v>
      </c>
      <c r="CG71" s="24">
        <f t="shared" si="42"/>
        <v>0</v>
      </c>
      <c r="CH71" s="24">
        <f t="shared" si="43"/>
        <v>0</v>
      </c>
      <c r="CI71" s="24">
        <f t="shared" si="44"/>
        <v>0</v>
      </c>
      <c r="CJ71" s="24">
        <f t="shared" si="45"/>
        <v>0</v>
      </c>
      <c r="CK71" s="24">
        <f t="shared" si="46"/>
        <v>0</v>
      </c>
      <c r="CL71" s="24">
        <f t="shared" si="47"/>
        <v>0</v>
      </c>
      <c r="CM71" s="24">
        <f t="shared" si="48"/>
        <v>1</v>
      </c>
      <c r="CN71" s="45">
        <f t="shared" si="49"/>
        <v>438180</v>
      </c>
      <c r="CO71" s="47"/>
    </row>
    <row r="72" spans="1:93" s="48" customFormat="1">
      <c r="A72" s="22">
        <v>62</v>
      </c>
      <c r="B72" s="81" t="s">
        <v>130</v>
      </c>
      <c r="C72" s="24">
        <v>170001</v>
      </c>
      <c r="D72" s="25">
        <f>IFERROR(VLOOKUP($C72,[1]Sheet1!$C:$AD,14,0),"")</f>
        <v>44514</v>
      </c>
      <c r="E72" s="25">
        <f>IFERROR(VLOOKUP($C72,[1]Sheet1!$C:$AD,15,0),"")</f>
        <v>44817</v>
      </c>
      <c r="F72" s="26" t="str">
        <f>IFERROR(VLOOKUP($C72,[1]Sheet1!$C:$AD,17,0),"")</f>
        <v>D</v>
      </c>
      <c r="G72" s="25" t="str">
        <f>IFERROR(VLOOKUP($C72,[1]Sheet1!$C:$AD,9,0),"")</f>
        <v>AGENT PREPAID</v>
      </c>
      <c r="H72" s="25" t="str">
        <f>IFERROR(VLOOKUP($C72,[1]Sheet1!$C:$AD,4,0),"")</f>
        <v>PEREMPUAN</v>
      </c>
      <c r="I72" s="25" t="str">
        <f>IFERROR(VLOOKUP($C72,[1]Sheet1!$C:$AD,11,0),"")</f>
        <v>HENDRA</v>
      </c>
      <c r="J72" s="25" t="str">
        <f>IFERROR(VLOOKUP($C72,[1]Sheet1!$C:$AD,12,0),"")</f>
        <v>RIKA RIANY</v>
      </c>
      <c r="K72" s="27" t="s">
        <v>68</v>
      </c>
      <c r="L72" s="24"/>
      <c r="M72" s="24"/>
      <c r="N72" s="22">
        <v>22</v>
      </c>
      <c r="O72" s="22">
        <f>VLOOKUP($C72,[1]Sheet2!$C:$AI,11,0)</f>
        <v>21</v>
      </c>
      <c r="P72" s="22">
        <f>VLOOKUP($C72,[1]Sheet2!$C:$AI,17,0)</f>
        <v>0</v>
      </c>
      <c r="Q72" s="22">
        <f>VLOOKUP($C72,[1]Sheet2!$C:$AI,19,0)</f>
        <v>0</v>
      </c>
      <c r="R72" s="22">
        <f>VLOOKUP($C72,[1]Sheet2!$C:$AI,25,0)</f>
        <v>0</v>
      </c>
      <c r="S72" s="22">
        <f>VLOOKUP($C72,[1]Sheet2!$C:$AI,22,0)</f>
        <v>0</v>
      </c>
      <c r="T72" s="22">
        <f>VLOOKUP($C72,[1]Sheet2!$C:$AI,16,0)</f>
        <v>0</v>
      </c>
      <c r="U72" s="22">
        <f t="shared" si="0"/>
        <v>0</v>
      </c>
      <c r="V72" s="22">
        <f t="shared" si="1"/>
        <v>21</v>
      </c>
      <c r="W72" s="22">
        <f t="shared" si="2"/>
        <v>21</v>
      </c>
      <c r="X72" s="22">
        <v>7.75</v>
      </c>
      <c r="Y72" s="22">
        <v>0</v>
      </c>
      <c r="Z72" s="28">
        <f t="shared" si="3"/>
        <v>1</v>
      </c>
      <c r="AA72" s="22">
        <f t="shared" si="4"/>
        <v>5</v>
      </c>
      <c r="AB72" s="29">
        <f t="shared" si="5"/>
        <v>0.1</v>
      </c>
      <c r="AC72" s="22">
        <f t="shared" si="6"/>
        <v>0</v>
      </c>
      <c r="AD72" s="28">
        <f t="shared" si="7"/>
        <v>1</v>
      </c>
      <c r="AE72" s="22">
        <f t="shared" si="8"/>
        <v>5</v>
      </c>
      <c r="AF72" s="29">
        <f t="shared" si="9"/>
        <v>0.15</v>
      </c>
      <c r="AG72" s="22">
        <f t="shared" si="10"/>
        <v>9765</v>
      </c>
      <c r="AH72" s="30">
        <f>VLOOKUP(C72,[1]Sheet3!C:H,6,0)</f>
        <v>10074.116666666623</v>
      </c>
      <c r="AI72" s="31">
        <f t="shared" si="11"/>
        <v>1.0316555726233101</v>
      </c>
      <c r="AJ72" s="22">
        <f t="shared" si="12"/>
        <v>4</v>
      </c>
      <c r="AK72" s="29">
        <f t="shared" si="13"/>
        <v>0.08</v>
      </c>
      <c r="AL72" s="32">
        <v>300</v>
      </c>
      <c r="AM72" s="33">
        <f>VLOOKUP($C72,[1]Sheet1!$C:$AD,21,0)</f>
        <v>285.88385093167699</v>
      </c>
      <c r="AN72" s="32">
        <f t="shared" si="14"/>
        <v>5</v>
      </c>
      <c r="AO72" s="29">
        <f t="shared" si="15"/>
        <v>0.15</v>
      </c>
      <c r="AP72" s="34">
        <v>95</v>
      </c>
      <c r="AQ72" s="33">
        <f>VLOOKUP($C72,[1]Sheet1!$C:$AD,22,0)</f>
        <v>100</v>
      </c>
      <c r="AR72" s="32">
        <f t="shared" si="16"/>
        <v>5</v>
      </c>
      <c r="AS72" s="29">
        <f t="shared" si="17"/>
        <v>0.1</v>
      </c>
      <c r="AT72" s="35">
        <v>0.92</v>
      </c>
      <c r="AU72" s="36">
        <f>VLOOKUP($C72,[1]Sheet1!$C:$AD,23,0)</f>
        <v>0.90204081632653099</v>
      </c>
      <c r="AV72" s="32">
        <f t="shared" si="18"/>
        <v>1</v>
      </c>
      <c r="AW72" s="29">
        <f t="shared" si="19"/>
        <v>0.02</v>
      </c>
      <c r="AX72" s="34">
        <v>90</v>
      </c>
      <c r="AY72" s="33">
        <f>VLOOKUP($C72,[1]Sheet1!$C:$AD,24,0)</f>
        <v>100</v>
      </c>
      <c r="AZ72" s="32">
        <f t="shared" si="20"/>
        <v>5</v>
      </c>
      <c r="BA72" s="29">
        <f t="shared" si="21"/>
        <v>0.08</v>
      </c>
      <c r="BB72" s="28">
        <v>0.85</v>
      </c>
      <c r="BC72" s="36">
        <f>VLOOKUP($C72,[1]Sheet1!$C:$AD,25,0)</f>
        <v>0.89473684210526305</v>
      </c>
      <c r="BD72" s="37"/>
      <c r="BE72" s="32">
        <f t="shared" si="22"/>
        <v>5</v>
      </c>
      <c r="BF72" s="29">
        <f t="shared" si="23"/>
        <v>0.06</v>
      </c>
      <c r="BG72" s="28">
        <v>0.4</v>
      </c>
      <c r="BH72" s="36">
        <f>VLOOKUP($C72,[1]Sheet1!$C:$AD,26,0)</f>
        <v>0.469387755102041</v>
      </c>
      <c r="BI72" s="32">
        <f t="shared" si="24"/>
        <v>5</v>
      </c>
      <c r="BJ72" s="29">
        <f t="shared" si="25"/>
        <v>0.06</v>
      </c>
      <c r="BK72" s="38">
        <v>0.95</v>
      </c>
      <c r="BL72" s="36">
        <f>VLOOKUP($C72,[1]Sheet1!$C:$AD,27,0)</f>
        <v>0.99689440993788803</v>
      </c>
      <c r="BM72" s="32">
        <f t="shared" si="26"/>
        <v>5</v>
      </c>
      <c r="BN72" s="29">
        <f t="shared" si="27"/>
        <v>0.05</v>
      </c>
      <c r="BO72" s="39">
        <v>2</v>
      </c>
      <c r="BP72" s="32">
        <f t="shared" si="28"/>
        <v>5</v>
      </c>
      <c r="BQ72" s="29">
        <f t="shared" si="29"/>
        <v>0.05</v>
      </c>
      <c r="BR72" s="29">
        <f t="shared" si="30"/>
        <v>0.48</v>
      </c>
      <c r="BS72" s="29">
        <f t="shared" si="31"/>
        <v>0.32</v>
      </c>
      <c r="BT72" s="29">
        <f t="shared" si="32"/>
        <v>0.1</v>
      </c>
      <c r="BU72" s="40">
        <f t="shared" si="33"/>
        <v>0.9</v>
      </c>
      <c r="BV72" s="41" t="str">
        <f t="shared" si="34"/>
        <v>TERIMA</v>
      </c>
      <c r="BW72" s="42">
        <f t="shared" si="35"/>
        <v>670000</v>
      </c>
      <c r="BX72" s="43">
        <f t="shared" si="36"/>
        <v>214400</v>
      </c>
      <c r="BY72" s="44">
        <v>1</v>
      </c>
      <c r="BZ72" s="44"/>
      <c r="CA72" s="44"/>
      <c r="CB72" s="43">
        <f t="shared" si="37"/>
        <v>321600</v>
      </c>
      <c r="CC72" s="43">
        <f t="shared" si="38"/>
        <v>182240</v>
      </c>
      <c r="CD72" s="43">
        <f t="shared" si="39"/>
        <v>67000</v>
      </c>
      <c r="CE72" s="37">
        <f t="shared" si="40"/>
        <v>0</v>
      </c>
      <c r="CF72" s="24">
        <f t="shared" si="41"/>
        <v>0</v>
      </c>
      <c r="CG72" s="24">
        <f t="shared" si="42"/>
        <v>0</v>
      </c>
      <c r="CH72" s="24">
        <f t="shared" si="43"/>
        <v>0</v>
      </c>
      <c r="CI72" s="24">
        <f t="shared" si="44"/>
        <v>0</v>
      </c>
      <c r="CJ72" s="24">
        <f t="shared" si="45"/>
        <v>0</v>
      </c>
      <c r="CK72" s="24">
        <f t="shared" si="46"/>
        <v>0</v>
      </c>
      <c r="CL72" s="24">
        <f t="shared" si="47"/>
        <v>0</v>
      </c>
      <c r="CM72" s="24">
        <f t="shared" si="48"/>
        <v>1</v>
      </c>
      <c r="CN72" s="45">
        <f t="shared" si="49"/>
        <v>570840</v>
      </c>
      <c r="CO72" s="47"/>
    </row>
    <row r="73" spans="1:93" s="48" customFormat="1">
      <c r="A73" s="22">
        <v>63</v>
      </c>
      <c r="B73" s="81" t="s">
        <v>131</v>
      </c>
      <c r="C73" s="24">
        <v>160831</v>
      </c>
      <c r="D73" s="25">
        <f>IFERROR(VLOOKUP($C73,[1]Sheet1!$C:$AD,14,0),"")</f>
        <v>44509</v>
      </c>
      <c r="E73" s="25">
        <f>IFERROR(VLOOKUP($C73,[1]Sheet1!$C:$AD,15,0),"")</f>
        <v>44873</v>
      </c>
      <c r="F73" s="26" t="str">
        <f>IFERROR(VLOOKUP($C73,[1]Sheet1!$C:$AD,17,0),"")</f>
        <v>E</v>
      </c>
      <c r="G73" s="25" t="str">
        <f>IFERROR(VLOOKUP($C73,[1]Sheet1!$C:$AD,9,0),"")</f>
        <v>AGENT PREPAID</v>
      </c>
      <c r="H73" s="25" t="str">
        <f>IFERROR(VLOOKUP($C73,[1]Sheet1!$C:$AD,4,0),"")</f>
        <v>PEREMPUAN</v>
      </c>
      <c r="I73" s="25" t="str">
        <f>IFERROR(VLOOKUP($C73,[1]Sheet1!$C:$AD,11,0),"")</f>
        <v>RITA</v>
      </c>
      <c r="J73" s="25" t="str">
        <f>IFERROR(VLOOKUP($C73,[1]Sheet1!$C:$AD,12,0),"")</f>
        <v>RIKA RIANY</v>
      </c>
      <c r="K73" s="27" t="s">
        <v>68</v>
      </c>
      <c r="L73" s="24"/>
      <c r="M73" s="24"/>
      <c r="N73" s="22">
        <v>22</v>
      </c>
      <c r="O73" s="22">
        <f>VLOOKUP($C73,[1]Sheet2!$C:$AI,11,0)</f>
        <v>21</v>
      </c>
      <c r="P73" s="22">
        <f>VLOOKUP($C73,[1]Sheet2!$C:$AI,17,0)</f>
        <v>0</v>
      </c>
      <c r="Q73" s="22">
        <f>VLOOKUP($C73,[1]Sheet2!$C:$AI,19,0)</f>
        <v>0</v>
      </c>
      <c r="R73" s="22">
        <f>VLOOKUP($C73,[1]Sheet2!$C:$AI,25,0)</f>
        <v>0</v>
      </c>
      <c r="S73" s="22">
        <f>VLOOKUP($C73,[1]Sheet2!$C:$AI,22,0)</f>
        <v>0</v>
      </c>
      <c r="T73" s="22">
        <f>VLOOKUP($C73,[1]Sheet2!$C:$AI,16,0)</f>
        <v>0</v>
      </c>
      <c r="U73" s="22">
        <f t="shared" si="0"/>
        <v>0</v>
      </c>
      <c r="V73" s="22">
        <f t="shared" si="1"/>
        <v>21</v>
      </c>
      <c r="W73" s="22">
        <f t="shared" si="2"/>
        <v>21</v>
      </c>
      <c r="X73" s="22">
        <v>7.75</v>
      </c>
      <c r="Y73" s="22">
        <v>0</v>
      </c>
      <c r="Z73" s="28">
        <f t="shared" si="3"/>
        <v>1</v>
      </c>
      <c r="AA73" s="22">
        <f t="shared" si="4"/>
        <v>5</v>
      </c>
      <c r="AB73" s="29">
        <f t="shared" si="5"/>
        <v>0.1</v>
      </c>
      <c r="AC73" s="22">
        <f t="shared" si="6"/>
        <v>0</v>
      </c>
      <c r="AD73" s="28">
        <f t="shared" si="7"/>
        <v>1</v>
      </c>
      <c r="AE73" s="22">
        <f t="shared" si="8"/>
        <v>5</v>
      </c>
      <c r="AF73" s="29">
        <f t="shared" si="9"/>
        <v>0.15</v>
      </c>
      <c r="AG73" s="22">
        <f t="shared" si="10"/>
        <v>9765</v>
      </c>
      <c r="AH73" s="30">
        <f>VLOOKUP(C73,[1]Sheet3!C:H,6,0)</f>
        <v>11280.333333333292</v>
      </c>
      <c r="AI73" s="31">
        <f t="shared" si="11"/>
        <v>1.1551800648574799</v>
      </c>
      <c r="AJ73" s="22">
        <f t="shared" si="12"/>
        <v>5</v>
      </c>
      <c r="AK73" s="29">
        <f t="shared" si="13"/>
        <v>0.1</v>
      </c>
      <c r="AL73" s="32">
        <v>300</v>
      </c>
      <c r="AM73" s="33">
        <f>VLOOKUP($C73,[1]Sheet1!$C:$AD,21,0)</f>
        <v>285.82871536523902</v>
      </c>
      <c r="AN73" s="32">
        <f t="shared" si="14"/>
        <v>5</v>
      </c>
      <c r="AO73" s="29">
        <f t="shared" si="15"/>
        <v>0.15</v>
      </c>
      <c r="AP73" s="34">
        <v>95</v>
      </c>
      <c r="AQ73" s="33">
        <f>VLOOKUP($C73,[1]Sheet1!$C:$AD,22,0)</f>
        <v>100</v>
      </c>
      <c r="AR73" s="32">
        <f t="shared" si="16"/>
        <v>5</v>
      </c>
      <c r="AS73" s="29">
        <f t="shared" si="17"/>
        <v>0.1</v>
      </c>
      <c r="AT73" s="35">
        <v>0.92</v>
      </c>
      <c r="AU73" s="36">
        <f>VLOOKUP($C73,[1]Sheet1!$C:$AD,23,0)</f>
        <v>0.91851851851851896</v>
      </c>
      <c r="AV73" s="32">
        <f t="shared" si="18"/>
        <v>1</v>
      </c>
      <c r="AW73" s="29">
        <f t="shared" si="19"/>
        <v>0.02</v>
      </c>
      <c r="AX73" s="34">
        <v>90</v>
      </c>
      <c r="AY73" s="33">
        <f>VLOOKUP($C73,[1]Sheet1!$C:$AD,24,0)</f>
        <v>100</v>
      </c>
      <c r="AZ73" s="32">
        <f t="shared" si="20"/>
        <v>5</v>
      </c>
      <c r="BA73" s="29">
        <f t="shared" si="21"/>
        <v>0.08</v>
      </c>
      <c r="BB73" s="28">
        <v>0.85</v>
      </c>
      <c r="BC73" s="36">
        <f>VLOOKUP($C73,[1]Sheet1!$C:$AD,25,0)</f>
        <v>0.91304347826086996</v>
      </c>
      <c r="BD73" s="37"/>
      <c r="BE73" s="32">
        <f t="shared" si="22"/>
        <v>5</v>
      </c>
      <c r="BF73" s="29">
        <f t="shared" si="23"/>
        <v>0.06</v>
      </c>
      <c r="BG73" s="28">
        <v>0.4</v>
      </c>
      <c r="BH73" s="36">
        <f>VLOOKUP($C73,[1]Sheet1!$C:$AD,26,0)</f>
        <v>0.55555555555555602</v>
      </c>
      <c r="BI73" s="32">
        <f t="shared" si="24"/>
        <v>5</v>
      </c>
      <c r="BJ73" s="29">
        <f t="shared" si="25"/>
        <v>0.06</v>
      </c>
      <c r="BK73" s="38">
        <v>0.95</v>
      </c>
      <c r="BL73" s="36">
        <f>VLOOKUP($C73,[1]Sheet1!$C:$AD,27,0)</f>
        <v>0.99118387909319905</v>
      </c>
      <c r="BM73" s="32">
        <f t="shared" si="26"/>
        <v>5</v>
      </c>
      <c r="BN73" s="29">
        <f t="shared" si="27"/>
        <v>0.05</v>
      </c>
      <c r="BO73" s="39">
        <v>2</v>
      </c>
      <c r="BP73" s="32">
        <f t="shared" si="28"/>
        <v>5</v>
      </c>
      <c r="BQ73" s="29">
        <f t="shared" si="29"/>
        <v>0.05</v>
      </c>
      <c r="BR73" s="29">
        <f t="shared" si="30"/>
        <v>0.5</v>
      </c>
      <c r="BS73" s="29">
        <f t="shared" si="31"/>
        <v>0.32</v>
      </c>
      <c r="BT73" s="29">
        <f t="shared" si="32"/>
        <v>0.1</v>
      </c>
      <c r="BU73" s="40">
        <f t="shared" si="33"/>
        <v>0.92</v>
      </c>
      <c r="BV73" s="41" t="str">
        <f t="shared" si="34"/>
        <v>TERIMA</v>
      </c>
      <c r="BW73" s="42">
        <f t="shared" si="35"/>
        <v>670000</v>
      </c>
      <c r="BX73" s="43">
        <f t="shared" si="36"/>
        <v>214400</v>
      </c>
      <c r="BY73" s="44"/>
      <c r="BZ73" s="44"/>
      <c r="CA73" s="44"/>
      <c r="CB73" s="43">
        <f t="shared" si="37"/>
        <v>335000</v>
      </c>
      <c r="CC73" s="43">
        <f t="shared" si="38"/>
        <v>214400</v>
      </c>
      <c r="CD73" s="43">
        <f t="shared" si="39"/>
        <v>67000</v>
      </c>
      <c r="CE73" s="37">
        <f t="shared" si="40"/>
        <v>0</v>
      </c>
      <c r="CF73" s="24">
        <f t="shared" si="41"/>
        <v>0</v>
      </c>
      <c r="CG73" s="24">
        <f t="shared" si="42"/>
        <v>0</v>
      </c>
      <c r="CH73" s="24">
        <f t="shared" si="43"/>
        <v>0</v>
      </c>
      <c r="CI73" s="24">
        <f t="shared" si="44"/>
        <v>0</v>
      </c>
      <c r="CJ73" s="24">
        <f t="shared" si="45"/>
        <v>0</v>
      </c>
      <c r="CK73" s="24">
        <f t="shared" si="46"/>
        <v>0</v>
      </c>
      <c r="CL73" s="24">
        <f t="shared" si="47"/>
        <v>0</v>
      </c>
      <c r="CM73" s="24">
        <f t="shared" si="48"/>
        <v>1</v>
      </c>
      <c r="CN73" s="45">
        <f t="shared" si="49"/>
        <v>616400</v>
      </c>
      <c r="CO73" s="47"/>
    </row>
    <row r="74" spans="1:93" s="48" customFormat="1">
      <c r="A74" s="22">
        <v>64</v>
      </c>
      <c r="B74" s="78" t="s">
        <v>132</v>
      </c>
      <c r="C74" s="24">
        <v>156542</v>
      </c>
      <c r="D74" s="25">
        <f>IFERROR(VLOOKUP($C74,[1]Sheet1!$C:$AD,14,0),"")</f>
        <v>44529</v>
      </c>
      <c r="E74" s="25">
        <f>IFERROR(VLOOKUP($C74,[1]Sheet1!$C:$AD,15,0),"")</f>
        <v>44893</v>
      </c>
      <c r="F74" s="26" t="str">
        <f>IFERROR(VLOOKUP($C74,[1]Sheet1!$C:$AD,17,0),"")</f>
        <v>E</v>
      </c>
      <c r="G74" s="25" t="str">
        <f>IFERROR(VLOOKUP($C74,[1]Sheet1!$C:$AD,9,0),"")</f>
        <v>AGENT POSTPAID</v>
      </c>
      <c r="H74" s="25" t="str">
        <f>IFERROR(VLOOKUP($C74,[1]Sheet1!$C:$AD,4,0),"")</f>
        <v>LAKI-LAKI</v>
      </c>
      <c r="I74" s="25" t="str">
        <f>IFERROR(VLOOKUP($C74,[1]Sheet1!$C:$AD,11,0),"")</f>
        <v>SLAMET GUMELAR</v>
      </c>
      <c r="J74" s="25" t="str">
        <f>IFERROR(VLOOKUP($C74,[1]Sheet1!$C:$AD,12,0),"")</f>
        <v>AAN YANUAR</v>
      </c>
      <c r="K74" s="27" t="s">
        <v>68</v>
      </c>
      <c r="L74" s="24"/>
      <c r="M74" s="24"/>
      <c r="N74" s="22">
        <v>22</v>
      </c>
      <c r="O74" s="22">
        <f>VLOOKUP($C74,[1]Sheet2!$C:$AI,11,0)</f>
        <v>24</v>
      </c>
      <c r="P74" s="22">
        <f>VLOOKUP($C74,[1]Sheet2!$C:$AI,17,0)</f>
        <v>0</v>
      </c>
      <c r="Q74" s="22">
        <f>VLOOKUP($C74,[1]Sheet2!$C:$AI,19,0)</f>
        <v>0</v>
      </c>
      <c r="R74" s="22">
        <f>VLOOKUP($C74,[1]Sheet2!$C:$AI,25,0)</f>
        <v>0</v>
      </c>
      <c r="S74" s="22">
        <f>VLOOKUP($C74,[1]Sheet2!$C:$AI,22,0)</f>
        <v>0</v>
      </c>
      <c r="T74" s="22">
        <f>VLOOKUP($C74,[1]Sheet2!$C:$AI,16,0)</f>
        <v>0</v>
      </c>
      <c r="U74" s="22">
        <f t="shared" si="0"/>
        <v>0</v>
      </c>
      <c r="V74" s="22">
        <f t="shared" si="1"/>
        <v>24</v>
      </c>
      <c r="W74" s="22">
        <f t="shared" si="2"/>
        <v>24</v>
      </c>
      <c r="X74" s="22">
        <v>7.75</v>
      </c>
      <c r="Y74" s="22">
        <v>1</v>
      </c>
      <c r="Z74" s="28">
        <f t="shared" si="3"/>
        <v>0.95833333333333337</v>
      </c>
      <c r="AA74" s="22">
        <f t="shared" si="4"/>
        <v>2</v>
      </c>
      <c r="AB74" s="29">
        <f t="shared" si="5"/>
        <v>0.04</v>
      </c>
      <c r="AC74" s="22">
        <f t="shared" si="6"/>
        <v>0</v>
      </c>
      <c r="AD74" s="28">
        <f t="shared" si="7"/>
        <v>1</v>
      </c>
      <c r="AE74" s="22">
        <f t="shared" si="8"/>
        <v>5</v>
      </c>
      <c r="AF74" s="29">
        <f t="shared" si="9"/>
        <v>0.15</v>
      </c>
      <c r="AG74" s="22">
        <f t="shared" si="10"/>
        <v>11160</v>
      </c>
      <c r="AH74" s="30">
        <f>VLOOKUP(C74,[1]Sheet3!C:H,6,0)</f>
        <v>12862.91666666667</v>
      </c>
      <c r="AI74" s="31">
        <f t="shared" si="11"/>
        <v>1.1525910991636801</v>
      </c>
      <c r="AJ74" s="22">
        <f t="shared" si="12"/>
        <v>5</v>
      </c>
      <c r="AK74" s="29">
        <f t="shared" si="13"/>
        <v>0.1</v>
      </c>
      <c r="AL74" s="32">
        <v>300</v>
      </c>
      <c r="AM74" s="33">
        <f>VLOOKUP($C74,[1]Sheet1!$C:$AD,21,0)</f>
        <v>346.13412408759098</v>
      </c>
      <c r="AN74" s="32">
        <f t="shared" si="14"/>
        <v>1</v>
      </c>
      <c r="AO74" s="29">
        <f t="shared" si="15"/>
        <v>0.03</v>
      </c>
      <c r="AP74" s="34">
        <v>95</v>
      </c>
      <c r="AQ74" s="33">
        <f>VLOOKUP($C74,[1]Sheet1!$C:$AD,22,0)</f>
        <v>100</v>
      </c>
      <c r="AR74" s="32">
        <f t="shared" si="16"/>
        <v>5</v>
      </c>
      <c r="AS74" s="29">
        <f t="shared" si="17"/>
        <v>0.1</v>
      </c>
      <c r="AT74" s="35">
        <v>0.92</v>
      </c>
      <c r="AU74" s="36">
        <f>VLOOKUP($C74,[1]Sheet1!$C:$AD,23,0)</f>
        <v>0.942105263157895</v>
      </c>
      <c r="AV74" s="32">
        <f t="shared" si="18"/>
        <v>5</v>
      </c>
      <c r="AW74" s="29">
        <f t="shared" si="19"/>
        <v>0.1</v>
      </c>
      <c r="AX74" s="34">
        <v>90</v>
      </c>
      <c r="AY74" s="33">
        <f>VLOOKUP($C74,[1]Sheet1!$C:$AD,24,0)</f>
        <v>100</v>
      </c>
      <c r="AZ74" s="32">
        <f t="shared" si="20"/>
        <v>5</v>
      </c>
      <c r="BA74" s="29">
        <f t="shared" si="21"/>
        <v>0.08</v>
      </c>
      <c r="BB74" s="28">
        <v>0.85</v>
      </c>
      <c r="BC74" s="36">
        <f>VLOOKUP($C74,[1]Sheet1!$C:$AD,25,0)</f>
        <v>0.875</v>
      </c>
      <c r="BD74" s="37"/>
      <c r="BE74" s="32">
        <f t="shared" si="22"/>
        <v>5</v>
      </c>
      <c r="BF74" s="29">
        <f t="shared" si="23"/>
        <v>0.06</v>
      </c>
      <c r="BG74" s="28">
        <v>0.4</v>
      </c>
      <c r="BH74" s="36">
        <f>VLOOKUP($C74,[1]Sheet1!$C:$AD,26,0)</f>
        <v>0.65789473684210498</v>
      </c>
      <c r="BI74" s="32">
        <f t="shared" si="24"/>
        <v>5</v>
      </c>
      <c r="BJ74" s="29">
        <f t="shared" si="25"/>
        <v>0.06</v>
      </c>
      <c r="BK74" s="38">
        <v>0.95</v>
      </c>
      <c r="BL74" s="36">
        <f>VLOOKUP($C74,[1]Sheet1!$C:$AD,27,0)</f>
        <v>0.99087591240875905</v>
      </c>
      <c r="BM74" s="32">
        <f t="shared" si="26"/>
        <v>5</v>
      </c>
      <c r="BN74" s="29">
        <f t="shared" si="27"/>
        <v>0.05</v>
      </c>
      <c r="BO74" s="39">
        <v>2</v>
      </c>
      <c r="BP74" s="32">
        <f t="shared" si="28"/>
        <v>5</v>
      </c>
      <c r="BQ74" s="29">
        <f t="shared" si="29"/>
        <v>0.05</v>
      </c>
      <c r="BR74" s="29">
        <f t="shared" si="30"/>
        <v>0.32000000000000006</v>
      </c>
      <c r="BS74" s="29">
        <f t="shared" si="31"/>
        <v>0.4</v>
      </c>
      <c r="BT74" s="29">
        <f t="shared" si="32"/>
        <v>0.1</v>
      </c>
      <c r="BU74" s="40">
        <f t="shared" si="33"/>
        <v>0.82000000000000006</v>
      </c>
      <c r="BV74" s="41" t="str">
        <f t="shared" si="34"/>
        <v>TERIMA</v>
      </c>
      <c r="BW74" s="42">
        <f t="shared" si="35"/>
        <v>670000</v>
      </c>
      <c r="BX74" s="43">
        <f t="shared" si="36"/>
        <v>268000</v>
      </c>
      <c r="BY74" s="44"/>
      <c r="BZ74" s="44"/>
      <c r="CA74" s="44"/>
      <c r="CB74" s="43">
        <f t="shared" si="37"/>
        <v>214400.00000000003</v>
      </c>
      <c r="CC74" s="43">
        <f t="shared" si="38"/>
        <v>268000</v>
      </c>
      <c r="CD74" s="43">
        <f t="shared" si="39"/>
        <v>67000</v>
      </c>
      <c r="CE74" s="37">
        <f t="shared" si="40"/>
        <v>0</v>
      </c>
      <c r="CF74" s="24">
        <f t="shared" si="41"/>
        <v>0</v>
      </c>
      <c r="CG74" s="24">
        <f t="shared" si="42"/>
        <v>0</v>
      </c>
      <c r="CH74" s="24">
        <f t="shared" si="43"/>
        <v>0</v>
      </c>
      <c r="CI74" s="24">
        <f t="shared" si="44"/>
        <v>0</v>
      </c>
      <c r="CJ74" s="24">
        <f t="shared" si="45"/>
        <v>0</v>
      </c>
      <c r="CK74" s="24">
        <f t="shared" si="46"/>
        <v>0</v>
      </c>
      <c r="CL74" s="24">
        <f t="shared" si="47"/>
        <v>1</v>
      </c>
      <c r="CM74" s="24">
        <f t="shared" si="48"/>
        <v>0</v>
      </c>
      <c r="CN74" s="45">
        <f t="shared" si="49"/>
        <v>549400</v>
      </c>
      <c r="CO74" s="47"/>
    </row>
    <row r="75" spans="1:93" s="48" customFormat="1">
      <c r="A75" s="22">
        <v>65</v>
      </c>
      <c r="B75" s="81" t="s">
        <v>133</v>
      </c>
      <c r="C75" s="24">
        <v>157018</v>
      </c>
      <c r="D75" s="25">
        <f>IFERROR(VLOOKUP($C75,[1]Sheet1!$C:$AD,14,0),"")</f>
        <v>44560</v>
      </c>
      <c r="E75" s="25">
        <f>IFERROR(VLOOKUP($C75,[1]Sheet1!$C:$AD,15,0),"")</f>
        <v>44863</v>
      </c>
      <c r="F75" s="26" t="str">
        <f>IFERROR(VLOOKUP($C75,[1]Sheet1!$C:$AD,17,0),"")</f>
        <v>E</v>
      </c>
      <c r="G75" s="25" t="str">
        <f>IFERROR(VLOOKUP($C75,[1]Sheet1!$C:$AD,9,0),"")</f>
        <v>AGENT POSTPAID</v>
      </c>
      <c r="H75" s="25" t="str">
        <f>IFERROR(VLOOKUP($C75,[1]Sheet1!$C:$AD,4,0),"")</f>
        <v>LAKI-LAKI</v>
      </c>
      <c r="I75" s="25" t="str">
        <f>IFERROR(VLOOKUP($C75,[1]Sheet1!$C:$AD,11,0),"")</f>
        <v>HENDRA</v>
      </c>
      <c r="J75" s="25" t="str">
        <f>IFERROR(VLOOKUP($C75,[1]Sheet1!$C:$AD,12,0),"")</f>
        <v>RIKA RIANY</v>
      </c>
      <c r="K75" s="27" t="s">
        <v>68</v>
      </c>
      <c r="L75" s="24"/>
      <c r="M75" s="24"/>
      <c r="N75" s="22">
        <v>22</v>
      </c>
      <c r="O75" s="22">
        <f>VLOOKUP($C75,[1]Sheet2!$C:$AI,11,0)</f>
        <v>24</v>
      </c>
      <c r="P75" s="22">
        <f>VLOOKUP($C75,[1]Sheet2!$C:$AI,17,0)</f>
        <v>0</v>
      </c>
      <c r="Q75" s="22">
        <f>VLOOKUP($C75,[1]Sheet2!$C:$AI,19,0)</f>
        <v>0</v>
      </c>
      <c r="R75" s="22">
        <f>VLOOKUP($C75,[1]Sheet2!$C:$AI,25,0)</f>
        <v>0</v>
      </c>
      <c r="S75" s="22">
        <f>VLOOKUP($C75,[1]Sheet2!$C:$AI,22,0)</f>
        <v>0</v>
      </c>
      <c r="T75" s="22">
        <f>VLOOKUP($C75,[1]Sheet2!$C:$AI,16,0)</f>
        <v>0</v>
      </c>
      <c r="U75" s="22">
        <f t="shared" si="0"/>
        <v>0</v>
      </c>
      <c r="V75" s="22">
        <f t="shared" si="1"/>
        <v>24</v>
      </c>
      <c r="W75" s="22">
        <f t="shared" si="2"/>
        <v>24</v>
      </c>
      <c r="X75" s="22">
        <v>7.75</v>
      </c>
      <c r="Y75" s="22">
        <v>0</v>
      </c>
      <c r="Z75" s="28">
        <f t="shared" si="3"/>
        <v>1</v>
      </c>
      <c r="AA75" s="22">
        <f t="shared" si="4"/>
        <v>5</v>
      </c>
      <c r="AB75" s="29">
        <f t="shared" si="5"/>
        <v>0.1</v>
      </c>
      <c r="AC75" s="22">
        <f t="shared" si="6"/>
        <v>0</v>
      </c>
      <c r="AD75" s="28">
        <f t="shared" si="7"/>
        <v>1</v>
      </c>
      <c r="AE75" s="22">
        <f t="shared" si="8"/>
        <v>5</v>
      </c>
      <c r="AF75" s="29">
        <f t="shared" si="9"/>
        <v>0.15</v>
      </c>
      <c r="AG75" s="22">
        <f t="shared" si="10"/>
        <v>11160</v>
      </c>
      <c r="AH75" s="30">
        <f>VLOOKUP(C75,[1]Sheet3!C:H,6,0)</f>
        <v>12828.050000000043</v>
      </c>
      <c r="AI75" s="31">
        <f t="shared" si="11"/>
        <v>1.1494668458781401</v>
      </c>
      <c r="AJ75" s="22">
        <f t="shared" si="12"/>
        <v>5</v>
      </c>
      <c r="AK75" s="29">
        <f t="shared" si="13"/>
        <v>0.1</v>
      </c>
      <c r="AL75" s="32">
        <v>300</v>
      </c>
      <c r="AM75" s="33">
        <f>VLOOKUP($C75,[1]Sheet1!$C:$AD,21,0)</f>
        <v>314.42491166077701</v>
      </c>
      <c r="AN75" s="32">
        <f t="shared" si="14"/>
        <v>1</v>
      </c>
      <c r="AO75" s="29">
        <f t="shared" si="15"/>
        <v>0.03</v>
      </c>
      <c r="AP75" s="34">
        <v>95</v>
      </c>
      <c r="AQ75" s="33">
        <f>VLOOKUP($C75,[1]Sheet1!$C:$AD,22,0)</f>
        <v>98.75</v>
      </c>
      <c r="AR75" s="32">
        <f t="shared" si="16"/>
        <v>5</v>
      </c>
      <c r="AS75" s="29">
        <f t="shared" si="17"/>
        <v>0.1</v>
      </c>
      <c r="AT75" s="35">
        <v>0.92</v>
      </c>
      <c r="AU75" s="36">
        <f>VLOOKUP($C75,[1]Sheet1!$C:$AD,23,0)</f>
        <v>0.94782608695652204</v>
      </c>
      <c r="AV75" s="32">
        <f t="shared" si="18"/>
        <v>5</v>
      </c>
      <c r="AW75" s="29">
        <f t="shared" si="19"/>
        <v>0.1</v>
      </c>
      <c r="AX75" s="34">
        <v>90</v>
      </c>
      <c r="AY75" s="33">
        <f>VLOOKUP($C75,[1]Sheet1!$C:$AD,24,0)</f>
        <v>100</v>
      </c>
      <c r="AZ75" s="32">
        <f t="shared" si="20"/>
        <v>5</v>
      </c>
      <c r="BA75" s="29">
        <f t="shared" si="21"/>
        <v>0.08</v>
      </c>
      <c r="BB75" s="28">
        <v>0.85</v>
      </c>
      <c r="BC75" s="36">
        <f>VLOOKUP($C75,[1]Sheet1!$C:$AD,25,0)</f>
        <v>0.952380952380952</v>
      </c>
      <c r="BD75" s="37"/>
      <c r="BE75" s="32">
        <f t="shared" si="22"/>
        <v>5</v>
      </c>
      <c r="BF75" s="29">
        <f t="shared" si="23"/>
        <v>0.06</v>
      </c>
      <c r="BG75" s="28">
        <v>0.4</v>
      </c>
      <c r="BH75" s="36">
        <f>VLOOKUP($C75,[1]Sheet1!$C:$AD,26,0)</f>
        <v>0.86956521739130399</v>
      </c>
      <c r="BI75" s="32">
        <f t="shared" si="24"/>
        <v>5</v>
      </c>
      <c r="BJ75" s="29">
        <f t="shared" si="25"/>
        <v>0.06</v>
      </c>
      <c r="BK75" s="38">
        <v>0.95</v>
      </c>
      <c r="BL75" s="36">
        <f>VLOOKUP($C75,[1]Sheet1!$C:$AD,27,0)</f>
        <v>0.99558303886925803</v>
      </c>
      <c r="BM75" s="32">
        <f t="shared" si="26"/>
        <v>5</v>
      </c>
      <c r="BN75" s="29">
        <f t="shared" si="27"/>
        <v>0.05</v>
      </c>
      <c r="BO75" s="39">
        <v>2</v>
      </c>
      <c r="BP75" s="32">
        <f t="shared" si="28"/>
        <v>5</v>
      </c>
      <c r="BQ75" s="29">
        <f t="shared" si="29"/>
        <v>0.05</v>
      </c>
      <c r="BR75" s="29">
        <f t="shared" si="30"/>
        <v>0.38</v>
      </c>
      <c r="BS75" s="29">
        <f t="shared" si="31"/>
        <v>0.4</v>
      </c>
      <c r="BT75" s="29">
        <f t="shared" si="32"/>
        <v>0.1</v>
      </c>
      <c r="BU75" s="40">
        <f t="shared" si="33"/>
        <v>0.88</v>
      </c>
      <c r="BV75" s="41" t="str">
        <f t="shared" si="34"/>
        <v>TERIMA</v>
      </c>
      <c r="BW75" s="42">
        <f t="shared" si="35"/>
        <v>670000</v>
      </c>
      <c r="BX75" s="43">
        <f t="shared" si="36"/>
        <v>268000</v>
      </c>
      <c r="BY75" s="44"/>
      <c r="BZ75" s="44"/>
      <c r="CA75" s="44"/>
      <c r="CB75" s="43">
        <f t="shared" si="37"/>
        <v>254600</v>
      </c>
      <c r="CC75" s="43">
        <f t="shared" si="38"/>
        <v>268000</v>
      </c>
      <c r="CD75" s="43">
        <f t="shared" si="39"/>
        <v>67000</v>
      </c>
      <c r="CE75" s="37">
        <f t="shared" si="40"/>
        <v>0</v>
      </c>
      <c r="CF75" s="24">
        <f t="shared" si="41"/>
        <v>0</v>
      </c>
      <c r="CG75" s="24">
        <f t="shared" si="42"/>
        <v>0</v>
      </c>
      <c r="CH75" s="24">
        <f t="shared" si="43"/>
        <v>0</v>
      </c>
      <c r="CI75" s="24">
        <f t="shared" si="44"/>
        <v>0</v>
      </c>
      <c r="CJ75" s="24">
        <f t="shared" si="45"/>
        <v>0</v>
      </c>
      <c r="CK75" s="24">
        <f t="shared" si="46"/>
        <v>0</v>
      </c>
      <c r="CL75" s="24">
        <f t="shared" si="47"/>
        <v>1</v>
      </c>
      <c r="CM75" s="24">
        <f t="shared" si="48"/>
        <v>0</v>
      </c>
      <c r="CN75" s="45">
        <f t="shared" si="49"/>
        <v>589600</v>
      </c>
      <c r="CO75" s="47"/>
    </row>
    <row r="76" spans="1:93" s="48" customFormat="1">
      <c r="A76" s="22">
        <v>66</v>
      </c>
      <c r="B76" s="81" t="s">
        <v>134</v>
      </c>
      <c r="C76" s="24">
        <v>160072</v>
      </c>
      <c r="D76" s="25">
        <f>IFERROR(VLOOKUP($C76,[1]Sheet1!$C:$AD,14,0),"")</f>
        <v>44552</v>
      </c>
      <c r="E76" s="25">
        <f>IFERROR(VLOOKUP($C76,[1]Sheet1!$C:$AD,15,0),"")</f>
        <v>44916</v>
      </c>
      <c r="F76" s="26" t="str">
        <f>IFERROR(VLOOKUP($C76,[1]Sheet1!$C:$AD,17,0),"")</f>
        <v>E</v>
      </c>
      <c r="G76" s="25" t="str">
        <f>IFERROR(VLOOKUP($C76,[1]Sheet1!$C:$AD,9,0),"")</f>
        <v>AGENT PREPAID</v>
      </c>
      <c r="H76" s="25" t="str">
        <f>IFERROR(VLOOKUP($C76,[1]Sheet1!$C:$AD,4,0),"")</f>
        <v>PEREMPUAN</v>
      </c>
      <c r="I76" s="25" t="str">
        <f>IFERROR(VLOOKUP($C76,[1]Sheet1!$C:$AD,11,0),"")</f>
        <v>JEANNY ANASTASYA</v>
      </c>
      <c r="J76" s="25" t="str">
        <f>IFERROR(VLOOKUP($C76,[1]Sheet1!$C:$AD,12,0),"")</f>
        <v>AAN YANUAR</v>
      </c>
      <c r="K76" s="27" t="s">
        <v>68</v>
      </c>
      <c r="L76" s="24"/>
      <c r="M76" s="24"/>
      <c r="N76" s="22">
        <v>22</v>
      </c>
      <c r="O76" s="22">
        <f>VLOOKUP($C76,[1]Sheet2!$C:$AI,11,0)</f>
        <v>21</v>
      </c>
      <c r="P76" s="22">
        <f>VLOOKUP($C76,[1]Sheet2!$C:$AI,17,0)</f>
        <v>0</v>
      </c>
      <c r="Q76" s="22">
        <f>VLOOKUP($C76,[1]Sheet2!$C:$AI,19,0)</f>
        <v>0</v>
      </c>
      <c r="R76" s="22">
        <f>VLOOKUP($C76,[1]Sheet2!$C:$AI,25,0)</f>
        <v>0</v>
      </c>
      <c r="S76" s="22">
        <f>VLOOKUP($C76,[1]Sheet2!$C:$AI,22,0)</f>
        <v>0</v>
      </c>
      <c r="T76" s="22">
        <f>VLOOKUP($C76,[1]Sheet2!$C:$AI,16,0)</f>
        <v>0</v>
      </c>
      <c r="U76" s="22">
        <f t="shared" ref="U76:U139" si="50">SUM(P76:R76)</f>
        <v>0</v>
      </c>
      <c r="V76" s="22">
        <f t="shared" ref="V76:V139" si="51">O76-P76-Q76-T76</f>
        <v>21</v>
      </c>
      <c r="W76" s="22">
        <f t="shared" ref="W76:W139" si="52">O76-(S76+T76)</f>
        <v>21</v>
      </c>
      <c r="X76" s="22">
        <v>7.75</v>
      </c>
      <c r="Y76" s="22">
        <v>0</v>
      </c>
      <c r="Z76" s="28">
        <f t="shared" ref="Z76:Z139" si="53">(V76-Y76)/V76</f>
        <v>1</v>
      </c>
      <c r="AA76" s="22">
        <f t="shared" ref="AA76:AA139" si="54">IF(Q76&gt;0,0,IF(Y76&gt;2,0,IF(Y76=2,1,IF(Y76=1,2,IF(Y76&lt;=0,5)))))</f>
        <v>5</v>
      </c>
      <c r="AB76" s="29">
        <f t="shared" ref="AB76:AB139" si="55">AA76*$Y$9/5</f>
        <v>0.1</v>
      </c>
      <c r="AC76" s="22">
        <f t="shared" ref="AC76:AC139" si="56">U76</f>
        <v>0</v>
      </c>
      <c r="AD76" s="28">
        <f t="shared" ref="AD76:AD139" si="57">(V76-AC76)/V76</f>
        <v>1</v>
      </c>
      <c r="AE76" s="22">
        <f t="shared" ref="AE76:AE139" si="58">IF(Q76&gt;0,0,IF(AC76&lt;=0,5,IF(AC76=1,1,0)))</f>
        <v>5</v>
      </c>
      <c r="AF76" s="29">
        <f t="shared" ref="AF76:AF139" si="59">AE76*$AC$9/5</f>
        <v>0.15</v>
      </c>
      <c r="AG76" s="22">
        <f t="shared" ref="AG76:AG139" si="60">W76*(X76*60)</f>
        <v>9765</v>
      </c>
      <c r="AH76" s="30">
        <f>VLOOKUP(C76,[1]Sheet3!C:H,6,0)</f>
        <v>12164.966666666698</v>
      </c>
      <c r="AI76" s="31">
        <f t="shared" ref="AI76:AI139" si="61">AH76/AG76</f>
        <v>1.2457723160948999</v>
      </c>
      <c r="AJ76" s="22">
        <f t="shared" ref="AJ76:AJ139" si="62">IF(AI76&lt;=90%,1,IF(AND(AI76&gt;90%,AI76&lt;100%),2,IF(AI76=100%,3,IF(AND(AI76&gt;100%,AI76&lt;=105%),4,5))))</f>
        <v>5</v>
      </c>
      <c r="AK76" s="29">
        <f t="shared" ref="AK76:AK139" si="63">AJ76*$AG$9/5</f>
        <v>0.1</v>
      </c>
      <c r="AL76" s="32">
        <v>300</v>
      </c>
      <c r="AM76" s="33">
        <f>VLOOKUP($C76,[1]Sheet1!$C:$AD,21,0)</f>
        <v>272.837549933422</v>
      </c>
      <c r="AN76" s="32">
        <f t="shared" ref="AN76:AN139" si="64">IF(AM76&gt;AL76,1,IF(AM76=AL76,3,5))</f>
        <v>5</v>
      </c>
      <c r="AO76" s="29">
        <f t="shared" ref="AO76:AO139" si="65">AN76*$AL$9/5</f>
        <v>0.15</v>
      </c>
      <c r="AP76" s="34">
        <v>95</v>
      </c>
      <c r="AQ76" s="33">
        <f>VLOOKUP($C76,[1]Sheet1!$C:$AD,22,0)</f>
        <v>100</v>
      </c>
      <c r="AR76" s="32">
        <f t="shared" ref="AR76:AR139" si="66">IF(AQ76&gt;AP76,5,IF(AQ76=AP76,3,1))</f>
        <v>5</v>
      </c>
      <c r="AS76" s="29">
        <f t="shared" ref="AS76:AS139" si="67">AR76*$AP$9/5</f>
        <v>0.1</v>
      </c>
      <c r="AT76" s="35">
        <v>0.92</v>
      </c>
      <c r="AU76" s="36">
        <f>VLOOKUP($C76,[1]Sheet1!$C:$AD,23,0)</f>
        <v>0.984615384615385</v>
      </c>
      <c r="AV76" s="32">
        <f t="shared" ref="AV76:AV139" si="68">IF(AU76&gt;AT76,5,IF(AU76=AT76,3,1))</f>
        <v>5</v>
      </c>
      <c r="AW76" s="29">
        <f t="shared" ref="AW76:AW139" si="69">AV76*$AT$9/5</f>
        <v>0.1</v>
      </c>
      <c r="AX76" s="34">
        <v>90</v>
      </c>
      <c r="AY76" s="33">
        <f>VLOOKUP($C76,[1]Sheet1!$C:$AD,24,0)</f>
        <v>100</v>
      </c>
      <c r="AZ76" s="32">
        <f t="shared" ref="AZ76:AZ139" si="70">IF(AY76&gt;AX76,5,IF(AY76=AX76,3,1))</f>
        <v>5</v>
      </c>
      <c r="BA76" s="29">
        <f t="shared" ref="BA76:BA139" si="71">AZ76*$AX$9/5</f>
        <v>0.08</v>
      </c>
      <c r="BB76" s="28">
        <v>0.85</v>
      </c>
      <c r="BC76" s="36">
        <f>VLOOKUP($C76,[1]Sheet1!$C:$AD,25,0)</f>
        <v>1</v>
      </c>
      <c r="BD76" s="37"/>
      <c r="BE76" s="32">
        <f t="shared" ref="BE76:BE139" si="72">IF(BD76=1,0,IF(BC76&gt;BB76,5,IF(BC76=BB76,4,IF(BC76="",3,1))))</f>
        <v>5</v>
      </c>
      <c r="BF76" s="29">
        <f t="shared" ref="BF76:BF139" si="73">BE76*$BB$9/5</f>
        <v>0.06</v>
      </c>
      <c r="BG76" s="28">
        <v>0.4</v>
      </c>
      <c r="BH76" s="36">
        <f>VLOOKUP($C76,[1]Sheet1!$C:$AD,26,0)</f>
        <v>0.84615384615384603</v>
      </c>
      <c r="BI76" s="32">
        <f t="shared" ref="BI76:BI139" si="74">IF(BH76&gt;BG76,5,IF(BH76=BG76,4,IF(BH76="",3,1)))</f>
        <v>5</v>
      </c>
      <c r="BJ76" s="29">
        <f t="shared" ref="BJ76:BJ139" si="75">BI76*$BG$9/5</f>
        <v>0.06</v>
      </c>
      <c r="BK76" s="38">
        <v>0.95</v>
      </c>
      <c r="BL76" s="36">
        <f>VLOOKUP($C76,[1]Sheet1!$C:$AD,27,0)</f>
        <v>0.993342210386152</v>
      </c>
      <c r="BM76" s="32">
        <f t="shared" ref="BM76:BM139" si="76">IF(BL76&gt;BK76,5,IF(BL76=BK76,4,IF(BL76="",3,1)))</f>
        <v>5</v>
      </c>
      <c r="BN76" s="29">
        <f t="shared" ref="BN76:BN139" si="77">BM76*$BK$9/5</f>
        <v>0.05</v>
      </c>
      <c r="BO76" s="39">
        <v>2</v>
      </c>
      <c r="BP76" s="32">
        <f t="shared" ref="BP76:BP139" si="78">IF(BO76&gt;1,5,IF(BO76=1,3,1))</f>
        <v>5</v>
      </c>
      <c r="BQ76" s="29">
        <f t="shared" ref="BQ76:BQ139" si="79">BP76*$BO$9/5</f>
        <v>0.05</v>
      </c>
      <c r="BR76" s="29">
        <f t="shared" ref="BR76:BR139" si="80">AB76+AF76+AK76+AO76</f>
        <v>0.5</v>
      </c>
      <c r="BS76" s="29">
        <f t="shared" ref="BS76:BS139" si="81">BJ76+AW76+BA76+BF76+AS76</f>
        <v>0.4</v>
      </c>
      <c r="BT76" s="29">
        <f t="shared" ref="BT76:BT139" si="82">BQ76+BN76</f>
        <v>0.1</v>
      </c>
      <c r="BU76" s="40">
        <f t="shared" ref="BU76:BU139" si="83">SUM(BR76:BT76)</f>
        <v>1</v>
      </c>
      <c r="BV76" s="41" t="str">
        <f t="shared" ref="BV76:BV139" si="84">IF(M76="TIDAK","GUGUR",IF(CA76&gt;0,"GUGUR","TERIMA"))</f>
        <v>TERIMA</v>
      </c>
      <c r="BW76" s="42">
        <f t="shared" ref="BW76:BW139" si="85">IF(BV76="GUGUR",0,IF(G76="AGENT POSTPAID",670000,IF(G76="AGENT PRIORITY",800000,IF(G76="AGENT PREPAID",670000,))))</f>
        <v>670000</v>
      </c>
      <c r="BX76" s="43">
        <f t="shared" ref="BX76:BX139" si="86">BW76*BS76</f>
        <v>268000</v>
      </c>
      <c r="BY76" s="44"/>
      <c r="BZ76" s="44"/>
      <c r="CA76" s="44"/>
      <c r="CB76" s="43">
        <f t="shared" ref="CB76:CB139" si="87">BR76*BW76</f>
        <v>335000</v>
      </c>
      <c r="CC76" s="43">
        <f t="shared" ref="CC76:CC139" si="88">IF(L76="YA",(V76/N76)*BX76,IF(M76="YA",(V76/N76)*BX76,IF(T76&gt;0,(V76/N76)*BX76,IF(BY76&gt;0,BX76*85%,IF(BZ76&gt;0,BX76*60%,IF(CA76&gt;0,BX76*0%,BX76))))))</f>
        <v>268000</v>
      </c>
      <c r="CD76" s="43">
        <f t="shared" ref="CD76:CD139" si="89">BT76*BW76</f>
        <v>67000</v>
      </c>
      <c r="CE76" s="37">
        <f t="shared" ref="CE76:CE139" si="90">IF(BV76="GUGUR",0,IF(BU76=100%,200000,IF(AND(BU76&gt;=98%,BU76&lt;100%),100000,IF(AND(BU76&gt;=97%,BU76&lt;99%),50000,))))</f>
        <v>200000</v>
      </c>
      <c r="CF76" s="24">
        <f t="shared" ref="CF76:CF139" si="91">IF(AND(H76=100%,H76="LAKI-LAKI"),1,0)</f>
        <v>0</v>
      </c>
      <c r="CG76" s="24">
        <f t="shared" ref="CG76:CG139" si="92">IF(AND(H76=100%,H76="PEREMPUAN"),1,0)</f>
        <v>0</v>
      </c>
      <c r="CH76" s="24">
        <f t="shared" ref="CH76:CH139" si="93">IF(AND(H76&lt;100%,H76="LAKI-LAKI"),1,0)</f>
        <v>0</v>
      </c>
      <c r="CI76" s="24">
        <f t="shared" ref="CI76:CI139" si="94">IF(AND(H76&lt;100%,H76="PEREMPUAN"),1,0)</f>
        <v>0</v>
      </c>
      <c r="CJ76" s="24">
        <f t="shared" ref="CJ76:CJ139" si="95">IF(AND(BS76=100%,H76="LAKI-LAKI"),1,0)</f>
        <v>0</v>
      </c>
      <c r="CK76" s="24">
        <f t="shared" ref="CK76:CK139" si="96">IF(AND(BS76=100%,H76="PEREMPUAN"),1,0)</f>
        <v>0</v>
      </c>
      <c r="CL76" s="24">
        <f t="shared" ref="CL76:CL139" si="97">IF(AND(BS76&lt;100%,H76="LAKI-LAKI"),1,0)</f>
        <v>0</v>
      </c>
      <c r="CM76" s="24">
        <f t="shared" ref="CM76:CM139" si="98">IF(AND(BS76&lt;100%,H76="PEREMPUAN"),1,0)</f>
        <v>1</v>
      </c>
      <c r="CN76" s="45">
        <f t="shared" ref="CN76:CN139" si="99">SUM(CB76:CE76)</f>
        <v>870000</v>
      </c>
      <c r="CO76" s="47"/>
    </row>
    <row r="77" spans="1:93" s="48" customFormat="1">
      <c r="A77" s="22">
        <v>67</v>
      </c>
      <c r="B77" s="81" t="s">
        <v>135</v>
      </c>
      <c r="C77" s="24">
        <v>160697</v>
      </c>
      <c r="D77" s="25">
        <f>IFERROR(VLOOKUP($C77,[1]Sheet1!$C:$AD,14,0),"")</f>
        <v>44522</v>
      </c>
      <c r="E77" s="25">
        <f>IFERROR(VLOOKUP($C77,[1]Sheet1!$C:$AD,15,0),"")</f>
        <v>44886</v>
      </c>
      <c r="F77" s="26" t="str">
        <f>IFERROR(VLOOKUP($C77,[1]Sheet1!$C:$AD,17,0),"")</f>
        <v>E</v>
      </c>
      <c r="G77" s="25" t="str">
        <f>IFERROR(VLOOKUP($C77,[1]Sheet1!$C:$AD,9,0),"")</f>
        <v>AGENT PREPAID</v>
      </c>
      <c r="H77" s="25" t="str">
        <f>IFERROR(VLOOKUP($C77,[1]Sheet1!$C:$AD,4,0),"")</f>
        <v>PEREMPUAN</v>
      </c>
      <c r="I77" s="25" t="str">
        <f>IFERROR(VLOOKUP($C77,[1]Sheet1!$C:$AD,11,0),"")</f>
        <v>ANDRYAN ANAKOTTA PARY</v>
      </c>
      <c r="J77" s="25" t="str">
        <f>IFERROR(VLOOKUP($C77,[1]Sheet1!$C:$AD,12,0),"")</f>
        <v>AAN YANUAR</v>
      </c>
      <c r="K77" s="27" t="s">
        <v>68</v>
      </c>
      <c r="L77" s="24"/>
      <c r="M77" s="24"/>
      <c r="N77" s="22">
        <v>22</v>
      </c>
      <c r="O77" s="22">
        <f>VLOOKUP($C77,[1]Sheet2!$C:$AI,11,0)</f>
        <v>14</v>
      </c>
      <c r="P77" s="22">
        <f>VLOOKUP($C77,[1]Sheet2!$C:$AI,17,0)</f>
        <v>0</v>
      </c>
      <c r="Q77" s="22">
        <f>VLOOKUP($C77,[1]Sheet2!$C:$AI,19,0)</f>
        <v>0</v>
      </c>
      <c r="R77" s="22">
        <f>VLOOKUP($C77,[1]Sheet2!$C:$AI,25,0)</f>
        <v>0</v>
      </c>
      <c r="S77" s="22">
        <f>VLOOKUP($C77,[1]Sheet2!$C:$AI,22,0)</f>
        <v>0</v>
      </c>
      <c r="T77" s="22">
        <f>VLOOKUP($C77,[1]Sheet2!$C:$AI,16,0)</f>
        <v>0</v>
      </c>
      <c r="U77" s="22">
        <f t="shared" si="50"/>
        <v>0</v>
      </c>
      <c r="V77" s="22">
        <f t="shared" si="51"/>
        <v>14</v>
      </c>
      <c r="W77" s="22">
        <f t="shared" si="52"/>
        <v>14</v>
      </c>
      <c r="X77" s="22">
        <v>7.75</v>
      </c>
      <c r="Y77" s="22">
        <v>0</v>
      </c>
      <c r="Z77" s="28">
        <f t="shared" si="53"/>
        <v>1</v>
      </c>
      <c r="AA77" s="22">
        <f t="shared" si="54"/>
        <v>5</v>
      </c>
      <c r="AB77" s="29">
        <f t="shared" si="55"/>
        <v>0.1</v>
      </c>
      <c r="AC77" s="22">
        <f t="shared" si="56"/>
        <v>0</v>
      </c>
      <c r="AD77" s="28">
        <f t="shared" si="57"/>
        <v>1</v>
      </c>
      <c r="AE77" s="22">
        <f t="shared" si="58"/>
        <v>5</v>
      </c>
      <c r="AF77" s="29">
        <f t="shared" si="59"/>
        <v>0.15</v>
      </c>
      <c r="AG77" s="22">
        <f t="shared" si="60"/>
        <v>6510</v>
      </c>
      <c r="AH77" s="30">
        <f>VLOOKUP(C77,[1]Sheet3!C:H,6,0)</f>
        <v>5009.8444444444467</v>
      </c>
      <c r="AI77" s="31">
        <f t="shared" si="61"/>
        <v>0.76956135859361696</v>
      </c>
      <c r="AJ77" s="22">
        <f t="shared" si="62"/>
        <v>1</v>
      </c>
      <c r="AK77" s="29">
        <f t="shared" si="63"/>
        <v>0.02</v>
      </c>
      <c r="AL77" s="32">
        <v>300</v>
      </c>
      <c r="AM77" s="33">
        <f>VLOOKUP($C77,[1]Sheet1!$C:$AD,21,0)</f>
        <v>291.91698113207502</v>
      </c>
      <c r="AN77" s="32">
        <f t="shared" si="64"/>
        <v>5</v>
      </c>
      <c r="AO77" s="29">
        <f t="shared" si="65"/>
        <v>0.15</v>
      </c>
      <c r="AP77" s="34">
        <v>95</v>
      </c>
      <c r="AQ77" s="33">
        <f>VLOOKUP($C77,[1]Sheet1!$C:$AD,22,0)</f>
        <v>100</v>
      </c>
      <c r="AR77" s="32">
        <f t="shared" si="66"/>
        <v>5</v>
      </c>
      <c r="AS77" s="29">
        <f t="shared" si="67"/>
        <v>0.1</v>
      </c>
      <c r="AT77" s="35">
        <v>0.92</v>
      </c>
      <c r="AU77" s="36">
        <f>VLOOKUP($C77,[1]Sheet1!$C:$AD,23,0)</f>
        <v>1</v>
      </c>
      <c r="AV77" s="32">
        <f t="shared" si="68"/>
        <v>5</v>
      </c>
      <c r="AW77" s="29">
        <f t="shared" si="69"/>
        <v>0.1</v>
      </c>
      <c r="AX77" s="34">
        <v>90</v>
      </c>
      <c r="AY77" s="33">
        <f>VLOOKUP($C77,[1]Sheet1!$C:$AD,24,0)</f>
        <v>100</v>
      </c>
      <c r="AZ77" s="32">
        <f t="shared" si="70"/>
        <v>5</v>
      </c>
      <c r="BA77" s="29">
        <f t="shared" si="71"/>
        <v>0.08</v>
      </c>
      <c r="BB77" s="28">
        <v>0.85</v>
      </c>
      <c r="BC77" s="36">
        <f>VLOOKUP($C77,[1]Sheet1!$C:$AD,25,0)</f>
        <v>0.85714285714285698</v>
      </c>
      <c r="BD77" s="37"/>
      <c r="BE77" s="32">
        <f t="shared" si="72"/>
        <v>5</v>
      </c>
      <c r="BF77" s="29">
        <f t="shared" si="73"/>
        <v>0.06</v>
      </c>
      <c r="BG77" s="28">
        <v>0.4</v>
      </c>
      <c r="BH77" s="36">
        <f>VLOOKUP($C77,[1]Sheet1!$C:$AD,26,0)</f>
        <v>0.63636363636363602</v>
      </c>
      <c r="BI77" s="32">
        <f t="shared" si="74"/>
        <v>5</v>
      </c>
      <c r="BJ77" s="29">
        <f t="shared" si="75"/>
        <v>0.06</v>
      </c>
      <c r="BK77" s="38">
        <v>0.95</v>
      </c>
      <c r="BL77" s="36">
        <f>VLOOKUP($C77,[1]Sheet1!$C:$AD,27,0)</f>
        <v>0.98867924528301898</v>
      </c>
      <c r="BM77" s="32">
        <f t="shared" si="76"/>
        <v>5</v>
      </c>
      <c r="BN77" s="29">
        <f t="shared" si="77"/>
        <v>0.05</v>
      </c>
      <c r="BO77" s="39">
        <v>2</v>
      </c>
      <c r="BP77" s="32">
        <f t="shared" si="78"/>
        <v>5</v>
      </c>
      <c r="BQ77" s="29">
        <f t="shared" si="79"/>
        <v>0.05</v>
      </c>
      <c r="BR77" s="29">
        <f t="shared" si="80"/>
        <v>0.42000000000000004</v>
      </c>
      <c r="BS77" s="29">
        <f t="shared" si="81"/>
        <v>0.4</v>
      </c>
      <c r="BT77" s="29">
        <f t="shared" si="82"/>
        <v>0.1</v>
      </c>
      <c r="BU77" s="40">
        <f t="shared" si="83"/>
        <v>0.92</v>
      </c>
      <c r="BV77" s="41" t="str">
        <f t="shared" si="84"/>
        <v>TERIMA</v>
      </c>
      <c r="BW77" s="42">
        <f t="shared" si="85"/>
        <v>670000</v>
      </c>
      <c r="BX77" s="43">
        <f t="shared" si="86"/>
        <v>268000</v>
      </c>
      <c r="BY77" s="44"/>
      <c r="BZ77" s="44"/>
      <c r="CA77" s="44"/>
      <c r="CB77" s="43">
        <f t="shared" si="87"/>
        <v>281400</v>
      </c>
      <c r="CC77" s="43">
        <f t="shared" si="88"/>
        <v>268000</v>
      </c>
      <c r="CD77" s="43">
        <f t="shared" si="89"/>
        <v>67000</v>
      </c>
      <c r="CE77" s="37">
        <f t="shared" si="90"/>
        <v>0</v>
      </c>
      <c r="CF77" s="24">
        <f t="shared" si="91"/>
        <v>0</v>
      </c>
      <c r="CG77" s="24">
        <f t="shared" si="92"/>
        <v>0</v>
      </c>
      <c r="CH77" s="24">
        <f t="shared" si="93"/>
        <v>0</v>
      </c>
      <c r="CI77" s="24">
        <f t="shared" si="94"/>
        <v>0</v>
      </c>
      <c r="CJ77" s="24">
        <f t="shared" si="95"/>
        <v>0</v>
      </c>
      <c r="CK77" s="24">
        <f t="shared" si="96"/>
        <v>0</v>
      </c>
      <c r="CL77" s="24">
        <f t="shared" si="97"/>
        <v>0</v>
      </c>
      <c r="CM77" s="24">
        <f t="shared" si="98"/>
        <v>1</v>
      </c>
      <c r="CN77" s="45">
        <f t="shared" si="99"/>
        <v>616400</v>
      </c>
      <c r="CO77" s="47"/>
    </row>
    <row r="78" spans="1:93" s="48" customFormat="1">
      <c r="A78" s="22">
        <v>68</v>
      </c>
      <c r="B78" s="85" t="s">
        <v>136</v>
      </c>
      <c r="C78" s="24">
        <v>157010</v>
      </c>
      <c r="D78" s="25">
        <f>IFERROR(VLOOKUP($C78,[1]Sheet1!$C:$AD,14,0),"")</f>
        <v>44560</v>
      </c>
      <c r="E78" s="25">
        <f>IFERROR(VLOOKUP($C78,[1]Sheet1!$C:$AD,15,0),"")</f>
        <v>44863</v>
      </c>
      <c r="F78" s="26" t="str">
        <f>IFERROR(VLOOKUP($C78,[1]Sheet1!$C:$AD,17,0),"")</f>
        <v>E</v>
      </c>
      <c r="G78" s="25" t="str">
        <f>IFERROR(VLOOKUP($C78,[1]Sheet1!$C:$AD,9,0),"")</f>
        <v>AGENT PREPAID</v>
      </c>
      <c r="H78" s="25" t="str">
        <f>IFERROR(VLOOKUP($C78,[1]Sheet1!$C:$AD,4,0),"")</f>
        <v>LAKI-LAKI</v>
      </c>
      <c r="I78" s="25" t="str">
        <f>IFERROR(VLOOKUP($C78,[1]Sheet1!$C:$AD,11,0),"")</f>
        <v>IIN TARINAH</v>
      </c>
      <c r="J78" s="25" t="str">
        <f>IFERROR(VLOOKUP($C78,[1]Sheet1!$C:$AD,12,0),"")</f>
        <v>AAN YANUAR</v>
      </c>
      <c r="K78" s="27" t="s">
        <v>68</v>
      </c>
      <c r="L78" s="24"/>
      <c r="M78" s="24"/>
      <c r="N78" s="22">
        <v>22</v>
      </c>
      <c r="O78" s="22">
        <f>VLOOKUP($C78,[1]Sheet2!$C:$AI,11,0)</f>
        <v>21</v>
      </c>
      <c r="P78" s="22">
        <f>VLOOKUP($C78,[1]Sheet2!$C:$AI,17,0)</f>
        <v>0</v>
      </c>
      <c r="Q78" s="22">
        <f>VLOOKUP($C78,[1]Sheet2!$C:$AI,19,0)</f>
        <v>0</v>
      </c>
      <c r="R78" s="22">
        <f>VLOOKUP($C78,[1]Sheet2!$C:$AI,25,0)</f>
        <v>0</v>
      </c>
      <c r="S78" s="22">
        <f>VLOOKUP($C78,[1]Sheet2!$C:$AI,22,0)</f>
        <v>0</v>
      </c>
      <c r="T78" s="22">
        <f>VLOOKUP($C78,[1]Sheet2!$C:$AI,16,0)</f>
        <v>0</v>
      </c>
      <c r="U78" s="22">
        <f t="shared" si="50"/>
        <v>0</v>
      </c>
      <c r="V78" s="22">
        <f t="shared" si="51"/>
        <v>21</v>
      </c>
      <c r="W78" s="22">
        <f t="shared" si="52"/>
        <v>21</v>
      </c>
      <c r="X78" s="22">
        <v>7.75</v>
      </c>
      <c r="Y78" s="22">
        <v>0</v>
      </c>
      <c r="Z78" s="28">
        <f t="shared" si="53"/>
        <v>1</v>
      </c>
      <c r="AA78" s="22">
        <f t="shared" si="54"/>
        <v>5</v>
      </c>
      <c r="AB78" s="29">
        <f t="shared" si="55"/>
        <v>0.1</v>
      </c>
      <c r="AC78" s="22">
        <f t="shared" si="56"/>
        <v>0</v>
      </c>
      <c r="AD78" s="28">
        <f t="shared" si="57"/>
        <v>1</v>
      </c>
      <c r="AE78" s="22">
        <f t="shared" si="58"/>
        <v>5</v>
      </c>
      <c r="AF78" s="29">
        <f t="shared" si="59"/>
        <v>0.15</v>
      </c>
      <c r="AG78" s="22">
        <f t="shared" si="60"/>
        <v>9765</v>
      </c>
      <c r="AH78" s="30">
        <f>VLOOKUP(C78,[1]Sheet3!C:H,6,0)</f>
        <v>11113.916666666704</v>
      </c>
      <c r="AI78" s="31">
        <f t="shared" si="61"/>
        <v>1.13813790749275</v>
      </c>
      <c r="AJ78" s="22">
        <f t="shared" si="62"/>
        <v>5</v>
      </c>
      <c r="AK78" s="29">
        <f t="shared" si="63"/>
        <v>0.1</v>
      </c>
      <c r="AL78" s="32">
        <v>300</v>
      </c>
      <c r="AM78" s="33">
        <f>VLOOKUP($C78,[1]Sheet1!$C:$AD,21,0)</f>
        <v>298.92053973013498</v>
      </c>
      <c r="AN78" s="32">
        <f t="shared" si="64"/>
        <v>5</v>
      </c>
      <c r="AO78" s="29">
        <f t="shared" si="65"/>
        <v>0.15</v>
      </c>
      <c r="AP78" s="34">
        <v>95</v>
      </c>
      <c r="AQ78" s="33">
        <f>VLOOKUP($C78,[1]Sheet1!$C:$AD,22,0)</f>
        <v>100</v>
      </c>
      <c r="AR78" s="32">
        <f t="shared" si="66"/>
        <v>5</v>
      </c>
      <c r="AS78" s="29">
        <f t="shared" si="67"/>
        <v>0.1</v>
      </c>
      <c r="AT78" s="35">
        <v>0.92</v>
      </c>
      <c r="AU78" s="36">
        <f>VLOOKUP($C78,[1]Sheet1!$C:$AD,23,0)</f>
        <v>0.8</v>
      </c>
      <c r="AV78" s="32">
        <f t="shared" si="68"/>
        <v>1</v>
      </c>
      <c r="AW78" s="29">
        <f t="shared" si="69"/>
        <v>0.02</v>
      </c>
      <c r="AX78" s="34">
        <v>90</v>
      </c>
      <c r="AY78" s="33">
        <f>VLOOKUP($C78,[1]Sheet1!$C:$AD,24,0)</f>
        <v>100</v>
      </c>
      <c r="AZ78" s="32">
        <f t="shared" si="70"/>
        <v>5</v>
      </c>
      <c r="BA78" s="29">
        <f t="shared" si="71"/>
        <v>0.08</v>
      </c>
      <c r="BB78" s="28">
        <v>0.85</v>
      </c>
      <c r="BC78" s="36">
        <f>VLOOKUP($C78,[1]Sheet1!$C:$AD,25,0)</f>
        <v>1</v>
      </c>
      <c r="BD78" s="37"/>
      <c r="BE78" s="32">
        <f t="shared" si="72"/>
        <v>5</v>
      </c>
      <c r="BF78" s="29">
        <f t="shared" si="73"/>
        <v>0.06</v>
      </c>
      <c r="BG78" s="28">
        <v>0.4</v>
      </c>
      <c r="BH78" s="36">
        <f>VLOOKUP($C78,[1]Sheet1!$C:$AD,26,0)</f>
        <v>0.8</v>
      </c>
      <c r="BI78" s="32">
        <f t="shared" si="74"/>
        <v>5</v>
      </c>
      <c r="BJ78" s="29">
        <f t="shared" si="75"/>
        <v>0.06</v>
      </c>
      <c r="BK78" s="38">
        <v>0.95</v>
      </c>
      <c r="BL78" s="36">
        <f>VLOOKUP($C78,[1]Sheet1!$C:$AD,27,0)</f>
        <v>0.98350824587706098</v>
      </c>
      <c r="BM78" s="32">
        <f t="shared" si="76"/>
        <v>5</v>
      </c>
      <c r="BN78" s="29">
        <f t="shared" si="77"/>
        <v>0.05</v>
      </c>
      <c r="BO78" s="39">
        <v>2</v>
      </c>
      <c r="BP78" s="32">
        <f t="shared" si="78"/>
        <v>5</v>
      </c>
      <c r="BQ78" s="29">
        <f t="shared" si="79"/>
        <v>0.05</v>
      </c>
      <c r="BR78" s="29">
        <f t="shared" si="80"/>
        <v>0.5</v>
      </c>
      <c r="BS78" s="29">
        <f t="shared" si="81"/>
        <v>0.32</v>
      </c>
      <c r="BT78" s="29">
        <f t="shared" si="82"/>
        <v>0.1</v>
      </c>
      <c r="BU78" s="40">
        <f t="shared" si="83"/>
        <v>0.92</v>
      </c>
      <c r="BV78" s="41" t="str">
        <f t="shared" si="84"/>
        <v>TERIMA</v>
      </c>
      <c r="BW78" s="42">
        <f t="shared" si="85"/>
        <v>670000</v>
      </c>
      <c r="BX78" s="43">
        <f t="shared" si="86"/>
        <v>214400</v>
      </c>
      <c r="BY78" s="44"/>
      <c r="BZ78" s="44"/>
      <c r="CA78" s="44"/>
      <c r="CB78" s="43">
        <f t="shared" si="87"/>
        <v>335000</v>
      </c>
      <c r="CC78" s="43">
        <f t="shared" si="88"/>
        <v>214400</v>
      </c>
      <c r="CD78" s="43">
        <f t="shared" si="89"/>
        <v>67000</v>
      </c>
      <c r="CE78" s="37">
        <f t="shared" si="90"/>
        <v>0</v>
      </c>
      <c r="CF78" s="24">
        <f t="shared" si="91"/>
        <v>0</v>
      </c>
      <c r="CG78" s="24">
        <f t="shared" si="92"/>
        <v>0</v>
      </c>
      <c r="CH78" s="24">
        <f t="shared" si="93"/>
        <v>0</v>
      </c>
      <c r="CI78" s="24">
        <f t="shared" si="94"/>
        <v>0</v>
      </c>
      <c r="CJ78" s="24">
        <f t="shared" si="95"/>
        <v>0</v>
      </c>
      <c r="CK78" s="24">
        <f t="shared" si="96"/>
        <v>0</v>
      </c>
      <c r="CL78" s="24">
        <f t="shared" si="97"/>
        <v>1</v>
      </c>
      <c r="CM78" s="24">
        <f t="shared" si="98"/>
        <v>0</v>
      </c>
      <c r="CN78" s="45">
        <f t="shared" si="99"/>
        <v>616400</v>
      </c>
      <c r="CO78" s="47"/>
    </row>
    <row r="79" spans="1:93" s="48" customFormat="1">
      <c r="A79" s="22">
        <v>69</v>
      </c>
      <c r="B79" s="81" t="s">
        <v>137</v>
      </c>
      <c r="C79" s="24">
        <v>157016</v>
      </c>
      <c r="D79" s="25">
        <f>IFERROR(VLOOKUP($C79,[1]Sheet1!$C:$AD,14,0),"")</f>
        <v>44560</v>
      </c>
      <c r="E79" s="25">
        <f>IFERROR(VLOOKUP($C79,[1]Sheet1!$C:$AD,15,0),"")</f>
        <v>44924</v>
      </c>
      <c r="F79" s="26" t="str">
        <f>IFERROR(VLOOKUP($C79,[1]Sheet1!$C:$AD,17,0),"")</f>
        <v>E</v>
      </c>
      <c r="G79" s="25" t="str">
        <f>IFERROR(VLOOKUP($C79,[1]Sheet1!$C:$AD,9,0),"")</f>
        <v>AGENT PREPAID</v>
      </c>
      <c r="H79" s="25" t="str">
        <f>IFERROR(VLOOKUP($C79,[1]Sheet1!$C:$AD,4,0),"")</f>
        <v>LAKI-LAKI</v>
      </c>
      <c r="I79" s="25" t="str">
        <f>IFERROR(VLOOKUP($C79,[1]Sheet1!$C:$AD,11,0),"")</f>
        <v>IMAN RINALDI</v>
      </c>
      <c r="J79" s="25" t="str">
        <f>IFERROR(VLOOKUP($C79,[1]Sheet1!$C:$AD,12,0),"")</f>
        <v>RIKA RIANY</v>
      </c>
      <c r="K79" s="27" t="s">
        <v>68</v>
      </c>
      <c r="L79" s="24"/>
      <c r="M79" s="24"/>
      <c r="N79" s="22">
        <v>22</v>
      </c>
      <c r="O79" s="22">
        <f>VLOOKUP($C79,[1]Sheet2!$C:$AI,11,0)</f>
        <v>21</v>
      </c>
      <c r="P79" s="22">
        <f>VLOOKUP($C79,[1]Sheet2!$C:$AI,17,0)</f>
        <v>0</v>
      </c>
      <c r="Q79" s="22">
        <f>VLOOKUP($C79,[1]Sheet2!$C:$AI,19,0)</f>
        <v>0</v>
      </c>
      <c r="R79" s="22">
        <f>VLOOKUP($C79,[1]Sheet2!$C:$AI,25,0)</f>
        <v>0</v>
      </c>
      <c r="S79" s="22">
        <f>VLOOKUP($C79,[1]Sheet2!$C:$AI,22,0)</f>
        <v>0</v>
      </c>
      <c r="T79" s="22">
        <f>VLOOKUP($C79,[1]Sheet2!$C:$AI,16,0)</f>
        <v>0</v>
      </c>
      <c r="U79" s="22">
        <f t="shared" si="50"/>
        <v>0</v>
      </c>
      <c r="V79" s="22">
        <f t="shared" si="51"/>
        <v>21</v>
      </c>
      <c r="W79" s="22">
        <f t="shared" si="52"/>
        <v>21</v>
      </c>
      <c r="X79" s="22">
        <v>7.75</v>
      </c>
      <c r="Y79" s="22">
        <v>0</v>
      </c>
      <c r="Z79" s="28">
        <f t="shared" si="53"/>
        <v>1</v>
      </c>
      <c r="AA79" s="22">
        <f t="shared" si="54"/>
        <v>5</v>
      </c>
      <c r="AB79" s="29">
        <f t="shared" si="55"/>
        <v>0.1</v>
      </c>
      <c r="AC79" s="22">
        <f t="shared" si="56"/>
        <v>0</v>
      </c>
      <c r="AD79" s="28">
        <f t="shared" si="57"/>
        <v>1</v>
      </c>
      <c r="AE79" s="22">
        <f t="shared" si="58"/>
        <v>5</v>
      </c>
      <c r="AF79" s="29">
        <f t="shared" si="59"/>
        <v>0.15</v>
      </c>
      <c r="AG79" s="22">
        <f t="shared" si="60"/>
        <v>9765</v>
      </c>
      <c r="AH79" s="30">
        <f>VLOOKUP(C79,[1]Sheet3!C:H,6,0)</f>
        <v>11328.46666666666</v>
      </c>
      <c r="AI79" s="31">
        <f t="shared" si="61"/>
        <v>1.16010923365762</v>
      </c>
      <c r="AJ79" s="22">
        <f t="shared" si="62"/>
        <v>5</v>
      </c>
      <c r="AK79" s="29">
        <f t="shared" si="63"/>
        <v>0.1</v>
      </c>
      <c r="AL79" s="32">
        <v>300</v>
      </c>
      <c r="AM79" s="33">
        <f>VLOOKUP($C79,[1]Sheet1!$C:$AD,21,0)</f>
        <v>282.34016393442602</v>
      </c>
      <c r="AN79" s="32">
        <f t="shared" si="64"/>
        <v>5</v>
      </c>
      <c r="AO79" s="29">
        <f t="shared" si="65"/>
        <v>0.15</v>
      </c>
      <c r="AP79" s="34">
        <v>95</v>
      </c>
      <c r="AQ79" s="33">
        <f>VLOOKUP($C79,[1]Sheet1!$C:$AD,22,0)</f>
        <v>100</v>
      </c>
      <c r="AR79" s="32">
        <f t="shared" si="66"/>
        <v>5</v>
      </c>
      <c r="AS79" s="29">
        <f t="shared" si="67"/>
        <v>0.1</v>
      </c>
      <c r="AT79" s="35">
        <v>0.92</v>
      </c>
      <c r="AU79" s="36">
        <f>VLOOKUP($C79,[1]Sheet1!$C:$AD,23,0)</f>
        <v>0.91578947368421004</v>
      </c>
      <c r="AV79" s="32">
        <f t="shared" si="68"/>
        <v>1</v>
      </c>
      <c r="AW79" s="29">
        <f t="shared" si="69"/>
        <v>0.02</v>
      </c>
      <c r="AX79" s="34">
        <v>90</v>
      </c>
      <c r="AY79" s="33">
        <f>VLOOKUP($C79,[1]Sheet1!$C:$AD,24,0)</f>
        <v>100</v>
      </c>
      <c r="AZ79" s="32">
        <f t="shared" si="70"/>
        <v>5</v>
      </c>
      <c r="BA79" s="29">
        <f t="shared" si="71"/>
        <v>0.08</v>
      </c>
      <c r="BB79" s="28">
        <v>0.85</v>
      </c>
      <c r="BC79" s="36">
        <f>VLOOKUP($C79,[1]Sheet1!$C:$AD,25,0)</f>
        <v>0.76470588235294101</v>
      </c>
      <c r="BD79" s="37"/>
      <c r="BE79" s="32">
        <f t="shared" si="72"/>
        <v>1</v>
      </c>
      <c r="BF79" s="29">
        <f t="shared" si="73"/>
        <v>1.2E-2</v>
      </c>
      <c r="BG79" s="28">
        <v>0.4</v>
      </c>
      <c r="BH79" s="36">
        <f>VLOOKUP($C79,[1]Sheet1!$C:$AD,26,0)</f>
        <v>0.78947368421052599</v>
      </c>
      <c r="BI79" s="32">
        <f t="shared" si="74"/>
        <v>5</v>
      </c>
      <c r="BJ79" s="29">
        <f t="shared" si="75"/>
        <v>0.06</v>
      </c>
      <c r="BK79" s="38">
        <v>0.95</v>
      </c>
      <c r="BL79" s="36">
        <f>VLOOKUP($C79,[1]Sheet1!$C:$AD,27,0)</f>
        <v>0.98224043715846998</v>
      </c>
      <c r="BM79" s="32">
        <f t="shared" si="76"/>
        <v>5</v>
      </c>
      <c r="BN79" s="29">
        <f t="shared" si="77"/>
        <v>0.05</v>
      </c>
      <c r="BO79" s="39">
        <v>2</v>
      </c>
      <c r="BP79" s="32">
        <f t="shared" si="78"/>
        <v>5</v>
      </c>
      <c r="BQ79" s="29">
        <f t="shared" si="79"/>
        <v>0.05</v>
      </c>
      <c r="BR79" s="29">
        <f t="shared" si="80"/>
        <v>0.5</v>
      </c>
      <c r="BS79" s="29">
        <f t="shared" si="81"/>
        <v>0.27200000000000002</v>
      </c>
      <c r="BT79" s="29">
        <f t="shared" si="82"/>
        <v>0.1</v>
      </c>
      <c r="BU79" s="40">
        <f t="shared" si="83"/>
        <v>0.872</v>
      </c>
      <c r="BV79" s="41" t="str">
        <f t="shared" si="84"/>
        <v>TERIMA</v>
      </c>
      <c r="BW79" s="42">
        <f t="shared" si="85"/>
        <v>670000</v>
      </c>
      <c r="BX79" s="43">
        <f t="shared" si="86"/>
        <v>182240</v>
      </c>
      <c r="BY79" s="44"/>
      <c r="BZ79" s="44"/>
      <c r="CA79" s="44"/>
      <c r="CB79" s="43">
        <f t="shared" si="87"/>
        <v>335000</v>
      </c>
      <c r="CC79" s="43">
        <f t="shared" si="88"/>
        <v>182240</v>
      </c>
      <c r="CD79" s="43">
        <f t="shared" si="89"/>
        <v>67000</v>
      </c>
      <c r="CE79" s="37">
        <f t="shared" si="90"/>
        <v>0</v>
      </c>
      <c r="CF79" s="24">
        <f t="shared" si="91"/>
        <v>0</v>
      </c>
      <c r="CG79" s="24">
        <f t="shared" si="92"/>
        <v>0</v>
      </c>
      <c r="CH79" s="24">
        <f t="shared" si="93"/>
        <v>0</v>
      </c>
      <c r="CI79" s="24">
        <f t="shared" si="94"/>
        <v>0</v>
      </c>
      <c r="CJ79" s="24">
        <f t="shared" si="95"/>
        <v>0</v>
      </c>
      <c r="CK79" s="24">
        <f t="shared" si="96"/>
        <v>0</v>
      </c>
      <c r="CL79" s="24">
        <f t="shared" si="97"/>
        <v>1</v>
      </c>
      <c r="CM79" s="24">
        <f t="shared" si="98"/>
        <v>0</v>
      </c>
      <c r="CN79" s="45">
        <f t="shared" si="99"/>
        <v>584240</v>
      </c>
      <c r="CO79" s="47"/>
    </row>
    <row r="80" spans="1:93" s="48" customFormat="1">
      <c r="A80" s="22">
        <v>70</v>
      </c>
      <c r="B80" s="78" t="s">
        <v>138</v>
      </c>
      <c r="C80" s="24">
        <v>157021</v>
      </c>
      <c r="D80" s="25">
        <f>IFERROR(VLOOKUP($C80,[1]Sheet1!$C:$AD,14,0),"")</f>
        <v>44562</v>
      </c>
      <c r="E80" s="25">
        <f>IFERROR(VLOOKUP($C80,[1]Sheet1!$C:$AD,15,0),"")</f>
        <v>44865</v>
      </c>
      <c r="F80" s="26" t="str">
        <f>IFERROR(VLOOKUP($C80,[1]Sheet1!$C:$AD,17,0),"")</f>
        <v>E</v>
      </c>
      <c r="G80" s="25" t="str">
        <f>IFERROR(VLOOKUP($C80,[1]Sheet1!$C:$AD,9,0),"")</f>
        <v>AGENT PREPAID</v>
      </c>
      <c r="H80" s="25" t="str">
        <f>IFERROR(VLOOKUP($C80,[1]Sheet1!$C:$AD,4,0),"")</f>
        <v>PEREMPUAN</v>
      </c>
      <c r="I80" s="25" t="str">
        <f>IFERROR(VLOOKUP($C80,[1]Sheet1!$C:$AD,11,0),"")</f>
        <v>ANGGITA SITI NUR MARFUAH</v>
      </c>
      <c r="J80" s="25" t="str">
        <f>IFERROR(VLOOKUP($C80,[1]Sheet1!$C:$AD,12,0),"")</f>
        <v>AAN YANUAR</v>
      </c>
      <c r="K80" s="27" t="s">
        <v>68</v>
      </c>
      <c r="L80" s="24"/>
      <c r="M80" s="24"/>
      <c r="N80" s="22">
        <v>22</v>
      </c>
      <c r="O80" s="22">
        <f>VLOOKUP($C80,[1]Sheet2!$C:$AI,11,0)</f>
        <v>16</v>
      </c>
      <c r="P80" s="22">
        <f>VLOOKUP($C80,[1]Sheet2!$C:$AI,17,0)</f>
        <v>0</v>
      </c>
      <c r="Q80" s="22">
        <f>VLOOKUP($C80,[1]Sheet2!$C:$AI,19,0)</f>
        <v>0</v>
      </c>
      <c r="R80" s="22">
        <f>VLOOKUP($C80,[1]Sheet2!$C:$AI,25,0)</f>
        <v>0</v>
      </c>
      <c r="S80" s="22">
        <f>VLOOKUP($C80,[1]Sheet2!$C:$AI,22,0)</f>
        <v>0</v>
      </c>
      <c r="T80" s="22">
        <f>VLOOKUP($C80,[1]Sheet2!$C:$AI,16,0)</f>
        <v>0</v>
      </c>
      <c r="U80" s="22">
        <f t="shared" si="50"/>
        <v>0</v>
      </c>
      <c r="V80" s="22">
        <f t="shared" si="51"/>
        <v>16</v>
      </c>
      <c r="W80" s="22">
        <f t="shared" si="52"/>
        <v>16</v>
      </c>
      <c r="X80" s="22">
        <v>7.75</v>
      </c>
      <c r="Y80" s="22">
        <v>0</v>
      </c>
      <c r="Z80" s="28">
        <f t="shared" si="53"/>
        <v>1</v>
      </c>
      <c r="AA80" s="22">
        <f t="shared" si="54"/>
        <v>5</v>
      </c>
      <c r="AB80" s="29">
        <f t="shared" si="55"/>
        <v>0.1</v>
      </c>
      <c r="AC80" s="22">
        <f t="shared" si="56"/>
        <v>0</v>
      </c>
      <c r="AD80" s="28">
        <f t="shared" si="57"/>
        <v>1</v>
      </c>
      <c r="AE80" s="22">
        <f t="shared" si="58"/>
        <v>5</v>
      </c>
      <c r="AF80" s="29">
        <f t="shared" si="59"/>
        <v>0.15</v>
      </c>
      <c r="AG80" s="22">
        <f t="shared" si="60"/>
        <v>7440</v>
      </c>
      <c r="AH80" s="30">
        <f>VLOOKUP(C80,[1]Sheet3!C:H,6,0)</f>
        <v>6360.8761904761932</v>
      </c>
      <c r="AI80" s="31">
        <f t="shared" si="61"/>
        <v>0.85495647721454204</v>
      </c>
      <c r="AJ80" s="22">
        <f t="shared" si="62"/>
        <v>1</v>
      </c>
      <c r="AK80" s="29">
        <f t="shared" si="63"/>
        <v>0.02</v>
      </c>
      <c r="AL80" s="32">
        <v>300</v>
      </c>
      <c r="AM80" s="33">
        <f>VLOOKUP($C80,[1]Sheet1!$C:$AD,21,0)</f>
        <v>319.21699819168202</v>
      </c>
      <c r="AN80" s="32">
        <f t="shared" si="64"/>
        <v>1</v>
      </c>
      <c r="AO80" s="29">
        <f t="shared" si="65"/>
        <v>0.03</v>
      </c>
      <c r="AP80" s="34">
        <v>95</v>
      </c>
      <c r="AQ80" s="33">
        <f>VLOOKUP($C80,[1]Sheet1!$C:$AD,22,0)</f>
        <v>95.6944444444445</v>
      </c>
      <c r="AR80" s="32">
        <f t="shared" si="66"/>
        <v>5</v>
      </c>
      <c r="AS80" s="29">
        <f t="shared" si="67"/>
        <v>0.1</v>
      </c>
      <c r="AT80" s="35">
        <v>0.92</v>
      </c>
      <c r="AU80" s="36">
        <f>VLOOKUP($C80,[1]Sheet1!$C:$AD,23,0)</f>
        <v>0.86666666666666703</v>
      </c>
      <c r="AV80" s="32">
        <f t="shared" si="68"/>
        <v>1</v>
      </c>
      <c r="AW80" s="29">
        <f t="shared" si="69"/>
        <v>0.02</v>
      </c>
      <c r="AX80" s="34">
        <v>90</v>
      </c>
      <c r="AY80" s="33">
        <f>VLOOKUP($C80,[1]Sheet1!$C:$AD,24,0)</f>
        <v>100</v>
      </c>
      <c r="AZ80" s="32">
        <f t="shared" si="70"/>
        <v>5</v>
      </c>
      <c r="BA80" s="29">
        <f t="shared" si="71"/>
        <v>0.08</v>
      </c>
      <c r="BB80" s="28">
        <v>0.85</v>
      </c>
      <c r="BC80" s="36">
        <f>VLOOKUP($C80,[1]Sheet1!$C:$AD,25,0)</f>
        <v>1</v>
      </c>
      <c r="BD80" s="37"/>
      <c r="BE80" s="32">
        <f t="shared" si="72"/>
        <v>5</v>
      </c>
      <c r="BF80" s="29">
        <f t="shared" si="73"/>
        <v>0.06</v>
      </c>
      <c r="BG80" s="28">
        <v>0.4</v>
      </c>
      <c r="BH80" s="36">
        <f>VLOOKUP($C80,[1]Sheet1!$C:$AD,26,0)</f>
        <v>0.33333333333333298</v>
      </c>
      <c r="BI80" s="32">
        <f t="shared" si="74"/>
        <v>1</v>
      </c>
      <c r="BJ80" s="29">
        <f t="shared" si="75"/>
        <v>1.2E-2</v>
      </c>
      <c r="BK80" s="38">
        <v>0.95</v>
      </c>
      <c r="BL80" s="36">
        <f>VLOOKUP($C80,[1]Sheet1!$C:$AD,27,0)</f>
        <v>0.99095840867992802</v>
      </c>
      <c r="BM80" s="32">
        <f t="shared" si="76"/>
        <v>5</v>
      </c>
      <c r="BN80" s="29">
        <f t="shared" si="77"/>
        <v>0.05</v>
      </c>
      <c r="BO80" s="39">
        <v>2</v>
      </c>
      <c r="BP80" s="32">
        <f t="shared" si="78"/>
        <v>5</v>
      </c>
      <c r="BQ80" s="29">
        <f t="shared" si="79"/>
        <v>0.05</v>
      </c>
      <c r="BR80" s="29">
        <f t="shared" si="80"/>
        <v>0.30000000000000004</v>
      </c>
      <c r="BS80" s="29">
        <f t="shared" si="81"/>
        <v>0.27200000000000002</v>
      </c>
      <c r="BT80" s="29">
        <f t="shared" si="82"/>
        <v>0.1</v>
      </c>
      <c r="BU80" s="40">
        <f t="shared" si="83"/>
        <v>0.67200000000000004</v>
      </c>
      <c r="BV80" s="41" t="str">
        <f t="shared" si="84"/>
        <v>TERIMA</v>
      </c>
      <c r="BW80" s="42">
        <f t="shared" si="85"/>
        <v>670000</v>
      </c>
      <c r="BX80" s="43">
        <f t="shared" si="86"/>
        <v>182240</v>
      </c>
      <c r="BY80" s="44">
        <v>1</v>
      </c>
      <c r="BZ80" s="44"/>
      <c r="CA80" s="44"/>
      <c r="CB80" s="43">
        <f t="shared" si="87"/>
        <v>201000.00000000003</v>
      </c>
      <c r="CC80" s="43">
        <f t="shared" si="88"/>
        <v>154904</v>
      </c>
      <c r="CD80" s="43">
        <f t="shared" si="89"/>
        <v>67000</v>
      </c>
      <c r="CE80" s="37">
        <f t="shared" si="90"/>
        <v>0</v>
      </c>
      <c r="CF80" s="24">
        <f t="shared" si="91"/>
        <v>0</v>
      </c>
      <c r="CG80" s="24">
        <f t="shared" si="92"/>
        <v>0</v>
      </c>
      <c r="CH80" s="24">
        <f t="shared" si="93"/>
        <v>0</v>
      </c>
      <c r="CI80" s="24">
        <f t="shared" si="94"/>
        <v>0</v>
      </c>
      <c r="CJ80" s="24">
        <f t="shared" si="95"/>
        <v>0</v>
      </c>
      <c r="CK80" s="24">
        <f t="shared" si="96"/>
        <v>0</v>
      </c>
      <c r="CL80" s="24">
        <f t="shared" si="97"/>
        <v>0</v>
      </c>
      <c r="CM80" s="24">
        <f t="shared" si="98"/>
        <v>1</v>
      </c>
      <c r="CN80" s="45">
        <f t="shared" si="99"/>
        <v>422904</v>
      </c>
      <c r="CO80" s="47"/>
    </row>
    <row r="81" spans="1:93" s="48" customFormat="1">
      <c r="A81" s="22">
        <v>71</v>
      </c>
      <c r="B81" s="81" t="s">
        <v>139</v>
      </c>
      <c r="C81" s="24">
        <v>168487</v>
      </c>
      <c r="D81" s="25">
        <f>IFERROR(VLOOKUP($C81,[1]Sheet1!$C:$AD,14,0),"")</f>
        <v>44537</v>
      </c>
      <c r="E81" s="25">
        <f>IFERROR(VLOOKUP($C81,[1]Sheet1!$C:$AD,15,0),"")</f>
        <v>44901</v>
      </c>
      <c r="F81" s="26" t="str">
        <f>IFERROR(VLOOKUP($C81,[1]Sheet1!$C:$AD,17,0),"")</f>
        <v>D</v>
      </c>
      <c r="G81" s="25" t="str">
        <f>IFERROR(VLOOKUP($C81,[1]Sheet1!$C:$AD,9,0),"")</f>
        <v>AGENT PREPAID</v>
      </c>
      <c r="H81" s="25" t="str">
        <f>IFERROR(VLOOKUP($C81,[1]Sheet1!$C:$AD,4,0),"")</f>
        <v>PEREMPUAN</v>
      </c>
      <c r="I81" s="25" t="str">
        <f>IFERROR(VLOOKUP($C81,[1]Sheet1!$C:$AD,11,0),"")</f>
        <v>IMAN RINALDI</v>
      </c>
      <c r="J81" s="25" t="str">
        <f>IFERROR(VLOOKUP($C81,[1]Sheet1!$C:$AD,12,0),"")</f>
        <v>RIKA RIANY</v>
      </c>
      <c r="K81" s="27" t="s">
        <v>68</v>
      </c>
      <c r="L81" s="24"/>
      <c r="M81" s="24"/>
      <c r="N81" s="22">
        <v>22</v>
      </c>
      <c r="O81" s="22">
        <f>VLOOKUP($C81,[1]Sheet2!$C:$AI,11,0)</f>
        <v>21</v>
      </c>
      <c r="P81" s="22">
        <f>VLOOKUP($C81,[1]Sheet2!$C:$AI,17,0)</f>
        <v>0</v>
      </c>
      <c r="Q81" s="22">
        <f>VLOOKUP($C81,[1]Sheet2!$C:$AI,19,0)</f>
        <v>0</v>
      </c>
      <c r="R81" s="22">
        <f>VLOOKUP($C81,[1]Sheet2!$C:$AI,25,0)</f>
        <v>0</v>
      </c>
      <c r="S81" s="22">
        <f>VLOOKUP($C81,[1]Sheet2!$C:$AI,22,0)</f>
        <v>0</v>
      </c>
      <c r="T81" s="22">
        <f>VLOOKUP($C81,[1]Sheet2!$C:$AI,16,0)</f>
        <v>0</v>
      </c>
      <c r="U81" s="22">
        <f t="shared" si="50"/>
        <v>0</v>
      </c>
      <c r="V81" s="22">
        <f t="shared" si="51"/>
        <v>21</v>
      </c>
      <c r="W81" s="22">
        <f t="shared" si="52"/>
        <v>21</v>
      </c>
      <c r="X81" s="22">
        <v>7.75</v>
      </c>
      <c r="Y81" s="22">
        <v>0</v>
      </c>
      <c r="Z81" s="28">
        <f t="shared" si="53"/>
        <v>1</v>
      </c>
      <c r="AA81" s="22">
        <f t="shared" si="54"/>
        <v>5</v>
      </c>
      <c r="AB81" s="29">
        <f t="shared" si="55"/>
        <v>0.1</v>
      </c>
      <c r="AC81" s="22">
        <f t="shared" si="56"/>
        <v>0</v>
      </c>
      <c r="AD81" s="28">
        <f t="shared" si="57"/>
        <v>1</v>
      </c>
      <c r="AE81" s="22">
        <f t="shared" si="58"/>
        <v>5</v>
      </c>
      <c r="AF81" s="29">
        <f t="shared" si="59"/>
        <v>0.15</v>
      </c>
      <c r="AG81" s="22">
        <f t="shared" si="60"/>
        <v>9765</v>
      </c>
      <c r="AH81" s="30">
        <f>VLOOKUP(C81,[1]Sheet3!C:H,6,0)</f>
        <v>10606.750000000018</v>
      </c>
      <c r="AI81" s="31">
        <f t="shared" si="61"/>
        <v>1.08620071684588</v>
      </c>
      <c r="AJ81" s="22">
        <f t="shared" si="62"/>
        <v>5</v>
      </c>
      <c r="AK81" s="29">
        <f t="shared" si="63"/>
        <v>0.1</v>
      </c>
      <c r="AL81" s="32">
        <v>300</v>
      </c>
      <c r="AM81" s="33">
        <f>VLOOKUP($C81,[1]Sheet1!$C:$AD,21,0)</f>
        <v>275.922435897436</v>
      </c>
      <c r="AN81" s="32">
        <f t="shared" si="64"/>
        <v>5</v>
      </c>
      <c r="AO81" s="29">
        <f t="shared" si="65"/>
        <v>0.15</v>
      </c>
      <c r="AP81" s="34">
        <v>95</v>
      </c>
      <c r="AQ81" s="33">
        <f>VLOOKUP($C81,[1]Sheet1!$C:$AD,22,0)</f>
        <v>97.2916666666667</v>
      </c>
      <c r="AR81" s="32">
        <f t="shared" si="66"/>
        <v>5</v>
      </c>
      <c r="AS81" s="29">
        <f t="shared" si="67"/>
        <v>0.1</v>
      </c>
      <c r="AT81" s="35">
        <v>0.92</v>
      </c>
      <c r="AU81" s="36">
        <f>VLOOKUP($C81,[1]Sheet1!$C:$AD,23,0)</f>
        <v>0.91929824561403495</v>
      </c>
      <c r="AV81" s="32">
        <f t="shared" si="68"/>
        <v>1</v>
      </c>
      <c r="AW81" s="29">
        <f t="shared" si="69"/>
        <v>0.02</v>
      </c>
      <c r="AX81" s="34">
        <v>90</v>
      </c>
      <c r="AY81" s="33">
        <f>VLOOKUP($C81,[1]Sheet1!$C:$AD,24,0)</f>
        <v>100</v>
      </c>
      <c r="AZ81" s="32">
        <f t="shared" si="70"/>
        <v>5</v>
      </c>
      <c r="BA81" s="29">
        <f t="shared" si="71"/>
        <v>0.08</v>
      </c>
      <c r="BB81" s="28">
        <v>0.85</v>
      </c>
      <c r="BC81" s="36">
        <f>VLOOKUP($C81,[1]Sheet1!$C:$AD,25,0)</f>
        <v>0.84210526315789502</v>
      </c>
      <c r="BD81" s="37"/>
      <c r="BE81" s="32">
        <f t="shared" si="72"/>
        <v>1</v>
      </c>
      <c r="BF81" s="29">
        <f t="shared" si="73"/>
        <v>1.2E-2</v>
      </c>
      <c r="BG81" s="28">
        <v>0.4</v>
      </c>
      <c r="BH81" s="36">
        <f>VLOOKUP($C81,[1]Sheet1!$C:$AD,26,0)</f>
        <v>0.56140350877193002</v>
      </c>
      <c r="BI81" s="32">
        <f t="shared" si="74"/>
        <v>5</v>
      </c>
      <c r="BJ81" s="29">
        <f t="shared" si="75"/>
        <v>0.06</v>
      </c>
      <c r="BK81" s="38">
        <v>0.95</v>
      </c>
      <c r="BL81" s="36">
        <f>VLOOKUP($C81,[1]Sheet1!$C:$AD,27,0)</f>
        <v>0.99615384615384595</v>
      </c>
      <c r="BM81" s="32">
        <f t="shared" si="76"/>
        <v>5</v>
      </c>
      <c r="BN81" s="29">
        <f t="shared" si="77"/>
        <v>0.05</v>
      </c>
      <c r="BO81" s="39">
        <v>2</v>
      </c>
      <c r="BP81" s="32">
        <f t="shared" si="78"/>
        <v>5</v>
      </c>
      <c r="BQ81" s="29">
        <f t="shared" si="79"/>
        <v>0.05</v>
      </c>
      <c r="BR81" s="29">
        <f t="shared" si="80"/>
        <v>0.5</v>
      </c>
      <c r="BS81" s="29">
        <f t="shared" si="81"/>
        <v>0.27200000000000002</v>
      </c>
      <c r="BT81" s="29">
        <f t="shared" si="82"/>
        <v>0.1</v>
      </c>
      <c r="BU81" s="40">
        <f t="shared" si="83"/>
        <v>0.872</v>
      </c>
      <c r="BV81" s="41" t="str">
        <f t="shared" si="84"/>
        <v>TERIMA</v>
      </c>
      <c r="BW81" s="42">
        <f t="shared" si="85"/>
        <v>670000</v>
      </c>
      <c r="BX81" s="43">
        <f t="shared" si="86"/>
        <v>182240</v>
      </c>
      <c r="BY81" s="44"/>
      <c r="BZ81" s="44"/>
      <c r="CA81" s="44"/>
      <c r="CB81" s="43">
        <f t="shared" si="87"/>
        <v>335000</v>
      </c>
      <c r="CC81" s="43">
        <f t="shared" si="88"/>
        <v>182240</v>
      </c>
      <c r="CD81" s="43">
        <f t="shared" si="89"/>
        <v>67000</v>
      </c>
      <c r="CE81" s="37">
        <f t="shared" si="90"/>
        <v>0</v>
      </c>
      <c r="CF81" s="24">
        <f t="shared" si="91"/>
        <v>0</v>
      </c>
      <c r="CG81" s="24">
        <f t="shared" si="92"/>
        <v>0</v>
      </c>
      <c r="CH81" s="24">
        <f t="shared" si="93"/>
        <v>0</v>
      </c>
      <c r="CI81" s="24">
        <f t="shared" si="94"/>
        <v>0</v>
      </c>
      <c r="CJ81" s="24">
        <f t="shared" si="95"/>
        <v>0</v>
      </c>
      <c r="CK81" s="24">
        <f t="shared" si="96"/>
        <v>0</v>
      </c>
      <c r="CL81" s="24">
        <f t="shared" si="97"/>
        <v>0</v>
      </c>
      <c r="CM81" s="24">
        <f t="shared" si="98"/>
        <v>1</v>
      </c>
      <c r="CN81" s="45">
        <f t="shared" si="99"/>
        <v>584240</v>
      </c>
      <c r="CO81" s="47"/>
    </row>
    <row r="82" spans="1:93" s="48" customFormat="1">
      <c r="A82" s="22">
        <v>72</v>
      </c>
      <c r="B82" s="23" t="s">
        <v>140</v>
      </c>
      <c r="C82" s="24">
        <v>157022</v>
      </c>
      <c r="D82" s="25">
        <f>IFERROR(VLOOKUP($C82,[1]Sheet1!$C:$AD,14,0),"")</f>
        <v>44562</v>
      </c>
      <c r="E82" s="25">
        <f>IFERROR(VLOOKUP($C82,[1]Sheet1!$C:$AD,15,0),"")</f>
        <v>44742</v>
      </c>
      <c r="F82" s="26" t="str">
        <f>IFERROR(VLOOKUP($C82,[1]Sheet1!$C:$AD,17,0),"")</f>
        <v>E</v>
      </c>
      <c r="G82" s="25" t="str">
        <f>IFERROR(VLOOKUP($C82,[1]Sheet1!$C:$AD,9,0),"")</f>
        <v>AGENT PREPAID</v>
      </c>
      <c r="H82" s="25" t="str">
        <f>IFERROR(VLOOKUP($C82,[1]Sheet1!$C:$AD,4,0),"")</f>
        <v>LAKI-LAKI</v>
      </c>
      <c r="I82" s="25" t="str">
        <f>IFERROR(VLOOKUP($C82,[1]Sheet1!$C:$AD,11,0),"")</f>
        <v>HENDRA</v>
      </c>
      <c r="J82" s="25" t="str">
        <f>IFERROR(VLOOKUP($C82,[1]Sheet1!$C:$AD,12,0),"")</f>
        <v>RIKA RIANY</v>
      </c>
      <c r="K82" s="27" t="s">
        <v>68</v>
      </c>
      <c r="L82" s="24"/>
      <c r="M82" s="24"/>
      <c r="N82" s="22">
        <v>22</v>
      </c>
      <c r="O82" s="22">
        <f>VLOOKUP($C82,[1]Sheet2!$C:$AI,11,0)</f>
        <v>21</v>
      </c>
      <c r="P82" s="22">
        <f>VLOOKUP($C82,[1]Sheet2!$C:$AI,17,0)</f>
        <v>0</v>
      </c>
      <c r="Q82" s="22">
        <f>VLOOKUP($C82,[1]Sheet2!$C:$AI,19,0)</f>
        <v>0</v>
      </c>
      <c r="R82" s="22">
        <f>VLOOKUP($C82,[1]Sheet2!$C:$AI,25,0)</f>
        <v>0</v>
      </c>
      <c r="S82" s="22">
        <f>VLOOKUP($C82,[1]Sheet2!$C:$AI,22,0)</f>
        <v>0</v>
      </c>
      <c r="T82" s="22">
        <f>VLOOKUP($C82,[1]Sheet2!$C:$AI,16,0)</f>
        <v>0</v>
      </c>
      <c r="U82" s="22">
        <f t="shared" si="50"/>
        <v>0</v>
      </c>
      <c r="V82" s="22">
        <f t="shared" si="51"/>
        <v>21</v>
      </c>
      <c r="W82" s="22">
        <f t="shared" si="52"/>
        <v>21</v>
      </c>
      <c r="X82" s="22">
        <v>7.75</v>
      </c>
      <c r="Y82" s="22">
        <v>0</v>
      </c>
      <c r="Z82" s="28">
        <f t="shared" si="53"/>
        <v>1</v>
      </c>
      <c r="AA82" s="22">
        <f t="shared" si="54"/>
        <v>5</v>
      </c>
      <c r="AB82" s="29">
        <f t="shared" si="55"/>
        <v>0.1</v>
      </c>
      <c r="AC82" s="22">
        <f t="shared" si="56"/>
        <v>0</v>
      </c>
      <c r="AD82" s="28">
        <f t="shared" si="57"/>
        <v>1</v>
      </c>
      <c r="AE82" s="22">
        <f t="shared" si="58"/>
        <v>5</v>
      </c>
      <c r="AF82" s="29">
        <f t="shared" si="59"/>
        <v>0.15</v>
      </c>
      <c r="AG82" s="22">
        <f t="shared" si="60"/>
        <v>9765</v>
      </c>
      <c r="AH82" s="30">
        <f>VLOOKUP(C82,[1]Sheet3!C:H,6,0)</f>
        <v>11004.033333333351</v>
      </c>
      <c r="AI82" s="31">
        <f t="shared" si="61"/>
        <v>1.1268851339819099</v>
      </c>
      <c r="AJ82" s="22">
        <f t="shared" si="62"/>
        <v>5</v>
      </c>
      <c r="AK82" s="29">
        <f t="shared" si="63"/>
        <v>0.1</v>
      </c>
      <c r="AL82" s="32">
        <v>300</v>
      </c>
      <c r="AM82" s="33">
        <f>VLOOKUP($C82,[1]Sheet1!$C:$AD,21,0)</f>
        <v>288.59934318555003</v>
      </c>
      <c r="AN82" s="32">
        <f t="shared" si="64"/>
        <v>5</v>
      </c>
      <c r="AO82" s="29">
        <f t="shared" si="65"/>
        <v>0.15</v>
      </c>
      <c r="AP82" s="34">
        <v>95</v>
      </c>
      <c r="AQ82" s="33">
        <f>VLOOKUP($C82,[1]Sheet1!$C:$AD,22,0)</f>
        <v>100</v>
      </c>
      <c r="AR82" s="32">
        <f t="shared" si="66"/>
        <v>5</v>
      </c>
      <c r="AS82" s="29">
        <f t="shared" si="67"/>
        <v>0.1</v>
      </c>
      <c r="AT82" s="35">
        <v>0.92</v>
      </c>
      <c r="AU82" s="36">
        <f>VLOOKUP($C82,[1]Sheet1!$C:$AD,23,0)</f>
        <v>0.98571428571428599</v>
      </c>
      <c r="AV82" s="32">
        <f t="shared" si="68"/>
        <v>5</v>
      </c>
      <c r="AW82" s="29">
        <f t="shared" si="69"/>
        <v>0.1</v>
      </c>
      <c r="AX82" s="34">
        <v>90</v>
      </c>
      <c r="AY82" s="33">
        <f>VLOOKUP($C82,[1]Sheet1!$C:$AD,24,0)</f>
        <v>100</v>
      </c>
      <c r="AZ82" s="32">
        <f t="shared" si="70"/>
        <v>5</v>
      </c>
      <c r="BA82" s="29">
        <f t="shared" si="71"/>
        <v>0.08</v>
      </c>
      <c r="BB82" s="28">
        <v>0.85</v>
      </c>
      <c r="BC82" s="36">
        <f>VLOOKUP($C82,[1]Sheet1!$C:$AD,25,0)</f>
        <v>1</v>
      </c>
      <c r="BD82" s="37"/>
      <c r="BE82" s="32">
        <f t="shared" si="72"/>
        <v>5</v>
      </c>
      <c r="BF82" s="29">
        <f t="shared" si="73"/>
        <v>0.06</v>
      </c>
      <c r="BG82" s="28">
        <v>0.4</v>
      </c>
      <c r="BH82" s="36">
        <f>VLOOKUP($C82,[1]Sheet1!$C:$AD,26,0)</f>
        <v>0.71428571428571397</v>
      </c>
      <c r="BI82" s="32">
        <f t="shared" si="74"/>
        <v>5</v>
      </c>
      <c r="BJ82" s="29">
        <f t="shared" si="75"/>
        <v>0.06</v>
      </c>
      <c r="BK82" s="38">
        <v>0.95</v>
      </c>
      <c r="BL82" s="36">
        <f>VLOOKUP($C82,[1]Sheet1!$C:$AD,27,0)</f>
        <v>0.98522167487684698</v>
      </c>
      <c r="BM82" s="32">
        <f t="shared" si="76"/>
        <v>5</v>
      </c>
      <c r="BN82" s="29">
        <f t="shared" si="77"/>
        <v>0.05</v>
      </c>
      <c r="BO82" s="39">
        <v>2</v>
      </c>
      <c r="BP82" s="32">
        <f t="shared" si="78"/>
        <v>5</v>
      </c>
      <c r="BQ82" s="29">
        <f t="shared" si="79"/>
        <v>0.05</v>
      </c>
      <c r="BR82" s="29">
        <f t="shared" si="80"/>
        <v>0.5</v>
      </c>
      <c r="BS82" s="29">
        <f t="shared" si="81"/>
        <v>0.4</v>
      </c>
      <c r="BT82" s="29">
        <f t="shared" si="82"/>
        <v>0.1</v>
      </c>
      <c r="BU82" s="40">
        <f t="shared" si="83"/>
        <v>1</v>
      </c>
      <c r="BV82" s="41" t="str">
        <f t="shared" si="84"/>
        <v>TERIMA</v>
      </c>
      <c r="BW82" s="42">
        <f t="shared" si="85"/>
        <v>670000</v>
      </c>
      <c r="BX82" s="43">
        <f t="shared" si="86"/>
        <v>268000</v>
      </c>
      <c r="BY82" s="44"/>
      <c r="BZ82" s="44"/>
      <c r="CA82" s="44"/>
      <c r="CB82" s="43">
        <f t="shared" si="87"/>
        <v>335000</v>
      </c>
      <c r="CC82" s="43">
        <f t="shared" si="88"/>
        <v>268000</v>
      </c>
      <c r="CD82" s="43">
        <f t="shared" si="89"/>
        <v>67000</v>
      </c>
      <c r="CE82" s="37">
        <f t="shared" si="90"/>
        <v>200000</v>
      </c>
      <c r="CF82" s="24">
        <f t="shared" si="91"/>
        <v>0</v>
      </c>
      <c r="CG82" s="24">
        <f t="shared" si="92"/>
        <v>0</v>
      </c>
      <c r="CH82" s="24">
        <f t="shared" si="93"/>
        <v>0</v>
      </c>
      <c r="CI82" s="24">
        <f t="shared" si="94"/>
        <v>0</v>
      </c>
      <c r="CJ82" s="24">
        <f t="shared" si="95"/>
        <v>0</v>
      </c>
      <c r="CK82" s="24">
        <f t="shared" si="96"/>
        <v>0</v>
      </c>
      <c r="CL82" s="24">
        <f t="shared" si="97"/>
        <v>1</v>
      </c>
      <c r="CM82" s="24">
        <f t="shared" si="98"/>
        <v>0</v>
      </c>
      <c r="CN82" s="45">
        <f t="shared" si="99"/>
        <v>870000</v>
      </c>
      <c r="CO82" s="47"/>
    </row>
    <row r="83" spans="1:93" s="48" customFormat="1">
      <c r="A83" s="22">
        <v>73</v>
      </c>
      <c r="B83" s="75" t="s">
        <v>141</v>
      </c>
      <c r="C83" s="24">
        <v>101973</v>
      </c>
      <c r="D83" s="25">
        <f>IFERROR(VLOOKUP($C83,[1]Sheet1!$C:$AD,14,0),"")</f>
        <v>44419</v>
      </c>
      <c r="E83" s="25">
        <f>IFERROR(VLOOKUP($C83,[1]Sheet1!$C:$AD,15,0),"")</f>
        <v>44783</v>
      </c>
      <c r="F83" s="26" t="str">
        <f>IFERROR(VLOOKUP($C83,[1]Sheet1!$C:$AD,17,0),"")</f>
        <v>E</v>
      </c>
      <c r="G83" s="25" t="str">
        <f>IFERROR(VLOOKUP($C83,[1]Sheet1!$C:$AD,9,0),"")</f>
        <v>AGENT POSTPAID</v>
      </c>
      <c r="H83" s="25" t="str">
        <f>IFERROR(VLOOKUP($C83,[1]Sheet1!$C:$AD,4,0),"")</f>
        <v>PEREMPUAN</v>
      </c>
      <c r="I83" s="25" t="str">
        <f>IFERROR(VLOOKUP($C83,[1]Sheet1!$C:$AD,11,0),"")</f>
        <v>ILYAS AFANDI</v>
      </c>
      <c r="J83" s="25" t="str">
        <f>IFERROR(VLOOKUP($C83,[1]Sheet1!$C:$AD,12,0),"")</f>
        <v>AAN YANUAR</v>
      </c>
      <c r="K83" s="27" t="s">
        <v>68</v>
      </c>
      <c r="L83" s="24"/>
      <c r="M83" s="24"/>
      <c r="N83" s="22">
        <v>22</v>
      </c>
      <c r="O83" s="22">
        <f>VLOOKUP($C83,[1]Sheet2!$C:$AI,11,0)</f>
        <v>24</v>
      </c>
      <c r="P83" s="22">
        <f>VLOOKUP($C83,[1]Sheet2!$C:$AI,17,0)</f>
        <v>0</v>
      </c>
      <c r="Q83" s="22">
        <f>VLOOKUP($C83,[1]Sheet2!$C:$AI,19,0)</f>
        <v>0</v>
      </c>
      <c r="R83" s="22">
        <f>VLOOKUP($C83,[1]Sheet2!$C:$AI,25,0)</f>
        <v>0</v>
      </c>
      <c r="S83" s="22">
        <f>VLOOKUP($C83,[1]Sheet2!$C:$AI,22,0)</f>
        <v>0</v>
      </c>
      <c r="T83" s="22">
        <f>VLOOKUP($C83,[1]Sheet2!$C:$AI,16,0)</f>
        <v>0</v>
      </c>
      <c r="U83" s="22">
        <f t="shared" si="50"/>
        <v>0</v>
      </c>
      <c r="V83" s="22">
        <f t="shared" si="51"/>
        <v>24</v>
      </c>
      <c r="W83" s="22">
        <f t="shared" si="52"/>
        <v>24</v>
      </c>
      <c r="X83" s="22">
        <v>7.75</v>
      </c>
      <c r="Y83" s="22">
        <v>0</v>
      </c>
      <c r="Z83" s="28">
        <f t="shared" si="53"/>
        <v>1</v>
      </c>
      <c r="AA83" s="22">
        <f t="shared" si="54"/>
        <v>5</v>
      </c>
      <c r="AB83" s="29">
        <f t="shared" si="55"/>
        <v>0.1</v>
      </c>
      <c r="AC83" s="22">
        <f t="shared" si="56"/>
        <v>0</v>
      </c>
      <c r="AD83" s="28">
        <f t="shared" si="57"/>
        <v>1</v>
      </c>
      <c r="AE83" s="22">
        <f t="shared" si="58"/>
        <v>5</v>
      </c>
      <c r="AF83" s="29">
        <f t="shared" si="59"/>
        <v>0.15</v>
      </c>
      <c r="AG83" s="22">
        <f t="shared" si="60"/>
        <v>11160</v>
      </c>
      <c r="AH83" s="30">
        <f>VLOOKUP(C83,[1]Sheet3!C:H,6,0)</f>
        <v>13277.100000000013</v>
      </c>
      <c r="AI83" s="31">
        <f t="shared" si="61"/>
        <v>1.1897043010752699</v>
      </c>
      <c r="AJ83" s="22">
        <f t="shared" si="62"/>
        <v>5</v>
      </c>
      <c r="AK83" s="29">
        <f t="shared" si="63"/>
        <v>0.1</v>
      </c>
      <c r="AL83" s="32">
        <v>300</v>
      </c>
      <c r="AM83" s="33">
        <f>VLOOKUP($C83,[1]Sheet1!$C:$AD,21,0)</f>
        <v>295.83931034482799</v>
      </c>
      <c r="AN83" s="32">
        <f t="shared" si="64"/>
        <v>5</v>
      </c>
      <c r="AO83" s="29">
        <f t="shared" si="65"/>
        <v>0.15</v>
      </c>
      <c r="AP83" s="34">
        <v>95</v>
      </c>
      <c r="AQ83" s="33">
        <f>VLOOKUP($C83,[1]Sheet1!$C:$AD,22,0)</f>
        <v>98.3333333333333</v>
      </c>
      <c r="AR83" s="32">
        <f t="shared" si="66"/>
        <v>5</v>
      </c>
      <c r="AS83" s="29">
        <f t="shared" si="67"/>
        <v>0.1</v>
      </c>
      <c r="AT83" s="35">
        <v>0.92</v>
      </c>
      <c r="AU83" s="36">
        <f>VLOOKUP($C83,[1]Sheet1!$C:$AD,23,0)</f>
        <v>0.93846153846153801</v>
      </c>
      <c r="AV83" s="32">
        <f t="shared" si="68"/>
        <v>5</v>
      </c>
      <c r="AW83" s="29">
        <f t="shared" si="69"/>
        <v>0.1</v>
      </c>
      <c r="AX83" s="34">
        <v>90</v>
      </c>
      <c r="AY83" s="33">
        <f>VLOOKUP($C83,[1]Sheet1!$C:$AD,24,0)</f>
        <v>100</v>
      </c>
      <c r="AZ83" s="32">
        <f t="shared" si="70"/>
        <v>5</v>
      </c>
      <c r="BA83" s="29">
        <f t="shared" si="71"/>
        <v>0.08</v>
      </c>
      <c r="BB83" s="28">
        <v>0.85</v>
      </c>
      <c r="BC83" s="36">
        <f>VLOOKUP($C83,[1]Sheet1!$C:$AD,25,0)</f>
        <v>0.9</v>
      </c>
      <c r="BD83" s="37"/>
      <c r="BE83" s="32">
        <f t="shared" si="72"/>
        <v>5</v>
      </c>
      <c r="BF83" s="29">
        <f t="shared" si="73"/>
        <v>0.06</v>
      </c>
      <c r="BG83" s="28">
        <v>0.4</v>
      </c>
      <c r="BH83" s="36">
        <f>VLOOKUP($C83,[1]Sheet1!$C:$AD,26,0)</f>
        <v>0.61538461538461497</v>
      </c>
      <c r="BI83" s="32">
        <f t="shared" si="74"/>
        <v>5</v>
      </c>
      <c r="BJ83" s="29">
        <f t="shared" si="75"/>
        <v>0.06</v>
      </c>
      <c r="BK83" s="38">
        <v>0.95</v>
      </c>
      <c r="BL83" s="36">
        <f>VLOOKUP($C83,[1]Sheet1!$C:$AD,27,0)</f>
        <v>0.98758620689655197</v>
      </c>
      <c r="BM83" s="32">
        <f t="shared" si="76"/>
        <v>5</v>
      </c>
      <c r="BN83" s="29">
        <f t="shared" si="77"/>
        <v>0.05</v>
      </c>
      <c r="BO83" s="39">
        <v>2</v>
      </c>
      <c r="BP83" s="32">
        <f t="shared" si="78"/>
        <v>5</v>
      </c>
      <c r="BQ83" s="29">
        <f t="shared" si="79"/>
        <v>0.05</v>
      </c>
      <c r="BR83" s="29">
        <f t="shared" si="80"/>
        <v>0.5</v>
      </c>
      <c r="BS83" s="29">
        <f t="shared" si="81"/>
        <v>0.4</v>
      </c>
      <c r="BT83" s="29">
        <f t="shared" si="82"/>
        <v>0.1</v>
      </c>
      <c r="BU83" s="40">
        <f t="shared" si="83"/>
        <v>1</v>
      </c>
      <c r="BV83" s="41" t="str">
        <f t="shared" si="84"/>
        <v>TERIMA</v>
      </c>
      <c r="BW83" s="42">
        <f t="shared" si="85"/>
        <v>670000</v>
      </c>
      <c r="BX83" s="43">
        <f t="shared" si="86"/>
        <v>268000</v>
      </c>
      <c r="BY83" s="44"/>
      <c r="BZ83" s="44"/>
      <c r="CA83" s="44"/>
      <c r="CB83" s="43">
        <f t="shared" si="87"/>
        <v>335000</v>
      </c>
      <c r="CC83" s="43">
        <f t="shared" si="88"/>
        <v>268000</v>
      </c>
      <c r="CD83" s="43">
        <f t="shared" si="89"/>
        <v>67000</v>
      </c>
      <c r="CE83" s="37">
        <f t="shared" si="90"/>
        <v>200000</v>
      </c>
      <c r="CF83" s="24">
        <f t="shared" si="91"/>
        <v>0</v>
      </c>
      <c r="CG83" s="24">
        <f t="shared" si="92"/>
        <v>0</v>
      </c>
      <c r="CH83" s="24">
        <f t="shared" si="93"/>
        <v>0</v>
      </c>
      <c r="CI83" s="24">
        <f t="shared" si="94"/>
        <v>0</v>
      </c>
      <c r="CJ83" s="24">
        <f t="shared" si="95"/>
        <v>0</v>
      </c>
      <c r="CK83" s="24">
        <f t="shared" si="96"/>
        <v>0</v>
      </c>
      <c r="CL83" s="24">
        <f t="shared" si="97"/>
        <v>0</v>
      </c>
      <c r="CM83" s="24">
        <f t="shared" si="98"/>
        <v>1</v>
      </c>
      <c r="CN83" s="45">
        <f t="shared" si="99"/>
        <v>870000</v>
      </c>
      <c r="CO83" s="47"/>
    </row>
    <row r="84" spans="1:93" s="48" customFormat="1">
      <c r="A84" s="22">
        <v>74</v>
      </c>
      <c r="B84" s="23" t="s">
        <v>142</v>
      </c>
      <c r="C84" s="24">
        <v>160090</v>
      </c>
      <c r="D84" s="25">
        <f>IFERROR(VLOOKUP($C84,[1]Sheet1!$C:$AD,14,0),"")</f>
        <v>44368</v>
      </c>
      <c r="E84" s="25">
        <f>IFERROR(VLOOKUP($C84,[1]Sheet1!$C:$AD,15,0),"")</f>
        <v>44671</v>
      </c>
      <c r="F84" s="26" t="str">
        <f>IFERROR(VLOOKUP($C84,[1]Sheet1!$C:$AD,17,0),"")</f>
        <v>E</v>
      </c>
      <c r="G84" s="25" t="str">
        <f>IFERROR(VLOOKUP($C84,[1]Sheet1!$C:$AD,9,0),"")</f>
        <v>AGENT PREPAID</v>
      </c>
      <c r="H84" s="25" t="str">
        <f>IFERROR(VLOOKUP($C84,[1]Sheet1!$C:$AD,4,0),"")</f>
        <v>PEREMPUAN</v>
      </c>
      <c r="I84" s="25" t="str">
        <f>IFERROR(VLOOKUP($C84,[1]Sheet1!$C:$AD,11,0),"")</f>
        <v>ANGGITA SITI NUR MARFUAH</v>
      </c>
      <c r="J84" s="25" t="str">
        <f>IFERROR(VLOOKUP($C84,[1]Sheet1!$C:$AD,12,0),"")</f>
        <v>AAN YANUAR</v>
      </c>
      <c r="K84" s="27" t="s">
        <v>68</v>
      </c>
      <c r="L84" s="24"/>
      <c r="M84" s="24"/>
      <c r="N84" s="22">
        <v>22</v>
      </c>
      <c r="O84" s="22">
        <f>VLOOKUP($C84,[1]Sheet2!$C:$AI,11,0)</f>
        <v>21</v>
      </c>
      <c r="P84" s="22">
        <f>VLOOKUP($C84,[1]Sheet2!$C:$AI,17,0)</f>
        <v>0</v>
      </c>
      <c r="Q84" s="22">
        <f>VLOOKUP($C84,[1]Sheet2!$C:$AI,19,0)</f>
        <v>0</v>
      </c>
      <c r="R84" s="22">
        <f>VLOOKUP($C84,[1]Sheet2!$C:$AI,25,0)</f>
        <v>0</v>
      </c>
      <c r="S84" s="22">
        <f>VLOOKUP($C84,[1]Sheet2!$C:$AI,22,0)</f>
        <v>0</v>
      </c>
      <c r="T84" s="22">
        <f>VLOOKUP($C84,[1]Sheet2!$C:$AI,16,0)</f>
        <v>0</v>
      </c>
      <c r="U84" s="22">
        <f t="shared" si="50"/>
        <v>0</v>
      </c>
      <c r="V84" s="22">
        <f t="shared" si="51"/>
        <v>21</v>
      </c>
      <c r="W84" s="22">
        <f t="shared" si="52"/>
        <v>21</v>
      </c>
      <c r="X84" s="22">
        <v>7.75</v>
      </c>
      <c r="Y84" s="22">
        <v>0</v>
      </c>
      <c r="Z84" s="28">
        <f t="shared" si="53"/>
        <v>1</v>
      </c>
      <c r="AA84" s="22">
        <f t="shared" si="54"/>
        <v>5</v>
      </c>
      <c r="AB84" s="29">
        <f t="shared" si="55"/>
        <v>0.1</v>
      </c>
      <c r="AC84" s="22">
        <f t="shared" si="56"/>
        <v>0</v>
      </c>
      <c r="AD84" s="28">
        <f t="shared" si="57"/>
        <v>1</v>
      </c>
      <c r="AE84" s="22">
        <f t="shared" si="58"/>
        <v>5</v>
      </c>
      <c r="AF84" s="29">
        <f t="shared" si="59"/>
        <v>0.15</v>
      </c>
      <c r="AG84" s="22">
        <f t="shared" si="60"/>
        <v>9765</v>
      </c>
      <c r="AH84" s="30">
        <f>VLOOKUP(C84,[1]Sheet3!C:H,6,0)</f>
        <v>11810.583333333319</v>
      </c>
      <c r="AI84" s="31">
        <f t="shared" si="61"/>
        <v>1.2094811401262999</v>
      </c>
      <c r="AJ84" s="22">
        <f t="shared" si="62"/>
        <v>5</v>
      </c>
      <c r="AK84" s="29">
        <f t="shared" si="63"/>
        <v>0.1</v>
      </c>
      <c r="AL84" s="32">
        <v>300</v>
      </c>
      <c r="AM84" s="33">
        <f>VLOOKUP($C84,[1]Sheet1!$C:$AD,21,0)</f>
        <v>298.56960556844501</v>
      </c>
      <c r="AN84" s="32">
        <f t="shared" si="64"/>
        <v>5</v>
      </c>
      <c r="AO84" s="29">
        <f t="shared" si="65"/>
        <v>0.15</v>
      </c>
      <c r="AP84" s="34">
        <v>95</v>
      </c>
      <c r="AQ84" s="33">
        <f>VLOOKUP($C84,[1]Sheet1!$C:$AD,22,0)</f>
        <v>98.3333333333333</v>
      </c>
      <c r="AR84" s="32">
        <f t="shared" si="66"/>
        <v>5</v>
      </c>
      <c r="AS84" s="29">
        <f t="shared" si="67"/>
        <v>0.1</v>
      </c>
      <c r="AT84" s="35">
        <v>0.92</v>
      </c>
      <c r="AU84" s="36">
        <f>VLOOKUP($C84,[1]Sheet1!$C:$AD,23,0)</f>
        <v>1</v>
      </c>
      <c r="AV84" s="32">
        <f t="shared" si="68"/>
        <v>5</v>
      </c>
      <c r="AW84" s="29">
        <f t="shared" si="69"/>
        <v>0.1</v>
      </c>
      <c r="AX84" s="34">
        <v>90</v>
      </c>
      <c r="AY84" s="33">
        <f>VLOOKUP($C84,[1]Sheet1!$C:$AD,24,0)</f>
        <v>100</v>
      </c>
      <c r="AZ84" s="32">
        <f t="shared" si="70"/>
        <v>5</v>
      </c>
      <c r="BA84" s="29">
        <f t="shared" si="71"/>
        <v>0.08</v>
      </c>
      <c r="BB84" s="28">
        <v>0.85</v>
      </c>
      <c r="BC84" s="36">
        <f>VLOOKUP($C84,[1]Sheet1!$C:$AD,25,0)</f>
        <v>1</v>
      </c>
      <c r="BD84" s="37"/>
      <c r="BE84" s="32">
        <f t="shared" si="72"/>
        <v>5</v>
      </c>
      <c r="BF84" s="29">
        <f t="shared" si="73"/>
        <v>0.06</v>
      </c>
      <c r="BG84" s="28">
        <v>0.4</v>
      </c>
      <c r="BH84" s="36">
        <f>VLOOKUP($C84,[1]Sheet1!$C:$AD,26,0)</f>
        <v>1</v>
      </c>
      <c r="BI84" s="32">
        <f t="shared" si="74"/>
        <v>5</v>
      </c>
      <c r="BJ84" s="29">
        <f t="shared" si="75"/>
        <v>0.06</v>
      </c>
      <c r="BK84" s="38">
        <v>0.95</v>
      </c>
      <c r="BL84" s="36">
        <f>VLOOKUP($C84,[1]Sheet1!$C:$AD,27,0)</f>
        <v>0.99419953596287702</v>
      </c>
      <c r="BM84" s="32">
        <f t="shared" si="76"/>
        <v>5</v>
      </c>
      <c r="BN84" s="29">
        <f t="shared" si="77"/>
        <v>0.05</v>
      </c>
      <c r="BO84" s="39">
        <v>2</v>
      </c>
      <c r="BP84" s="32">
        <f t="shared" si="78"/>
        <v>5</v>
      </c>
      <c r="BQ84" s="29">
        <f t="shared" si="79"/>
        <v>0.05</v>
      </c>
      <c r="BR84" s="29">
        <f t="shared" si="80"/>
        <v>0.5</v>
      </c>
      <c r="BS84" s="29">
        <f t="shared" si="81"/>
        <v>0.4</v>
      </c>
      <c r="BT84" s="29">
        <f t="shared" si="82"/>
        <v>0.1</v>
      </c>
      <c r="BU84" s="40">
        <f t="shared" si="83"/>
        <v>1</v>
      </c>
      <c r="BV84" s="41" t="str">
        <f t="shared" si="84"/>
        <v>TERIMA</v>
      </c>
      <c r="BW84" s="42">
        <f t="shared" si="85"/>
        <v>670000</v>
      </c>
      <c r="BX84" s="43">
        <f t="shared" si="86"/>
        <v>268000</v>
      </c>
      <c r="BY84" s="44"/>
      <c r="BZ84" s="44"/>
      <c r="CA84" s="44"/>
      <c r="CB84" s="43">
        <f t="shared" si="87"/>
        <v>335000</v>
      </c>
      <c r="CC84" s="43">
        <f t="shared" si="88"/>
        <v>268000</v>
      </c>
      <c r="CD84" s="43">
        <f t="shared" si="89"/>
        <v>67000</v>
      </c>
      <c r="CE84" s="37">
        <f t="shared" si="90"/>
        <v>200000</v>
      </c>
      <c r="CF84" s="24">
        <f t="shared" si="91"/>
        <v>0</v>
      </c>
      <c r="CG84" s="24">
        <f t="shared" si="92"/>
        <v>0</v>
      </c>
      <c r="CH84" s="24">
        <f t="shared" si="93"/>
        <v>0</v>
      </c>
      <c r="CI84" s="24">
        <f t="shared" si="94"/>
        <v>0</v>
      </c>
      <c r="CJ84" s="24">
        <f t="shared" si="95"/>
        <v>0</v>
      </c>
      <c r="CK84" s="24">
        <f t="shared" si="96"/>
        <v>0</v>
      </c>
      <c r="CL84" s="24">
        <f t="shared" si="97"/>
        <v>0</v>
      </c>
      <c r="CM84" s="24">
        <f t="shared" si="98"/>
        <v>1</v>
      </c>
      <c r="CN84" s="45">
        <f t="shared" si="99"/>
        <v>870000</v>
      </c>
      <c r="CO84" s="47"/>
    </row>
    <row r="85" spans="1:93" s="48" customFormat="1">
      <c r="A85" s="22">
        <v>75</v>
      </c>
      <c r="B85" s="75" t="s">
        <v>143</v>
      </c>
      <c r="C85" s="24">
        <v>160684</v>
      </c>
      <c r="D85" s="25">
        <f>IFERROR(VLOOKUP($C85,[1]Sheet1!$C:$AD,14,0),"")</f>
        <v>44550</v>
      </c>
      <c r="E85" s="25">
        <f>IFERROR(VLOOKUP($C85,[1]Sheet1!$C:$AD,15,0),"")</f>
        <v>44914</v>
      </c>
      <c r="F85" s="26" t="str">
        <f>IFERROR(VLOOKUP($C85,[1]Sheet1!$C:$AD,17,0),"")</f>
        <v>E</v>
      </c>
      <c r="G85" s="25" t="str">
        <f>IFERROR(VLOOKUP($C85,[1]Sheet1!$C:$AD,9,0),"")</f>
        <v>AGENT PREPAID</v>
      </c>
      <c r="H85" s="25" t="str">
        <f>IFERROR(VLOOKUP($C85,[1]Sheet1!$C:$AD,4,0),"")</f>
        <v>LAKI-LAKI</v>
      </c>
      <c r="I85" s="25" t="str">
        <f>IFERROR(VLOOKUP($C85,[1]Sheet1!$C:$AD,11,0),"")</f>
        <v>ADITYA AMRULLAH</v>
      </c>
      <c r="J85" s="25" t="str">
        <f>IFERROR(VLOOKUP($C85,[1]Sheet1!$C:$AD,12,0),"")</f>
        <v>RIKA RIANY</v>
      </c>
      <c r="K85" s="27" t="s">
        <v>68</v>
      </c>
      <c r="L85" s="24"/>
      <c r="M85" s="24"/>
      <c r="N85" s="22">
        <v>22</v>
      </c>
      <c r="O85" s="22">
        <f>VLOOKUP($C85,[1]Sheet2!$C:$AI,11,0)</f>
        <v>22</v>
      </c>
      <c r="P85" s="22">
        <f>VLOOKUP($C85,[1]Sheet2!$C:$AI,17,0)</f>
        <v>0</v>
      </c>
      <c r="Q85" s="22">
        <f>VLOOKUP($C85,[1]Sheet2!$C:$AI,19,0)</f>
        <v>0</v>
      </c>
      <c r="R85" s="22">
        <f>VLOOKUP($C85,[1]Sheet2!$C:$AI,25,0)</f>
        <v>0</v>
      </c>
      <c r="S85" s="22">
        <f>VLOOKUP($C85,[1]Sheet2!$C:$AI,22,0)</f>
        <v>0</v>
      </c>
      <c r="T85" s="22">
        <f>VLOOKUP($C85,[1]Sheet2!$C:$AI,16,0)</f>
        <v>0</v>
      </c>
      <c r="U85" s="22">
        <f t="shared" si="50"/>
        <v>0</v>
      </c>
      <c r="V85" s="22">
        <f t="shared" si="51"/>
        <v>22</v>
      </c>
      <c r="W85" s="22">
        <f t="shared" si="52"/>
        <v>22</v>
      </c>
      <c r="X85" s="22">
        <v>7.75</v>
      </c>
      <c r="Y85" s="22">
        <v>0</v>
      </c>
      <c r="Z85" s="28">
        <f t="shared" si="53"/>
        <v>1</v>
      </c>
      <c r="AA85" s="22">
        <f t="shared" si="54"/>
        <v>5</v>
      </c>
      <c r="AB85" s="29">
        <f t="shared" si="55"/>
        <v>0.1</v>
      </c>
      <c r="AC85" s="22">
        <f t="shared" si="56"/>
        <v>0</v>
      </c>
      <c r="AD85" s="28">
        <f t="shared" si="57"/>
        <v>1</v>
      </c>
      <c r="AE85" s="22">
        <f t="shared" si="58"/>
        <v>5</v>
      </c>
      <c r="AF85" s="29">
        <f t="shared" si="59"/>
        <v>0.15</v>
      </c>
      <c r="AG85" s="22">
        <f t="shared" si="60"/>
        <v>10230</v>
      </c>
      <c r="AH85" s="30">
        <f>VLOOKUP(C85,[1]Sheet3!C:H,6,0)</f>
        <v>13905.292063492059</v>
      </c>
      <c r="AI85" s="31">
        <f t="shared" si="61"/>
        <v>1.3592660863628601</v>
      </c>
      <c r="AJ85" s="22">
        <f t="shared" si="62"/>
        <v>5</v>
      </c>
      <c r="AK85" s="29">
        <f t="shared" si="63"/>
        <v>0.1</v>
      </c>
      <c r="AL85" s="32">
        <v>300</v>
      </c>
      <c r="AM85" s="33">
        <f>VLOOKUP($C85,[1]Sheet1!$C:$AD,21,0)</f>
        <v>218.818088386434</v>
      </c>
      <c r="AN85" s="32">
        <f t="shared" si="64"/>
        <v>5</v>
      </c>
      <c r="AO85" s="29">
        <f t="shared" si="65"/>
        <v>0.15</v>
      </c>
      <c r="AP85" s="34">
        <v>95</v>
      </c>
      <c r="AQ85" s="33">
        <f>VLOOKUP($C85,[1]Sheet1!$C:$AD,22,0)</f>
        <v>98.75</v>
      </c>
      <c r="AR85" s="32">
        <f t="shared" si="66"/>
        <v>5</v>
      </c>
      <c r="AS85" s="29">
        <f t="shared" si="67"/>
        <v>0.1</v>
      </c>
      <c r="AT85" s="35">
        <v>0.92</v>
      </c>
      <c r="AU85" s="36">
        <f>VLOOKUP($C85,[1]Sheet1!$C:$AD,23,0)</f>
        <v>0.93333333333333302</v>
      </c>
      <c r="AV85" s="32">
        <f t="shared" si="68"/>
        <v>5</v>
      </c>
      <c r="AW85" s="29">
        <f t="shared" si="69"/>
        <v>0.1</v>
      </c>
      <c r="AX85" s="34">
        <v>90</v>
      </c>
      <c r="AY85" s="33">
        <f>VLOOKUP($C85,[1]Sheet1!$C:$AD,24,0)</f>
        <v>100</v>
      </c>
      <c r="AZ85" s="32">
        <f t="shared" si="70"/>
        <v>5</v>
      </c>
      <c r="BA85" s="29">
        <f t="shared" si="71"/>
        <v>0.08</v>
      </c>
      <c r="BB85" s="28">
        <v>0.85</v>
      </c>
      <c r="BC85" s="36">
        <f>VLOOKUP($C85,[1]Sheet1!$C:$AD,25,0)</f>
        <v>0.92307692307692302</v>
      </c>
      <c r="BD85" s="37"/>
      <c r="BE85" s="32">
        <f t="shared" si="72"/>
        <v>5</v>
      </c>
      <c r="BF85" s="29">
        <f t="shared" si="73"/>
        <v>0.06</v>
      </c>
      <c r="BG85" s="28">
        <v>0.4</v>
      </c>
      <c r="BH85" s="36">
        <f>VLOOKUP($C85,[1]Sheet1!$C:$AD,26,0)</f>
        <v>0.6</v>
      </c>
      <c r="BI85" s="32">
        <f t="shared" si="74"/>
        <v>5</v>
      </c>
      <c r="BJ85" s="29">
        <f t="shared" si="75"/>
        <v>0.06</v>
      </c>
      <c r="BK85" s="38">
        <v>0.95</v>
      </c>
      <c r="BL85" s="36">
        <f>VLOOKUP($C85,[1]Sheet1!$C:$AD,27,0)</f>
        <v>0.99177800616649503</v>
      </c>
      <c r="BM85" s="32">
        <f t="shared" si="76"/>
        <v>5</v>
      </c>
      <c r="BN85" s="29">
        <f t="shared" si="77"/>
        <v>0.05</v>
      </c>
      <c r="BO85" s="39">
        <v>2</v>
      </c>
      <c r="BP85" s="32">
        <f t="shared" si="78"/>
        <v>5</v>
      </c>
      <c r="BQ85" s="29">
        <f t="shared" si="79"/>
        <v>0.05</v>
      </c>
      <c r="BR85" s="29">
        <f t="shared" si="80"/>
        <v>0.5</v>
      </c>
      <c r="BS85" s="29">
        <f t="shared" si="81"/>
        <v>0.4</v>
      </c>
      <c r="BT85" s="29">
        <f t="shared" si="82"/>
        <v>0.1</v>
      </c>
      <c r="BU85" s="40">
        <f t="shared" si="83"/>
        <v>1</v>
      </c>
      <c r="BV85" s="41" t="str">
        <f t="shared" si="84"/>
        <v>TERIMA</v>
      </c>
      <c r="BW85" s="42">
        <f t="shared" si="85"/>
        <v>670000</v>
      </c>
      <c r="BX85" s="43">
        <f t="shared" si="86"/>
        <v>268000</v>
      </c>
      <c r="BY85" s="44"/>
      <c r="BZ85" s="44"/>
      <c r="CA85" s="44"/>
      <c r="CB85" s="43">
        <f t="shared" si="87"/>
        <v>335000</v>
      </c>
      <c r="CC85" s="43">
        <f t="shared" si="88"/>
        <v>268000</v>
      </c>
      <c r="CD85" s="43">
        <f t="shared" si="89"/>
        <v>67000</v>
      </c>
      <c r="CE85" s="37">
        <f t="shared" si="90"/>
        <v>200000</v>
      </c>
      <c r="CF85" s="24">
        <f t="shared" si="91"/>
        <v>0</v>
      </c>
      <c r="CG85" s="24">
        <f t="shared" si="92"/>
        <v>0</v>
      </c>
      <c r="CH85" s="24">
        <f t="shared" si="93"/>
        <v>0</v>
      </c>
      <c r="CI85" s="24">
        <f t="shared" si="94"/>
        <v>0</v>
      </c>
      <c r="CJ85" s="24">
        <f t="shared" si="95"/>
        <v>0</v>
      </c>
      <c r="CK85" s="24">
        <f t="shared" si="96"/>
        <v>0</v>
      </c>
      <c r="CL85" s="24">
        <f t="shared" si="97"/>
        <v>1</v>
      </c>
      <c r="CM85" s="24">
        <f t="shared" si="98"/>
        <v>0</v>
      </c>
      <c r="CN85" s="45">
        <f t="shared" si="99"/>
        <v>870000</v>
      </c>
      <c r="CO85" s="47"/>
    </row>
    <row r="86" spans="1:93" s="48" customFormat="1">
      <c r="A86" s="22">
        <v>76</v>
      </c>
      <c r="B86" s="81" t="s">
        <v>144</v>
      </c>
      <c r="C86" s="24">
        <v>160092</v>
      </c>
      <c r="D86" s="25">
        <f>IFERROR(VLOOKUP($C86,[1]Sheet1!$C:$AD,14,0),"")</f>
        <v>44551</v>
      </c>
      <c r="E86" s="25">
        <f>IFERROR(VLOOKUP($C86,[1]Sheet1!$C:$AD,15,0),"")</f>
        <v>44915</v>
      </c>
      <c r="F86" s="26" t="str">
        <f>IFERROR(VLOOKUP($C86,[1]Sheet1!$C:$AD,17,0),"")</f>
        <v>E</v>
      </c>
      <c r="G86" s="25" t="str">
        <f>IFERROR(VLOOKUP($C86,[1]Sheet1!$C:$AD,9,0),"")</f>
        <v>AGENT PREPAID</v>
      </c>
      <c r="H86" s="25" t="str">
        <f>IFERROR(VLOOKUP($C86,[1]Sheet1!$C:$AD,4,0),"")</f>
        <v>LAKI-LAKI</v>
      </c>
      <c r="I86" s="25" t="str">
        <f>IFERROR(VLOOKUP($C86,[1]Sheet1!$C:$AD,11,0),"")</f>
        <v>JEANNY ANASTASYA</v>
      </c>
      <c r="J86" s="25" t="str">
        <f>IFERROR(VLOOKUP($C86,[1]Sheet1!$C:$AD,12,0),"")</f>
        <v>AAN YANUAR</v>
      </c>
      <c r="K86" s="27" t="s">
        <v>68</v>
      </c>
      <c r="L86" s="24"/>
      <c r="M86" s="24"/>
      <c r="N86" s="22">
        <v>22</v>
      </c>
      <c r="O86" s="22">
        <f>VLOOKUP($C86,[1]Sheet2!$C:$AI,11,0)</f>
        <v>20</v>
      </c>
      <c r="P86" s="22">
        <f>VLOOKUP($C86,[1]Sheet2!$C:$AI,17,0)</f>
        <v>0</v>
      </c>
      <c r="Q86" s="22">
        <f>VLOOKUP($C86,[1]Sheet2!$C:$AI,19,0)</f>
        <v>0</v>
      </c>
      <c r="R86" s="22">
        <f>VLOOKUP($C86,[1]Sheet2!$C:$AI,25,0)</f>
        <v>0</v>
      </c>
      <c r="S86" s="22">
        <f>VLOOKUP($C86,[1]Sheet2!$C:$AI,22,0)</f>
        <v>0</v>
      </c>
      <c r="T86" s="22">
        <f>VLOOKUP($C86,[1]Sheet2!$C:$AI,16,0)</f>
        <v>0</v>
      </c>
      <c r="U86" s="22">
        <f t="shared" si="50"/>
        <v>0</v>
      </c>
      <c r="V86" s="22">
        <f t="shared" si="51"/>
        <v>20</v>
      </c>
      <c r="W86" s="22">
        <f t="shared" si="52"/>
        <v>20</v>
      </c>
      <c r="X86" s="22">
        <v>7.75</v>
      </c>
      <c r="Y86" s="22">
        <v>0</v>
      </c>
      <c r="Z86" s="28">
        <f t="shared" si="53"/>
        <v>1</v>
      </c>
      <c r="AA86" s="22">
        <f t="shared" si="54"/>
        <v>5</v>
      </c>
      <c r="AB86" s="29">
        <f t="shared" si="55"/>
        <v>0.1</v>
      </c>
      <c r="AC86" s="22">
        <f t="shared" si="56"/>
        <v>0</v>
      </c>
      <c r="AD86" s="28">
        <f t="shared" si="57"/>
        <v>1</v>
      </c>
      <c r="AE86" s="22">
        <f t="shared" si="58"/>
        <v>5</v>
      </c>
      <c r="AF86" s="29">
        <f t="shared" si="59"/>
        <v>0.15</v>
      </c>
      <c r="AG86" s="22">
        <f t="shared" si="60"/>
        <v>9300</v>
      </c>
      <c r="AH86" s="30">
        <f>VLOOKUP(C86,[1]Sheet3!C:H,6,0)</f>
        <v>11108.533333333346</v>
      </c>
      <c r="AI86" s="31">
        <f t="shared" si="61"/>
        <v>1.1944659498207899</v>
      </c>
      <c r="AJ86" s="22">
        <f t="shared" si="62"/>
        <v>5</v>
      </c>
      <c r="AK86" s="29">
        <f t="shared" si="63"/>
        <v>0.1</v>
      </c>
      <c r="AL86" s="32">
        <v>300</v>
      </c>
      <c r="AM86" s="33">
        <f>VLOOKUP($C86,[1]Sheet1!$C:$AD,21,0)</f>
        <v>274.60953800298103</v>
      </c>
      <c r="AN86" s="32">
        <f t="shared" si="64"/>
        <v>5</v>
      </c>
      <c r="AO86" s="29">
        <f t="shared" si="65"/>
        <v>0.15</v>
      </c>
      <c r="AP86" s="34">
        <v>95</v>
      </c>
      <c r="AQ86" s="33">
        <f>VLOOKUP($C86,[1]Sheet1!$C:$AD,22,0)</f>
        <v>98.3333333333333</v>
      </c>
      <c r="AR86" s="32">
        <f t="shared" si="66"/>
        <v>5</v>
      </c>
      <c r="AS86" s="29">
        <f t="shared" si="67"/>
        <v>0.1</v>
      </c>
      <c r="AT86" s="35">
        <v>0.92</v>
      </c>
      <c r="AU86" s="36">
        <f>VLOOKUP($C86,[1]Sheet1!$C:$AD,23,0)</f>
        <v>1</v>
      </c>
      <c r="AV86" s="32">
        <f t="shared" si="68"/>
        <v>5</v>
      </c>
      <c r="AW86" s="29">
        <f t="shared" si="69"/>
        <v>0.1</v>
      </c>
      <c r="AX86" s="34">
        <v>90</v>
      </c>
      <c r="AY86" s="33">
        <f>VLOOKUP($C86,[1]Sheet1!$C:$AD,24,0)</f>
        <v>100</v>
      </c>
      <c r="AZ86" s="32">
        <f t="shared" si="70"/>
        <v>5</v>
      </c>
      <c r="BA86" s="29">
        <f t="shared" si="71"/>
        <v>0.08</v>
      </c>
      <c r="BB86" s="28">
        <v>0.85</v>
      </c>
      <c r="BC86" s="36">
        <f>VLOOKUP($C86,[1]Sheet1!$C:$AD,25,0)</f>
        <v>0.875</v>
      </c>
      <c r="BD86" s="37"/>
      <c r="BE86" s="32">
        <f t="shared" si="72"/>
        <v>5</v>
      </c>
      <c r="BF86" s="29">
        <f t="shared" si="73"/>
        <v>0.06</v>
      </c>
      <c r="BG86" s="28">
        <v>0.4</v>
      </c>
      <c r="BH86" s="36">
        <f>VLOOKUP($C86,[1]Sheet1!$C:$AD,26,0)</f>
        <v>0.875</v>
      </c>
      <c r="BI86" s="32">
        <f t="shared" si="74"/>
        <v>5</v>
      </c>
      <c r="BJ86" s="29">
        <f t="shared" si="75"/>
        <v>0.06</v>
      </c>
      <c r="BK86" s="38">
        <v>0.95</v>
      </c>
      <c r="BL86" s="36">
        <f>VLOOKUP($C86,[1]Sheet1!$C:$AD,27,0)</f>
        <v>0.98658718330849504</v>
      </c>
      <c r="BM86" s="32">
        <f t="shared" si="76"/>
        <v>5</v>
      </c>
      <c r="BN86" s="29">
        <f t="shared" si="77"/>
        <v>0.05</v>
      </c>
      <c r="BO86" s="39">
        <v>2</v>
      </c>
      <c r="BP86" s="32">
        <f t="shared" si="78"/>
        <v>5</v>
      </c>
      <c r="BQ86" s="29">
        <f t="shared" si="79"/>
        <v>0.05</v>
      </c>
      <c r="BR86" s="29">
        <f t="shared" si="80"/>
        <v>0.5</v>
      </c>
      <c r="BS86" s="29">
        <f t="shared" si="81"/>
        <v>0.4</v>
      </c>
      <c r="BT86" s="29">
        <f t="shared" si="82"/>
        <v>0.1</v>
      </c>
      <c r="BU86" s="40">
        <f t="shared" si="83"/>
        <v>1</v>
      </c>
      <c r="BV86" s="41" t="str">
        <f t="shared" si="84"/>
        <v>TERIMA</v>
      </c>
      <c r="BW86" s="42">
        <f t="shared" si="85"/>
        <v>670000</v>
      </c>
      <c r="BX86" s="43">
        <f t="shared" si="86"/>
        <v>268000</v>
      </c>
      <c r="BY86" s="44"/>
      <c r="BZ86" s="44"/>
      <c r="CA86" s="44"/>
      <c r="CB86" s="43">
        <f t="shared" si="87"/>
        <v>335000</v>
      </c>
      <c r="CC86" s="43">
        <f t="shared" si="88"/>
        <v>268000</v>
      </c>
      <c r="CD86" s="43">
        <f t="shared" si="89"/>
        <v>67000</v>
      </c>
      <c r="CE86" s="37">
        <f t="shared" si="90"/>
        <v>200000</v>
      </c>
      <c r="CF86" s="24">
        <f t="shared" si="91"/>
        <v>0</v>
      </c>
      <c r="CG86" s="24">
        <f t="shared" si="92"/>
        <v>0</v>
      </c>
      <c r="CH86" s="24">
        <f t="shared" si="93"/>
        <v>0</v>
      </c>
      <c r="CI86" s="24">
        <f t="shared" si="94"/>
        <v>0</v>
      </c>
      <c r="CJ86" s="24">
        <f t="shared" si="95"/>
        <v>0</v>
      </c>
      <c r="CK86" s="24">
        <f t="shared" si="96"/>
        <v>0</v>
      </c>
      <c r="CL86" s="24">
        <f t="shared" si="97"/>
        <v>1</v>
      </c>
      <c r="CM86" s="24">
        <f t="shared" si="98"/>
        <v>0</v>
      </c>
      <c r="CN86" s="45">
        <f t="shared" si="99"/>
        <v>870000</v>
      </c>
      <c r="CO86" s="47"/>
    </row>
    <row r="87" spans="1:93" s="48" customFormat="1">
      <c r="A87" s="22">
        <v>77</v>
      </c>
      <c r="B87" s="81" t="s">
        <v>145</v>
      </c>
      <c r="C87" s="24">
        <v>160708</v>
      </c>
      <c r="D87" s="25">
        <f>IFERROR(VLOOKUP($C87,[1]Sheet1!$C:$AD,14,0),"")</f>
        <v>44522</v>
      </c>
      <c r="E87" s="25">
        <f>IFERROR(VLOOKUP($C87,[1]Sheet1!$C:$AD,15,0),"")</f>
        <v>44825</v>
      </c>
      <c r="F87" s="26" t="str">
        <f>IFERROR(VLOOKUP($C87,[1]Sheet1!$C:$AD,17,0),"")</f>
        <v>E</v>
      </c>
      <c r="G87" s="25" t="str">
        <f>IFERROR(VLOOKUP($C87,[1]Sheet1!$C:$AD,9,0),"")</f>
        <v>AGENT PREPAID</v>
      </c>
      <c r="H87" s="25" t="str">
        <f>IFERROR(VLOOKUP($C87,[1]Sheet1!$C:$AD,4,0),"")</f>
        <v>LAKI-LAKI</v>
      </c>
      <c r="I87" s="25" t="str">
        <f>IFERROR(VLOOKUP($C87,[1]Sheet1!$C:$AD,11,0),"")</f>
        <v>FREDY CAHYADI</v>
      </c>
      <c r="J87" s="25" t="str">
        <f>IFERROR(VLOOKUP($C87,[1]Sheet1!$C:$AD,12,0),"")</f>
        <v>RIKA RIANY</v>
      </c>
      <c r="K87" s="27" t="s">
        <v>68</v>
      </c>
      <c r="L87" s="24"/>
      <c r="M87" s="24"/>
      <c r="N87" s="22">
        <v>22</v>
      </c>
      <c r="O87" s="22">
        <f>VLOOKUP($C87,[1]Sheet2!$C:$AI,11,0)</f>
        <v>21</v>
      </c>
      <c r="P87" s="22">
        <f>VLOOKUP($C87,[1]Sheet2!$C:$AI,17,0)</f>
        <v>0</v>
      </c>
      <c r="Q87" s="22">
        <f>VLOOKUP($C87,[1]Sheet2!$C:$AI,19,0)</f>
        <v>0</v>
      </c>
      <c r="R87" s="22">
        <f>VLOOKUP($C87,[1]Sheet2!$C:$AI,25,0)</f>
        <v>0</v>
      </c>
      <c r="S87" s="22">
        <f>VLOOKUP($C87,[1]Sheet2!$C:$AI,22,0)</f>
        <v>0</v>
      </c>
      <c r="T87" s="22">
        <f>VLOOKUP($C87,[1]Sheet2!$C:$AI,16,0)</f>
        <v>0</v>
      </c>
      <c r="U87" s="22">
        <f t="shared" si="50"/>
        <v>0</v>
      </c>
      <c r="V87" s="22">
        <f t="shared" si="51"/>
        <v>21</v>
      </c>
      <c r="W87" s="22">
        <f t="shared" si="52"/>
        <v>21</v>
      </c>
      <c r="X87" s="22">
        <v>7.75</v>
      </c>
      <c r="Y87" s="22">
        <v>0</v>
      </c>
      <c r="Z87" s="28">
        <f t="shared" si="53"/>
        <v>1</v>
      </c>
      <c r="AA87" s="22">
        <f t="shared" si="54"/>
        <v>5</v>
      </c>
      <c r="AB87" s="29">
        <f t="shared" si="55"/>
        <v>0.1</v>
      </c>
      <c r="AC87" s="22">
        <f t="shared" si="56"/>
        <v>0</v>
      </c>
      <c r="AD87" s="28">
        <f t="shared" si="57"/>
        <v>1</v>
      </c>
      <c r="AE87" s="22">
        <f t="shared" si="58"/>
        <v>5</v>
      </c>
      <c r="AF87" s="29">
        <f t="shared" si="59"/>
        <v>0.15</v>
      </c>
      <c r="AG87" s="22">
        <f t="shared" si="60"/>
        <v>9765</v>
      </c>
      <c r="AH87" s="30">
        <f>VLOOKUP(C87,[1]Sheet3!C:H,6,0)</f>
        <v>11611.299999999963</v>
      </c>
      <c r="AI87" s="31">
        <f t="shared" si="61"/>
        <v>1.1890732206861201</v>
      </c>
      <c r="AJ87" s="22">
        <f t="shared" si="62"/>
        <v>5</v>
      </c>
      <c r="AK87" s="29">
        <f t="shared" si="63"/>
        <v>0.1</v>
      </c>
      <c r="AL87" s="32">
        <v>300</v>
      </c>
      <c r="AM87" s="33">
        <f>VLOOKUP($C87,[1]Sheet1!$C:$AD,21,0)</f>
        <v>254.194524495677</v>
      </c>
      <c r="AN87" s="32">
        <f t="shared" si="64"/>
        <v>5</v>
      </c>
      <c r="AO87" s="29">
        <f t="shared" si="65"/>
        <v>0.15</v>
      </c>
      <c r="AP87" s="34">
        <v>95</v>
      </c>
      <c r="AQ87" s="33">
        <f>VLOOKUP($C87,[1]Sheet1!$C:$AD,22,0)</f>
        <v>93.75</v>
      </c>
      <c r="AR87" s="32">
        <f t="shared" si="66"/>
        <v>1</v>
      </c>
      <c r="AS87" s="29">
        <f t="shared" si="67"/>
        <v>0.02</v>
      </c>
      <c r="AT87" s="35">
        <v>0.92</v>
      </c>
      <c r="AU87" s="36">
        <f>VLOOKUP($C87,[1]Sheet1!$C:$AD,23,0)</f>
        <v>0.78461538461538505</v>
      </c>
      <c r="AV87" s="32">
        <f t="shared" si="68"/>
        <v>1</v>
      </c>
      <c r="AW87" s="29">
        <f t="shared" si="69"/>
        <v>0.02</v>
      </c>
      <c r="AX87" s="34">
        <v>90</v>
      </c>
      <c r="AY87" s="33">
        <f>VLOOKUP($C87,[1]Sheet1!$C:$AD,24,0)</f>
        <v>100</v>
      </c>
      <c r="AZ87" s="32">
        <f t="shared" si="70"/>
        <v>5</v>
      </c>
      <c r="BA87" s="29">
        <f t="shared" si="71"/>
        <v>0.08</v>
      </c>
      <c r="BB87" s="28">
        <v>0.85</v>
      </c>
      <c r="BC87" s="36">
        <f>VLOOKUP($C87,[1]Sheet1!$C:$AD,25,0)</f>
        <v>0.81818181818181801</v>
      </c>
      <c r="BD87" s="37"/>
      <c r="BE87" s="32">
        <f t="shared" si="72"/>
        <v>1</v>
      </c>
      <c r="BF87" s="29">
        <f t="shared" si="73"/>
        <v>1.2E-2</v>
      </c>
      <c r="BG87" s="28">
        <v>0.4</v>
      </c>
      <c r="BH87" s="36">
        <f>VLOOKUP($C87,[1]Sheet1!$C:$AD,26,0)</f>
        <v>0.61538461538461497</v>
      </c>
      <c r="BI87" s="32">
        <f t="shared" si="74"/>
        <v>5</v>
      </c>
      <c r="BJ87" s="29">
        <f t="shared" si="75"/>
        <v>0.06</v>
      </c>
      <c r="BK87" s="38">
        <v>0.95</v>
      </c>
      <c r="BL87" s="36">
        <f>VLOOKUP($C87,[1]Sheet1!$C:$AD,27,0)</f>
        <v>0.98414985590778103</v>
      </c>
      <c r="BM87" s="32">
        <f t="shared" si="76"/>
        <v>5</v>
      </c>
      <c r="BN87" s="29">
        <f t="shared" si="77"/>
        <v>0.05</v>
      </c>
      <c r="BO87" s="39">
        <v>2</v>
      </c>
      <c r="BP87" s="32">
        <f t="shared" si="78"/>
        <v>5</v>
      </c>
      <c r="BQ87" s="29">
        <f t="shared" si="79"/>
        <v>0.05</v>
      </c>
      <c r="BR87" s="29">
        <f t="shared" si="80"/>
        <v>0.5</v>
      </c>
      <c r="BS87" s="29">
        <f t="shared" si="81"/>
        <v>0.192</v>
      </c>
      <c r="BT87" s="29">
        <f t="shared" si="82"/>
        <v>0.1</v>
      </c>
      <c r="BU87" s="40">
        <f t="shared" si="83"/>
        <v>0.79199999999999993</v>
      </c>
      <c r="BV87" s="41" t="str">
        <f t="shared" si="84"/>
        <v>TERIMA</v>
      </c>
      <c r="BW87" s="42">
        <f t="shared" si="85"/>
        <v>670000</v>
      </c>
      <c r="BX87" s="43">
        <f t="shared" si="86"/>
        <v>128640</v>
      </c>
      <c r="BY87" s="44"/>
      <c r="BZ87" s="44"/>
      <c r="CA87" s="44"/>
      <c r="CB87" s="43">
        <f t="shared" si="87"/>
        <v>335000</v>
      </c>
      <c r="CC87" s="43">
        <f t="shared" si="88"/>
        <v>128640</v>
      </c>
      <c r="CD87" s="43">
        <f t="shared" si="89"/>
        <v>67000</v>
      </c>
      <c r="CE87" s="37">
        <f t="shared" si="90"/>
        <v>0</v>
      </c>
      <c r="CF87" s="24">
        <f t="shared" si="91"/>
        <v>0</v>
      </c>
      <c r="CG87" s="24">
        <f t="shared" si="92"/>
        <v>0</v>
      </c>
      <c r="CH87" s="24">
        <f t="shared" si="93"/>
        <v>0</v>
      </c>
      <c r="CI87" s="24">
        <f t="shared" si="94"/>
        <v>0</v>
      </c>
      <c r="CJ87" s="24">
        <f t="shared" si="95"/>
        <v>0</v>
      </c>
      <c r="CK87" s="24">
        <f t="shared" si="96"/>
        <v>0</v>
      </c>
      <c r="CL87" s="24">
        <f t="shared" si="97"/>
        <v>1</v>
      </c>
      <c r="CM87" s="24">
        <f t="shared" si="98"/>
        <v>0</v>
      </c>
      <c r="CN87" s="45">
        <f t="shared" si="99"/>
        <v>530640</v>
      </c>
      <c r="CO87" s="47"/>
    </row>
    <row r="88" spans="1:93" s="48" customFormat="1">
      <c r="A88" s="22">
        <v>78</v>
      </c>
      <c r="B88" s="86" t="s">
        <v>146</v>
      </c>
      <c r="C88" s="24">
        <v>160074</v>
      </c>
      <c r="D88" s="25">
        <f>IFERROR(VLOOKUP($C88,[1]Sheet1!$C:$AD,14,0),"")</f>
        <v>44368</v>
      </c>
      <c r="E88" s="25">
        <f>IFERROR(VLOOKUP($C88,[1]Sheet1!$C:$AD,15,0),"")</f>
        <v>44732</v>
      </c>
      <c r="F88" s="26" t="str">
        <f>IFERROR(VLOOKUP($C88,[1]Sheet1!$C:$AD,17,0),"")</f>
        <v>E</v>
      </c>
      <c r="G88" s="25" t="str">
        <f>IFERROR(VLOOKUP($C88,[1]Sheet1!$C:$AD,9,0),"")</f>
        <v>AGENT POSTPAID</v>
      </c>
      <c r="H88" s="25" t="str">
        <f>IFERROR(VLOOKUP($C88,[1]Sheet1!$C:$AD,4,0),"")</f>
        <v>PEREMPUAN</v>
      </c>
      <c r="I88" s="25" t="str">
        <f>IFERROR(VLOOKUP($C88,[1]Sheet1!$C:$AD,11,0),"")</f>
        <v>IRMA RISMAYASARI</v>
      </c>
      <c r="J88" s="25" t="str">
        <f>IFERROR(VLOOKUP($C88,[1]Sheet1!$C:$AD,12,0),"")</f>
        <v>AAN YANUAR</v>
      </c>
      <c r="K88" s="27" t="s">
        <v>68</v>
      </c>
      <c r="L88" s="24"/>
      <c r="M88" s="24"/>
      <c r="N88" s="22">
        <v>22</v>
      </c>
      <c r="O88" s="22">
        <f>VLOOKUP($C88,[1]Sheet2!$C:$AI,11,0)</f>
        <v>21</v>
      </c>
      <c r="P88" s="22">
        <f>VLOOKUP($C88,[1]Sheet2!$C:$AI,17,0)</f>
        <v>0</v>
      </c>
      <c r="Q88" s="22">
        <f>VLOOKUP($C88,[1]Sheet2!$C:$AI,19,0)</f>
        <v>0</v>
      </c>
      <c r="R88" s="22">
        <f>VLOOKUP($C88,[1]Sheet2!$C:$AI,25,0)</f>
        <v>0</v>
      </c>
      <c r="S88" s="22">
        <f>VLOOKUP($C88,[1]Sheet2!$C:$AI,22,0)</f>
        <v>0</v>
      </c>
      <c r="T88" s="22">
        <f>VLOOKUP($C88,[1]Sheet2!$C:$AI,16,0)</f>
        <v>0</v>
      </c>
      <c r="U88" s="22">
        <f t="shared" si="50"/>
        <v>0</v>
      </c>
      <c r="V88" s="22">
        <f t="shared" si="51"/>
        <v>21</v>
      </c>
      <c r="W88" s="22">
        <f t="shared" si="52"/>
        <v>21</v>
      </c>
      <c r="X88" s="22">
        <v>7.75</v>
      </c>
      <c r="Y88" s="22">
        <v>0</v>
      </c>
      <c r="Z88" s="28">
        <f t="shared" si="53"/>
        <v>1</v>
      </c>
      <c r="AA88" s="22">
        <f t="shared" si="54"/>
        <v>5</v>
      </c>
      <c r="AB88" s="29">
        <f t="shared" si="55"/>
        <v>0.1</v>
      </c>
      <c r="AC88" s="22">
        <f t="shared" si="56"/>
        <v>0</v>
      </c>
      <c r="AD88" s="28">
        <f t="shared" si="57"/>
        <v>1</v>
      </c>
      <c r="AE88" s="22">
        <f t="shared" si="58"/>
        <v>5</v>
      </c>
      <c r="AF88" s="29">
        <f t="shared" si="59"/>
        <v>0.15</v>
      </c>
      <c r="AG88" s="22">
        <f t="shared" si="60"/>
        <v>9765</v>
      </c>
      <c r="AH88" s="30">
        <f>VLOOKUP(C88,[1]Sheet3!C:H,6,0)</f>
        <v>12192.999999999978</v>
      </c>
      <c r="AI88" s="31">
        <f t="shared" si="61"/>
        <v>1.2486431131592399</v>
      </c>
      <c r="AJ88" s="22">
        <f t="shared" si="62"/>
        <v>5</v>
      </c>
      <c r="AK88" s="29">
        <f t="shared" si="63"/>
        <v>0.1</v>
      </c>
      <c r="AL88" s="32">
        <v>300</v>
      </c>
      <c r="AM88" s="33">
        <f>VLOOKUP($C88,[1]Sheet1!$C:$AD,21,0)</f>
        <v>293.04208998548597</v>
      </c>
      <c r="AN88" s="32">
        <f t="shared" si="64"/>
        <v>5</v>
      </c>
      <c r="AO88" s="29">
        <f t="shared" si="65"/>
        <v>0.15</v>
      </c>
      <c r="AP88" s="34">
        <v>95</v>
      </c>
      <c r="AQ88" s="33">
        <f>VLOOKUP($C88,[1]Sheet1!$C:$AD,22,0)</f>
        <v>100</v>
      </c>
      <c r="AR88" s="32">
        <f t="shared" si="66"/>
        <v>5</v>
      </c>
      <c r="AS88" s="29">
        <f t="shared" si="67"/>
        <v>0.1</v>
      </c>
      <c r="AT88" s="35">
        <v>0.92</v>
      </c>
      <c r="AU88" s="36">
        <f>VLOOKUP($C88,[1]Sheet1!$C:$AD,23,0)</f>
        <v>0.96444444444444399</v>
      </c>
      <c r="AV88" s="32">
        <f t="shared" si="68"/>
        <v>5</v>
      </c>
      <c r="AW88" s="29">
        <f t="shared" si="69"/>
        <v>0.1</v>
      </c>
      <c r="AX88" s="34">
        <v>90</v>
      </c>
      <c r="AY88" s="33">
        <f>VLOOKUP($C88,[1]Sheet1!$C:$AD,24,0)</f>
        <v>100</v>
      </c>
      <c r="AZ88" s="32">
        <f t="shared" si="70"/>
        <v>5</v>
      </c>
      <c r="BA88" s="29">
        <f t="shared" si="71"/>
        <v>0.08</v>
      </c>
      <c r="BB88" s="28">
        <v>0.85</v>
      </c>
      <c r="BC88" s="36">
        <f>VLOOKUP($C88,[1]Sheet1!$C:$AD,25,0)</f>
        <v>0.92857142857142905</v>
      </c>
      <c r="BD88" s="37"/>
      <c r="BE88" s="32">
        <f t="shared" si="72"/>
        <v>5</v>
      </c>
      <c r="BF88" s="29">
        <f t="shared" si="73"/>
        <v>0.06</v>
      </c>
      <c r="BG88" s="28">
        <v>0.4</v>
      </c>
      <c r="BH88" s="36">
        <f>VLOOKUP($C88,[1]Sheet1!$C:$AD,26,0)</f>
        <v>0.71111111111111103</v>
      </c>
      <c r="BI88" s="32">
        <f t="shared" si="74"/>
        <v>5</v>
      </c>
      <c r="BJ88" s="29">
        <f t="shared" si="75"/>
        <v>0.06</v>
      </c>
      <c r="BK88" s="38">
        <v>0.95</v>
      </c>
      <c r="BL88" s="36">
        <f>VLOOKUP($C88,[1]Sheet1!$C:$AD,27,0)</f>
        <v>0.99346879535558796</v>
      </c>
      <c r="BM88" s="32">
        <f t="shared" si="76"/>
        <v>5</v>
      </c>
      <c r="BN88" s="29">
        <f t="shared" si="77"/>
        <v>0.05</v>
      </c>
      <c r="BO88" s="39">
        <v>2</v>
      </c>
      <c r="BP88" s="32">
        <f t="shared" si="78"/>
        <v>5</v>
      </c>
      <c r="BQ88" s="29">
        <f t="shared" si="79"/>
        <v>0.05</v>
      </c>
      <c r="BR88" s="29">
        <f t="shared" si="80"/>
        <v>0.5</v>
      </c>
      <c r="BS88" s="29">
        <f t="shared" si="81"/>
        <v>0.4</v>
      </c>
      <c r="BT88" s="29">
        <f t="shared" si="82"/>
        <v>0.1</v>
      </c>
      <c r="BU88" s="40">
        <f t="shared" si="83"/>
        <v>1</v>
      </c>
      <c r="BV88" s="41" t="str">
        <f t="shared" si="84"/>
        <v>TERIMA</v>
      </c>
      <c r="BW88" s="42">
        <f t="shared" si="85"/>
        <v>670000</v>
      </c>
      <c r="BX88" s="43">
        <f t="shared" si="86"/>
        <v>268000</v>
      </c>
      <c r="BY88" s="44"/>
      <c r="BZ88" s="44"/>
      <c r="CA88" s="44"/>
      <c r="CB88" s="43">
        <f t="shared" si="87"/>
        <v>335000</v>
      </c>
      <c r="CC88" s="43">
        <f t="shared" si="88"/>
        <v>268000</v>
      </c>
      <c r="CD88" s="43">
        <f t="shared" si="89"/>
        <v>67000</v>
      </c>
      <c r="CE88" s="37">
        <f t="shared" si="90"/>
        <v>200000</v>
      </c>
      <c r="CF88" s="24">
        <f t="shared" si="91"/>
        <v>0</v>
      </c>
      <c r="CG88" s="24">
        <f t="shared" si="92"/>
        <v>0</v>
      </c>
      <c r="CH88" s="24">
        <f t="shared" si="93"/>
        <v>0</v>
      </c>
      <c r="CI88" s="24">
        <f t="shared" si="94"/>
        <v>0</v>
      </c>
      <c r="CJ88" s="24">
        <f t="shared" si="95"/>
        <v>0</v>
      </c>
      <c r="CK88" s="24">
        <f t="shared" si="96"/>
        <v>0</v>
      </c>
      <c r="CL88" s="24">
        <f t="shared" si="97"/>
        <v>0</v>
      </c>
      <c r="CM88" s="24">
        <f t="shared" si="98"/>
        <v>1</v>
      </c>
      <c r="CN88" s="45">
        <f t="shared" si="99"/>
        <v>870000</v>
      </c>
      <c r="CO88" s="47"/>
    </row>
    <row r="89" spans="1:93" s="48" customFormat="1">
      <c r="A89" s="22">
        <v>79</v>
      </c>
      <c r="B89" s="78" t="s">
        <v>147</v>
      </c>
      <c r="C89" s="24">
        <v>160040</v>
      </c>
      <c r="D89" s="25">
        <f>IFERROR(VLOOKUP($C89,[1]Sheet1!$C:$AD,14,0),"")</f>
        <v>44433</v>
      </c>
      <c r="E89" s="25">
        <f>IFERROR(VLOOKUP($C89,[1]Sheet1!$C:$AD,15,0),"")</f>
        <v>44926</v>
      </c>
      <c r="F89" s="26" t="str">
        <f>IFERROR(VLOOKUP($C89,[1]Sheet1!$C:$AD,17,0),"")</f>
        <v>E</v>
      </c>
      <c r="G89" s="25" t="str">
        <f>IFERROR(VLOOKUP($C89,[1]Sheet1!$C:$AD,9,0),"")</f>
        <v>AGENT POSTPAID</v>
      </c>
      <c r="H89" s="25" t="str">
        <f>IFERROR(VLOOKUP($C89,[1]Sheet1!$C:$AD,4,0),"")</f>
        <v>PEREMPUAN</v>
      </c>
      <c r="I89" s="25" t="str">
        <f>IFERROR(VLOOKUP($C89,[1]Sheet1!$C:$AD,11,0),"")</f>
        <v>METI PERMAYANTI</v>
      </c>
      <c r="J89" s="25" t="str">
        <f>IFERROR(VLOOKUP($C89,[1]Sheet1!$C:$AD,12,0),"")</f>
        <v>RIKA RIANY</v>
      </c>
      <c r="K89" s="27" t="s">
        <v>68</v>
      </c>
      <c r="L89" s="24"/>
      <c r="M89" s="24"/>
      <c r="N89" s="22">
        <v>22</v>
      </c>
      <c r="O89" s="22">
        <f>VLOOKUP($C89,[1]Sheet2!$C:$AI,11,0)</f>
        <v>21</v>
      </c>
      <c r="P89" s="22">
        <f>VLOOKUP($C89,[1]Sheet2!$C:$AI,17,0)</f>
        <v>0</v>
      </c>
      <c r="Q89" s="22">
        <f>VLOOKUP($C89,[1]Sheet2!$C:$AI,19,0)</f>
        <v>0</v>
      </c>
      <c r="R89" s="22">
        <f>VLOOKUP($C89,[1]Sheet2!$C:$AI,25,0)</f>
        <v>0</v>
      </c>
      <c r="S89" s="22">
        <f>VLOOKUP($C89,[1]Sheet2!$C:$AI,22,0)</f>
        <v>0</v>
      </c>
      <c r="T89" s="22">
        <f>VLOOKUP($C89,[1]Sheet2!$C:$AI,16,0)</f>
        <v>0</v>
      </c>
      <c r="U89" s="22">
        <f t="shared" si="50"/>
        <v>0</v>
      </c>
      <c r="V89" s="22">
        <f t="shared" si="51"/>
        <v>21</v>
      </c>
      <c r="W89" s="22">
        <f t="shared" si="52"/>
        <v>21</v>
      </c>
      <c r="X89" s="22">
        <v>7.75</v>
      </c>
      <c r="Y89" s="22">
        <v>0</v>
      </c>
      <c r="Z89" s="28">
        <f t="shared" si="53"/>
        <v>1</v>
      </c>
      <c r="AA89" s="22">
        <f t="shared" si="54"/>
        <v>5</v>
      </c>
      <c r="AB89" s="29">
        <f t="shared" si="55"/>
        <v>0.1</v>
      </c>
      <c r="AC89" s="22">
        <f t="shared" si="56"/>
        <v>0</v>
      </c>
      <c r="AD89" s="28">
        <f t="shared" si="57"/>
        <v>1</v>
      </c>
      <c r="AE89" s="22">
        <f t="shared" si="58"/>
        <v>5</v>
      </c>
      <c r="AF89" s="29">
        <f t="shared" si="59"/>
        <v>0.15</v>
      </c>
      <c r="AG89" s="22">
        <f t="shared" si="60"/>
        <v>9765</v>
      </c>
      <c r="AH89" s="30">
        <f>VLOOKUP(C89,[1]Sheet3!C:H,6,0)</f>
        <v>12429.333333333327</v>
      </c>
      <c r="AI89" s="31">
        <f t="shared" si="61"/>
        <v>1.27284519542584</v>
      </c>
      <c r="AJ89" s="22">
        <f t="shared" si="62"/>
        <v>5</v>
      </c>
      <c r="AK89" s="29">
        <f t="shared" si="63"/>
        <v>0.1</v>
      </c>
      <c r="AL89" s="32">
        <v>300</v>
      </c>
      <c r="AM89" s="33">
        <f>VLOOKUP($C89,[1]Sheet1!$C:$AD,21,0)</f>
        <v>284.13777777777801</v>
      </c>
      <c r="AN89" s="32">
        <f t="shared" si="64"/>
        <v>5</v>
      </c>
      <c r="AO89" s="29">
        <f t="shared" si="65"/>
        <v>0.15</v>
      </c>
      <c r="AP89" s="34">
        <v>95</v>
      </c>
      <c r="AQ89" s="33">
        <f>VLOOKUP($C89,[1]Sheet1!$C:$AD,22,0)</f>
        <v>87.2222222222222</v>
      </c>
      <c r="AR89" s="32">
        <f t="shared" si="66"/>
        <v>1</v>
      </c>
      <c r="AS89" s="29">
        <f t="shared" si="67"/>
        <v>0.02</v>
      </c>
      <c r="AT89" s="35">
        <v>0.92</v>
      </c>
      <c r="AU89" s="36">
        <f>VLOOKUP($C89,[1]Sheet1!$C:$AD,23,0)</f>
        <v>0.94545454545454599</v>
      </c>
      <c r="AV89" s="32">
        <f t="shared" si="68"/>
        <v>5</v>
      </c>
      <c r="AW89" s="29">
        <f t="shared" si="69"/>
        <v>0.1</v>
      </c>
      <c r="AX89" s="34">
        <v>90</v>
      </c>
      <c r="AY89" s="33">
        <f>VLOOKUP($C89,[1]Sheet1!$C:$AD,24,0)</f>
        <v>100</v>
      </c>
      <c r="AZ89" s="32">
        <f t="shared" si="70"/>
        <v>5</v>
      </c>
      <c r="BA89" s="29">
        <f t="shared" si="71"/>
        <v>0.08</v>
      </c>
      <c r="BB89" s="28">
        <v>0.85</v>
      </c>
      <c r="BC89" s="36">
        <f>VLOOKUP($C89,[1]Sheet1!$C:$AD,25,0)</f>
        <v>0.87804878048780499</v>
      </c>
      <c r="BD89" s="37"/>
      <c r="BE89" s="32">
        <f t="shared" si="72"/>
        <v>5</v>
      </c>
      <c r="BF89" s="29">
        <f t="shared" si="73"/>
        <v>0.06</v>
      </c>
      <c r="BG89" s="28">
        <v>0.4</v>
      </c>
      <c r="BH89" s="36">
        <f>VLOOKUP($C89,[1]Sheet1!$C:$AD,26,0)</f>
        <v>0.65909090909090895</v>
      </c>
      <c r="BI89" s="32">
        <f t="shared" si="74"/>
        <v>5</v>
      </c>
      <c r="BJ89" s="29">
        <f t="shared" si="75"/>
        <v>0.06</v>
      </c>
      <c r="BK89" s="38">
        <v>0.95</v>
      </c>
      <c r="BL89" s="36">
        <f>VLOOKUP($C89,[1]Sheet1!$C:$AD,27,0)</f>
        <v>0.98984126984126997</v>
      </c>
      <c r="BM89" s="32">
        <f t="shared" si="76"/>
        <v>5</v>
      </c>
      <c r="BN89" s="29">
        <f t="shared" si="77"/>
        <v>0.05</v>
      </c>
      <c r="BO89" s="39">
        <v>2</v>
      </c>
      <c r="BP89" s="32">
        <f t="shared" si="78"/>
        <v>5</v>
      </c>
      <c r="BQ89" s="29">
        <f t="shared" si="79"/>
        <v>0.05</v>
      </c>
      <c r="BR89" s="29">
        <f t="shared" si="80"/>
        <v>0.5</v>
      </c>
      <c r="BS89" s="29">
        <f t="shared" si="81"/>
        <v>0.32</v>
      </c>
      <c r="BT89" s="29">
        <f t="shared" si="82"/>
        <v>0.1</v>
      </c>
      <c r="BU89" s="40">
        <f t="shared" si="83"/>
        <v>0.92</v>
      </c>
      <c r="BV89" s="41" t="str">
        <f t="shared" si="84"/>
        <v>TERIMA</v>
      </c>
      <c r="BW89" s="42">
        <f t="shared" si="85"/>
        <v>670000</v>
      </c>
      <c r="BX89" s="43">
        <f t="shared" si="86"/>
        <v>214400</v>
      </c>
      <c r="BY89" s="44"/>
      <c r="BZ89" s="44"/>
      <c r="CA89" s="44"/>
      <c r="CB89" s="43">
        <f t="shared" si="87"/>
        <v>335000</v>
      </c>
      <c r="CC89" s="43">
        <f t="shared" si="88"/>
        <v>214400</v>
      </c>
      <c r="CD89" s="43">
        <f t="shared" si="89"/>
        <v>67000</v>
      </c>
      <c r="CE89" s="37">
        <f t="shared" si="90"/>
        <v>0</v>
      </c>
      <c r="CF89" s="24">
        <f t="shared" si="91"/>
        <v>0</v>
      </c>
      <c r="CG89" s="24">
        <f t="shared" si="92"/>
        <v>0</v>
      </c>
      <c r="CH89" s="24">
        <f t="shared" si="93"/>
        <v>0</v>
      </c>
      <c r="CI89" s="24">
        <f t="shared" si="94"/>
        <v>0</v>
      </c>
      <c r="CJ89" s="24">
        <f t="shared" si="95"/>
        <v>0</v>
      </c>
      <c r="CK89" s="24">
        <f t="shared" si="96"/>
        <v>0</v>
      </c>
      <c r="CL89" s="24">
        <f t="shared" si="97"/>
        <v>0</v>
      </c>
      <c r="CM89" s="24">
        <f t="shared" si="98"/>
        <v>1</v>
      </c>
      <c r="CN89" s="45">
        <f t="shared" si="99"/>
        <v>616400</v>
      </c>
      <c r="CO89" s="47"/>
    </row>
    <row r="90" spans="1:93" s="48" customFormat="1">
      <c r="A90" s="22">
        <v>80</v>
      </c>
      <c r="B90" s="87" t="s">
        <v>148</v>
      </c>
      <c r="C90" s="24">
        <v>157019</v>
      </c>
      <c r="D90" s="25">
        <f>IFERROR(VLOOKUP($C90,[1]Sheet1!$C:$AD,14,0),"")</f>
        <v>44560</v>
      </c>
      <c r="E90" s="25">
        <f>IFERROR(VLOOKUP($C90,[1]Sheet1!$C:$AD,15,0),"")</f>
        <v>44924</v>
      </c>
      <c r="F90" s="26" t="str">
        <f>IFERROR(VLOOKUP($C90,[1]Sheet1!$C:$AD,17,0),"")</f>
        <v>E</v>
      </c>
      <c r="G90" s="25" t="str">
        <f>IFERROR(VLOOKUP($C90,[1]Sheet1!$C:$AD,9,0),"")</f>
        <v>AGENT POSTPAID</v>
      </c>
      <c r="H90" s="25" t="str">
        <f>IFERROR(VLOOKUP($C90,[1]Sheet1!$C:$AD,4,0),"")</f>
        <v>PEREMPUAN</v>
      </c>
      <c r="I90" s="25" t="str">
        <f>IFERROR(VLOOKUP($C90,[1]Sheet1!$C:$AD,11,0),"")</f>
        <v>IMAN RINALDI</v>
      </c>
      <c r="J90" s="25" t="str">
        <f>IFERROR(VLOOKUP($C90,[1]Sheet1!$C:$AD,12,0),"")</f>
        <v>RIKA RIANY</v>
      </c>
      <c r="K90" s="27" t="s">
        <v>68</v>
      </c>
      <c r="L90" s="24"/>
      <c r="M90" s="24"/>
      <c r="N90" s="22">
        <v>22</v>
      </c>
      <c r="O90" s="22">
        <f>VLOOKUP($C90,[1]Sheet2!$C:$AI,11,0)</f>
        <v>21</v>
      </c>
      <c r="P90" s="22">
        <f>VLOOKUP($C90,[1]Sheet2!$C:$AI,17,0)</f>
        <v>0</v>
      </c>
      <c r="Q90" s="22">
        <f>VLOOKUP($C90,[1]Sheet2!$C:$AI,19,0)</f>
        <v>0</v>
      </c>
      <c r="R90" s="22">
        <f>VLOOKUP($C90,[1]Sheet2!$C:$AI,25,0)</f>
        <v>0</v>
      </c>
      <c r="S90" s="22">
        <f>VLOOKUP($C90,[1]Sheet2!$C:$AI,22,0)</f>
        <v>0</v>
      </c>
      <c r="T90" s="22">
        <f>VLOOKUP($C90,[1]Sheet2!$C:$AI,16,0)</f>
        <v>0</v>
      </c>
      <c r="U90" s="22">
        <f t="shared" si="50"/>
        <v>0</v>
      </c>
      <c r="V90" s="22">
        <f t="shared" si="51"/>
        <v>21</v>
      </c>
      <c r="W90" s="22">
        <f t="shared" si="52"/>
        <v>21</v>
      </c>
      <c r="X90" s="22">
        <v>7.75</v>
      </c>
      <c r="Y90" s="22">
        <v>0</v>
      </c>
      <c r="Z90" s="28">
        <f t="shared" si="53"/>
        <v>1</v>
      </c>
      <c r="AA90" s="22">
        <f t="shared" si="54"/>
        <v>5</v>
      </c>
      <c r="AB90" s="29">
        <f t="shared" si="55"/>
        <v>0.1</v>
      </c>
      <c r="AC90" s="22">
        <f t="shared" si="56"/>
        <v>0</v>
      </c>
      <c r="AD90" s="28">
        <f t="shared" si="57"/>
        <v>1</v>
      </c>
      <c r="AE90" s="22">
        <f t="shared" si="58"/>
        <v>5</v>
      </c>
      <c r="AF90" s="29">
        <f t="shared" si="59"/>
        <v>0.15</v>
      </c>
      <c r="AG90" s="22">
        <f t="shared" si="60"/>
        <v>9765</v>
      </c>
      <c r="AH90" s="30">
        <f>VLOOKUP(C90,[1]Sheet3!C:H,6,0)</f>
        <v>12171.433333333309</v>
      </c>
      <c r="AI90" s="31">
        <f t="shared" si="61"/>
        <v>1.24643454514422</v>
      </c>
      <c r="AJ90" s="22">
        <f t="shared" si="62"/>
        <v>5</v>
      </c>
      <c r="AK90" s="29">
        <f t="shared" si="63"/>
        <v>0.1</v>
      </c>
      <c r="AL90" s="32">
        <v>300</v>
      </c>
      <c r="AM90" s="33">
        <f>VLOOKUP($C90,[1]Sheet1!$C:$AD,21,0)</f>
        <v>256.34412153236502</v>
      </c>
      <c r="AN90" s="32">
        <f t="shared" si="64"/>
        <v>5</v>
      </c>
      <c r="AO90" s="29">
        <f t="shared" si="65"/>
        <v>0.15</v>
      </c>
      <c r="AP90" s="34">
        <v>95</v>
      </c>
      <c r="AQ90" s="33">
        <f>VLOOKUP($C90,[1]Sheet1!$C:$AD,22,0)</f>
        <v>99.375</v>
      </c>
      <c r="AR90" s="32">
        <f t="shared" si="66"/>
        <v>5</v>
      </c>
      <c r="AS90" s="29">
        <f t="shared" si="67"/>
        <v>0.1</v>
      </c>
      <c r="AT90" s="35">
        <v>0.92</v>
      </c>
      <c r="AU90" s="36">
        <f>VLOOKUP($C90,[1]Sheet1!$C:$AD,23,0)</f>
        <v>0.92121212121212104</v>
      </c>
      <c r="AV90" s="32">
        <f t="shared" si="68"/>
        <v>5</v>
      </c>
      <c r="AW90" s="29">
        <f t="shared" si="69"/>
        <v>0.1</v>
      </c>
      <c r="AX90" s="34">
        <v>90</v>
      </c>
      <c r="AY90" s="33">
        <f>VLOOKUP($C90,[1]Sheet1!$C:$AD,24,0)</f>
        <v>95</v>
      </c>
      <c r="AZ90" s="32">
        <f t="shared" si="70"/>
        <v>5</v>
      </c>
      <c r="BA90" s="29">
        <f t="shared" si="71"/>
        <v>0.08</v>
      </c>
      <c r="BB90" s="28">
        <v>0.85</v>
      </c>
      <c r="BC90" s="36">
        <f>VLOOKUP($C90,[1]Sheet1!$C:$AD,25,0)</f>
        <v>0.98214285714285698</v>
      </c>
      <c r="BD90" s="37"/>
      <c r="BE90" s="32">
        <f t="shared" si="72"/>
        <v>5</v>
      </c>
      <c r="BF90" s="29">
        <f t="shared" si="73"/>
        <v>0.06</v>
      </c>
      <c r="BG90" s="28">
        <v>0.4</v>
      </c>
      <c r="BH90" s="36">
        <f>VLOOKUP($C90,[1]Sheet1!$C:$AD,26,0)</f>
        <v>0.69696969696969702</v>
      </c>
      <c r="BI90" s="32">
        <f t="shared" si="74"/>
        <v>5</v>
      </c>
      <c r="BJ90" s="29">
        <f t="shared" si="75"/>
        <v>0.06</v>
      </c>
      <c r="BK90" s="38">
        <v>0.95</v>
      </c>
      <c r="BL90" s="36">
        <f>VLOOKUP($C90,[1]Sheet1!$C:$AD,27,0)</f>
        <v>0.99009247027741099</v>
      </c>
      <c r="BM90" s="32">
        <f t="shared" si="76"/>
        <v>5</v>
      </c>
      <c r="BN90" s="29">
        <f t="shared" si="77"/>
        <v>0.05</v>
      </c>
      <c r="BO90" s="39">
        <v>2</v>
      </c>
      <c r="BP90" s="32">
        <f t="shared" si="78"/>
        <v>5</v>
      </c>
      <c r="BQ90" s="29">
        <f t="shared" si="79"/>
        <v>0.05</v>
      </c>
      <c r="BR90" s="29">
        <f t="shared" si="80"/>
        <v>0.5</v>
      </c>
      <c r="BS90" s="29">
        <f t="shared" si="81"/>
        <v>0.4</v>
      </c>
      <c r="BT90" s="29">
        <f t="shared" si="82"/>
        <v>0.1</v>
      </c>
      <c r="BU90" s="40">
        <f t="shared" si="83"/>
        <v>1</v>
      </c>
      <c r="BV90" s="41" t="str">
        <f t="shared" si="84"/>
        <v>TERIMA</v>
      </c>
      <c r="BW90" s="42">
        <f t="shared" si="85"/>
        <v>670000</v>
      </c>
      <c r="BX90" s="43">
        <f t="shared" si="86"/>
        <v>268000</v>
      </c>
      <c r="BY90" s="44"/>
      <c r="BZ90" s="44"/>
      <c r="CA90" s="44"/>
      <c r="CB90" s="43">
        <f t="shared" si="87"/>
        <v>335000</v>
      </c>
      <c r="CC90" s="43">
        <f t="shared" si="88"/>
        <v>268000</v>
      </c>
      <c r="CD90" s="43">
        <f t="shared" si="89"/>
        <v>67000</v>
      </c>
      <c r="CE90" s="37">
        <f t="shared" si="90"/>
        <v>200000</v>
      </c>
      <c r="CF90" s="24">
        <f t="shared" si="91"/>
        <v>0</v>
      </c>
      <c r="CG90" s="24">
        <f t="shared" si="92"/>
        <v>0</v>
      </c>
      <c r="CH90" s="24">
        <f t="shared" si="93"/>
        <v>0</v>
      </c>
      <c r="CI90" s="24">
        <f t="shared" si="94"/>
        <v>0</v>
      </c>
      <c r="CJ90" s="24">
        <f t="shared" si="95"/>
        <v>0</v>
      </c>
      <c r="CK90" s="24">
        <f t="shared" si="96"/>
        <v>0</v>
      </c>
      <c r="CL90" s="24">
        <f t="shared" si="97"/>
        <v>0</v>
      </c>
      <c r="CM90" s="24">
        <f t="shared" si="98"/>
        <v>1</v>
      </c>
      <c r="CN90" s="45">
        <f t="shared" si="99"/>
        <v>870000</v>
      </c>
      <c r="CO90" s="47"/>
    </row>
    <row r="91" spans="1:93" s="48" customFormat="1">
      <c r="A91" s="22">
        <v>81</v>
      </c>
      <c r="B91" s="78" t="s">
        <v>149</v>
      </c>
      <c r="C91" s="24">
        <v>106108</v>
      </c>
      <c r="D91" s="25">
        <f>IFERROR(VLOOKUP($C91,[1]Sheet1!$C:$AD,14,0),"")</f>
        <v>44497</v>
      </c>
      <c r="E91" s="25">
        <f>IFERROR(VLOOKUP($C91,[1]Sheet1!$C:$AD,15,0),"")</f>
        <v>44800</v>
      </c>
      <c r="F91" s="26" t="str">
        <f>IFERROR(VLOOKUP($C91,[1]Sheet1!$C:$AD,17,0),"")</f>
        <v>E</v>
      </c>
      <c r="G91" s="25" t="str">
        <f>IFERROR(VLOOKUP($C91,[1]Sheet1!$C:$AD,9,0),"")</f>
        <v>AGENT POSTPAID</v>
      </c>
      <c r="H91" s="25" t="str">
        <f>IFERROR(VLOOKUP($C91,[1]Sheet1!$C:$AD,4,0),"")</f>
        <v>LAKI-LAKI</v>
      </c>
      <c r="I91" s="25" t="str">
        <f>IFERROR(VLOOKUP($C91,[1]Sheet1!$C:$AD,11,0),"")</f>
        <v>IIN TARINAH</v>
      </c>
      <c r="J91" s="25" t="str">
        <f>IFERROR(VLOOKUP($C91,[1]Sheet1!$C:$AD,12,0),"")</f>
        <v>AAN YANUAR</v>
      </c>
      <c r="K91" s="27" t="s">
        <v>68</v>
      </c>
      <c r="L91" s="24"/>
      <c r="M91" s="24"/>
      <c r="N91" s="22">
        <v>22</v>
      </c>
      <c r="O91" s="22">
        <f>VLOOKUP($C91,[1]Sheet2!$C:$AI,11,0)</f>
        <v>24</v>
      </c>
      <c r="P91" s="22">
        <f>VLOOKUP($C91,[1]Sheet2!$C:$AI,17,0)</f>
        <v>2</v>
      </c>
      <c r="Q91" s="22">
        <f>VLOOKUP($C91,[1]Sheet2!$C:$AI,19,0)</f>
        <v>0</v>
      </c>
      <c r="R91" s="22">
        <f>VLOOKUP($C91,[1]Sheet2!$C:$AI,25,0)</f>
        <v>0</v>
      </c>
      <c r="S91" s="22">
        <f>VLOOKUP($C91,[1]Sheet2!$C:$AI,22,0)</f>
        <v>2</v>
      </c>
      <c r="T91" s="22">
        <f>VLOOKUP($C91,[1]Sheet2!$C:$AI,16,0)</f>
        <v>0</v>
      </c>
      <c r="U91" s="22">
        <f t="shared" si="50"/>
        <v>2</v>
      </c>
      <c r="V91" s="22">
        <f t="shared" si="51"/>
        <v>22</v>
      </c>
      <c r="W91" s="22">
        <f t="shared" si="52"/>
        <v>22</v>
      </c>
      <c r="X91" s="22">
        <v>7.75</v>
      </c>
      <c r="Y91" s="22">
        <v>0</v>
      </c>
      <c r="Z91" s="28">
        <f t="shared" si="53"/>
        <v>1</v>
      </c>
      <c r="AA91" s="22">
        <f t="shared" si="54"/>
        <v>5</v>
      </c>
      <c r="AB91" s="29">
        <f t="shared" si="55"/>
        <v>0.1</v>
      </c>
      <c r="AC91" s="22">
        <f t="shared" si="56"/>
        <v>2</v>
      </c>
      <c r="AD91" s="28">
        <f t="shared" si="57"/>
        <v>0.90909090909090906</v>
      </c>
      <c r="AE91" s="22">
        <f t="shared" si="58"/>
        <v>0</v>
      </c>
      <c r="AF91" s="29">
        <f t="shared" si="59"/>
        <v>0</v>
      </c>
      <c r="AG91" s="22">
        <f t="shared" si="60"/>
        <v>10230</v>
      </c>
      <c r="AH91" s="30">
        <f>VLOOKUP(C91,[1]Sheet3!C:H,6,0)</f>
        <v>10562.459722222251</v>
      </c>
      <c r="AI91" s="31">
        <f t="shared" si="61"/>
        <v>1.0324985065710901</v>
      </c>
      <c r="AJ91" s="22">
        <f t="shared" si="62"/>
        <v>4</v>
      </c>
      <c r="AK91" s="29">
        <f t="shared" si="63"/>
        <v>0.08</v>
      </c>
      <c r="AL91" s="32">
        <v>300</v>
      </c>
      <c r="AM91" s="33">
        <f>VLOOKUP($C91,[1]Sheet1!$C:$AD,21,0)</f>
        <v>286.49512987012997</v>
      </c>
      <c r="AN91" s="32">
        <f t="shared" si="64"/>
        <v>5</v>
      </c>
      <c r="AO91" s="29">
        <f t="shared" si="65"/>
        <v>0.15</v>
      </c>
      <c r="AP91" s="34">
        <v>95</v>
      </c>
      <c r="AQ91" s="33">
        <f>VLOOKUP($C91,[1]Sheet1!$C:$AD,22,0)</f>
        <v>100</v>
      </c>
      <c r="AR91" s="32">
        <f t="shared" si="66"/>
        <v>5</v>
      </c>
      <c r="AS91" s="29">
        <f t="shared" si="67"/>
        <v>0.1</v>
      </c>
      <c r="AT91" s="35">
        <v>0.92</v>
      </c>
      <c r="AU91" s="36">
        <f>VLOOKUP($C91,[1]Sheet1!$C:$AD,23,0)</f>
        <v>0.97499999999999998</v>
      </c>
      <c r="AV91" s="32">
        <f t="shared" si="68"/>
        <v>5</v>
      </c>
      <c r="AW91" s="29">
        <f t="shared" si="69"/>
        <v>0.1</v>
      </c>
      <c r="AX91" s="34">
        <v>90</v>
      </c>
      <c r="AY91" s="33">
        <f>VLOOKUP($C91,[1]Sheet1!$C:$AD,24,0)</f>
        <v>100</v>
      </c>
      <c r="AZ91" s="32">
        <f t="shared" si="70"/>
        <v>5</v>
      </c>
      <c r="BA91" s="29">
        <f t="shared" si="71"/>
        <v>0.08</v>
      </c>
      <c r="BB91" s="28">
        <v>0.85</v>
      </c>
      <c r="BC91" s="36">
        <f>VLOOKUP($C91,[1]Sheet1!$C:$AD,25,0)</f>
        <v>0.92592592592592604</v>
      </c>
      <c r="BD91" s="37"/>
      <c r="BE91" s="32">
        <f t="shared" si="72"/>
        <v>5</v>
      </c>
      <c r="BF91" s="29">
        <f t="shared" si="73"/>
        <v>0.06</v>
      </c>
      <c r="BG91" s="28">
        <v>0.4</v>
      </c>
      <c r="BH91" s="36">
        <f>VLOOKUP($C91,[1]Sheet1!$C:$AD,26,0)</f>
        <v>0.84375</v>
      </c>
      <c r="BI91" s="32">
        <f t="shared" si="74"/>
        <v>5</v>
      </c>
      <c r="BJ91" s="29">
        <f t="shared" si="75"/>
        <v>0.06</v>
      </c>
      <c r="BK91" s="38">
        <v>0.95</v>
      </c>
      <c r="BL91" s="36">
        <f>VLOOKUP($C91,[1]Sheet1!$C:$AD,27,0)</f>
        <v>0.993506493506494</v>
      </c>
      <c r="BM91" s="32">
        <f t="shared" si="76"/>
        <v>5</v>
      </c>
      <c r="BN91" s="29">
        <f t="shared" si="77"/>
        <v>0.05</v>
      </c>
      <c r="BO91" s="39">
        <v>2</v>
      </c>
      <c r="BP91" s="32">
        <f t="shared" si="78"/>
        <v>5</v>
      </c>
      <c r="BQ91" s="29">
        <f t="shared" si="79"/>
        <v>0.05</v>
      </c>
      <c r="BR91" s="29">
        <f t="shared" si="80"/>
        <v>0.32999999999999996</v>
      </c>
      <c r="BS91" s="29">
        <f t="shared" si="81"/>
        <v>0.4</v>
      </c>
      <c r="BT91" s="29">
        <f t="shared" si="82"/>
        <v>0.1</v>
      </c>
      <c r="BU91" s="40">
        <f t="shared" si="83"/>
        <v>0.83</v>
      </c>
      <c r="BV91" s="41" t="str">
        <f t="shared" si="84"/>
        <v>TERIMA</v>
      </c>
      <c r="BW91" s="42">
        <f t="shared" si="85"/>
        <v>670000</v>
      </c>
      <c r="BX91" s="43">
        <f t="shared" si="86"/>
        <v>268000</v>
      </c>
      <c r="BY91" s="44"/>
      <c r="BZ91" s="44"/>
      <c r="CA91" s="44"/>
      <c r="CB91" s="43">
        <f t="shared" si="87"/>
        <v>221099.99999999997</v>
      </c>
      <c r="CC91" s="43">
        <f t="shared" si="88"/>
        <v>268000</v>
      </c>
      <c r="CD91" s="43">
        <f t="shared" si="89"/>
        <v>67000</v>
      </c>
      <c r="CE91" s="37">
        <f t="shared" si="90"/>
        <v>0</v>
      </c>
      <c r="CF91" s="24">
        <f t="shared" si="91"/>
        <v>0</v>
      </c>
      <c r="CG91" s="24">
        <f t="shared" si="92"/>
        <v>0</v>
      </c>
      <c r="CH91" s="24">
        <f t="shared" si="93"/>
        <v>0</v>
      </c>
      <c r="CI91" s="24">
        <f t="shared" si="94"/>
        <v>0</v>
      </c>
      <c r="CJ91" s="24">
        <f t="shared" si="95"/>
        <v>0</v>
      </c>
      <c r="CK91" s="24">
        <f t="shared" si="96"/>
        <v>0</v>
      </c>
      <c r="CL91" s="24">
        <f t="shared" si="97"/>
        <v>1</v>
      </c>
      <c r="CM91" s="24">
        <f t="shared" si="98"/>
        <v>0</v>
      </c>
      <c r="CN91" s="45">
        <f t="shared" si="99"/>
        <v>556100</v>
      </c>
      <c r="CO91" s="47"/>
    </row>
    <row r="92" spans="1:93" s="48" customFormat="1">
      <c r="A92" s="22">
        <v>82</v>
      </c>
      <c r="B92" s="81" t="s">
        <v>150</v>
      </c>
      <c r="C92" s="24">
        <v>86712</v>
      </c>
      <c r="D92" s="25">
        <f>IFERROR(VLOOKUP($C92,[1]Sheet1!$C:$AD,14,0),"")</f>
        <v>44527</v>
      </c>
      <c r="E92" s="25">
        <f>IFERROR(VLOOKUP($C92,[1]Sheet1!$C:$AD,15,0),"")</f>
        <v>44830</v>
      </c>
      <c r="F92" s="26" t="str">
        <f>IFERROR(VLOOKUP($C92,[1]Sheet1!$C:$AD,17,0),"")</f>
        <v>E</v>
      </c>
      <c r="G92" s="25" t="str">
        <f>IFERROR(VLOOKUP($C92,[1]Sheet1!$C:$AD,9,0),"")</f>
        <v>AGENT POSTPAID</v>
      </c>
      <c r="H92" s="25" t="str">
        <f>IFERROR(VLOOKUP($C92,[1]Sheet1!$C:$AD,4,0),"")</f>
        <v>LAKI-LAKI</v>
      </c>
      <c r="I92" s="25" t="str">
        <f>IFERROR(VLOOKUP($C92,[1]Sheet1!$C:$AD,11,0),"")</f>
        <v>ILYAS AFANDI</v>
      </c>
      <c r="J92" s="25" t="str">
        <f>IFERROR(VLOOKUP($C92,[1]Sheet1!$C:$AD,12,0),"")</f>
        <v>AAN YANUAR</v>
      </c>
      <c r="K92" s="27" t="s">
        <v>68</v>
      </c>
      <c r="L92" s="24"/>
      <c r="M92" s="24"/>
      <c r="N92" s="22">
        <v>22</v>
      </c>
      <c r="O92" s="22">
        <f>VLOOKUP($C92,[1]Sheet2!$C:$AI,11,0)</f>
        <v>24</v>
      </c>
      <c r="P92" s="22">
        <f>VLOOKUP($C92,[1]Sheet2!$C:$AI,17,0)</f>
        <v>0</v>
      </c>
      <c r="Q92" s="22">
        <f>VLOOKUP($C92,[1]Sheet2!$C:$AI,19,0)</f>
        <v>0</v>
      </c>
      <c r="R92" s="22">
        <f>VLOOKUP($C92,[1]Sheet2!$C:$AI,25,0)</f>
        <v>0</v>
      </c>
      <c r="S92" s="22">
        <f>VLOOKUP($C92,[1]Sheet2!$C:$AI,22,0)</f>
        <v>0</v>
      </c>
      <c r="T92" s="22">
        <f>VLOOKUP($C92,[1]Sheet2!$C:$AI,16,0)</f>
        <v>0</v>
      </c>
      <c r="U92" s="22">
        <f t="shared" si="50"/>
        <v>0</v>
      </c>
      <c r="V92" s="22">
        <f t="shared" si="51"/>
        <v>24</v>
      </c>
      <c r="W92" s="22">
        <f t="shared" si="52"/>
        <v>24</v>
      </c>
      <c r="X92" s="22">
        <v>7.75</v>
      </c>
      <c r="Y92" s="22">
        <v>0</v>
      </c>
      <c r="Z92" s="28">
        <f t="shared" si="53"/>
        <v>1</v>
      </c>
      <c r="AA92" s="22">
        <f t="shared" si="54"/>
        <v>5</v>
      </c>
      <c r="AB92" s="29">
        <f t="shared" si="55"/>
        <v>0.1</v>
      </c>
      <c r="AC92" s="22">
        <f t="shared" si="56"/>
        <v>0</v>
      </c>
      <c r="AD92" s="28">
        <f t="shared" si="57"/>
        <v>1</v>
      </c>
      <c r="AE92" s="22">
        <f t="shared" si="58"/>
        <v>5</v>
      </c>
      <c r="AF92" s="29">
        <f t="shared" si="59"/>
        <v>0.15</v>
      </c>
      <c r="AG92" s="22">
        <f t="shared" si="60"/>
        <v>11160</v>
      </c>
      <c r="AH92" s="30">
        <f>VLOOKUP(C92,[1]Sheet3!C:H,6,0)</f>
        <v>13164.483333333343</v>
      </c>
      <c r="AI92" s="31">
        <f t="shared" si="61"/>
        <v>1.1796132019115899</v>
      </c>
      <c r="AJ92" s="22">
        <f t="shared" si="62"/>
        <v>5</v>
      </c>
      <c r="AK92" s="29">
        <f t="shared" si="63"/>
        <v>0.1</v>
      </c>
      <c r="AL92" s="32">
        <v>300</v>
      </c>
      <c r="AM92" s="33">
        <f>VLOOKUP($C92,[1]Sheet1!$C:$AD,21,0)</f>
        <v>307.594405594406</v>
      </c>
      <c r="AN92" s="32">
        <f t="shared" si="64"/>
        <v>1</v>
      </c>
      <c r="AO92" s="29">
        <f t="shared" si="65"/>
        <v>0.03</v>
      </c>
      <c r="AP92" s="34">
        <v>95</v>
      </c>
      <c r="AQ92" s="33">
        <f>VLOOKUP($C92,[1]Sheet1!$C:$AD,22,0)</f>
        <v>98.3333333333333</v>
      </c>
      <c r="AR92" s="32">
        <f t="shared" si="66"/>
        <v>5</v>
      </c>
      <c r="AS92" s="29">
        <f t="shared" si="67"/>
        <v>0.1</v>
      </c>
      <c r="AT92" s="35">
        <v>0.92</v>
      </c>
      <c r="AU92" s="36">
        <f>VLOOKUP($C92,[1]Sheet1!$C:$AD,23,0)</f>
        <v>0.95625000000000004</v>
      </c>
      <c r="AV92" s="32">
        <f t="shared" si="68"/>
        <v>5</v>
      </c>
      <c r="AW92" s="29">
        <f t="shared" si="69"/>
        <v>0.1</v>
      </c>
      <c r="AX92" s="34">
        <v>90</v>
      </c>
      <c r="AY92" s="33">
        <f>VLOOKUP($C92,[1]Sheet1!$C:$AD,24,0)</f>
        <v>100</v>
      </c>
      <c r="AZ92" s="32">
        <f t="shared" si="70"/>
        <v>5</v>
      </c>
      <c r="BA92" s="29">
        <f t="shared" si="71"/>
        <v>0.08</v>
      </c>
      <c r="BB92" s="28">
        <v>0.85</v>
      </c>
      <c r="BC92" s="36">
        <f>VLOOKUP($C92,[1]Sheet1!$C:$AD,25,0)</f>
        <v>0.9375</v>
      </c>
      <c r="BD92" s="37"/>
      <c r="BE92" s="32">
        <f t="shared" si="72"/>
        <v>5</v>
      </c>
      <c r="BF92" s="29">
        <f t="shared" si="73"/>
        <v>0.06</v>
      </c>
      <c r="BG92" s="28">
        <v>0.4</v>
      </c>
      <c r="BH92" s="36">
        <f>VLOOKUP($C92,[1]Sheet1!$C:$AD,26,0)</f>
        <v>0.75</v>
      </c>
      <c r="BI92" s="32">
        <f t="shared" si="74"/>
        <v>5</v>
      </c>
      <c r="BJ92" s="29">
        <f t="shared" si="75"/>
        <v>0.06</v>
      </c>
      <c r="BK92" s="38">
        <v>0.95</v>
      </c>
      <c r="BL92" s="36">
        <f>VLOOKUP($C92,[1]Sheet1!$C:$AD,27,0)</f>
        <v>0.99038461538461497</v>
      </c>
      <c r="BM92" s="32">
        <f t="shared" si="76"/>
        <v>5</v>
      </c>
      <c r="BN92" s="29">
        <f t="shared" si="77"/>
        <v>0.05</v>
      </c>
      <c r="BO92" s="39">
        <v>2</v>
      </c>
      <c r="BP92" s="32">
        <f t="shared" si="78"/>
        <v>5</v>
      </c>
      <c r="BQ92" s="29">
        <f t="shared" si="79"/>
        <v>0.05</v>
      </c>
      <c r="BR92" s="29">
        <f t="shared" si="80"/>
        <v>0.38</v>
      </c>
      <c r="BS92" s="29">
        <f t="shared" si="81"/>
        <v>0.4</v>
      </c>
      <c r="BT92" s="29">
        <f t="shared" si="82"/>
        <v>0.1</v>
      </c>
      <c r="BU92" s="40">
        <f t="shared" si="83"/>
        <v>0.88</v>
      </c>
      <c r="BV92" s="41" t="str">
        <f t="shared" si="84"/>
        <v>TERIMA</v>
      </c>
      <c r="BW92" s="42">
        <f t="shared" si="85"/>
        <v>670000</v>
      </c>
      <c r="BX92" s="43">
        <f t="shared" si="86"/>
        <v>268000</v>
      </c>
      <c r="BY92" s="44"/>
      <c r="BZ92" s="44"/>
      <c r="CA92" s="44"/>
      <c r="CB92" s="43">
        <f t="shared" si="87"/>
        <v>254600</v>
      </c>
      <c r="CC92" s="43">
        <f t="shared" si="88"/>
        <v>268000</v>
      </c>
      <c r="CD92" s="43">
        <f t="shared" si="89"/>
        <v>67000</v>
      </c>
      <c r="CE92" s="37">
        <f t="shared" si="90"/>
        <v>0</v>
      </c>
      <c r="CF92" s="24">
        <f t="shared" si="91"/>
        <v>0</v>
      </c>
      <c r="CG92" s="24">
        <f t="shared" si="92"/>
        <v>0</v>
      </c>
      <c r="CH92" s="24">
        <f t="shared" si="93"/>
        <v>0</v>
      </c>
      <c r="CI92" s="24">
        <f t="shared" si="94"/>
        <v>0</v>
      </c>
      <c r="CJ92" s="24">
        <f t="shared" si="95"/>
        <v>0</v>
      </c>
      <c r="CK92" s="24">
        <f t="shared" si="96"/>
        <v>0</v>
      </c>
      <c r="CL92" s="24">
        <f t="shared" si="97"/>
        <v>1</v>
      </c>
      <c r="CM92" s="24">
        <f t="shared" si="98"/>
        <v>0</v>
      </c>
      <c r="CN92" s="45">
        <f t="shared" si="99"/>
        <v>589600</v>
      </c>
      <c r="CO92" s="47"/>
    </row>
    <row r="93" spans="1:93" s="48" customFormat="1">
      <c r="A93" s="22">
        <v>83</v>
      </c>
      <c r="B93" s="78" t="s">
        <v>151</v>
      </c>
      <c r="C93" s="24">
        <v>43284</v>
      </c>
      <c r="D93" s="25">
        <f>IFERROR(VLOOKUP($C93,[1]Sheet1!$C:$AD,14,0),"")</f>
        <v>44347</v>
      </c>
      <c r="E93" s="25">
        <f>IFERROR(VLOOKUP($C93,[1]Sheet1!$C:$AD,15,0),"")</f>
        <v>44650</v>
      </c>
      <c r="F93" s="26" t="str">
        <f>IFERROR(VLOOKUP($C93,[1]Sheet1!$C:$AD,17,0),"")</f>
        <v>E</v>
      </c>
      <c r="G93" s="25" t="str">
        <f>IFERROR(VLOOKUP($C93,[1]Sheet1!$C:$AD,9,0),"")</f>
        <v>AGENT POSTPAID</v>
      </c>
      <c r="H93" s="25" t="str">
        <f>IFERROR(VLOOKUP($C93,[1]Sheet1!$C:$AD,4,0),"")</f>
        <v>PEREMPUAN</v>
      </c>
      <c r="I93" s="25" t="str">
        <f>IFERROR(VLOOKUP($C93,[1]Sheet1!$C:$AD,11,0),"")</f>
        <v>ADITYA AMRULLAH</v>
      </c>
      <c r="J93" s="25" t="str">
        <f>IFERROR(VLOOKUP($C93,[1]Sheet1!$C:$AD,12,0),"")</f>
        <v>RIKA RIANY</v>
      </c>
      <c r="K93" s="27" t="s">
        <v>68</v>
      </c>
      <c r="L93" s="24"/>
      <c r="M93" s="24"/>
      <c r="N93" s="22">
        <v>22</v>
      </c>
      <c r="O93" s="22">
        <f>VLOOKUP($C93,[1]Sheet2!$C:$AI,11,0)</f>
        <v>24</v>
      </c>
      <c r="P93" s="22">
        <f>VLOOKUP($C93,[1]Sheet2!$C:$AI,17,0)</f>
        <v>0</v>
      </c>
      <c r="Q93" s="22">
        <f>VLOOKUP($C93,[1]Sheet2!$C:$AI,19,0)</f>
        <v>0</v>
      </c>
      <c r="R93" s="22">
        <f>VLOOKUP($C93,[1]Sheet2!$C:$AI,25,0)</f>
        <v>0</v>
      </c>
      <c r="S93" s="22">
        <f>VLOOKUP($C93,[1]Sheet2!$C:$AI,22,0)</f>
        <v>0</v>
      </c>
      <c r="T93" s="22">
        <f>VLOOKUP($C93,[1]Sheet2!$C:$AI,16,0)</f>
        <v>0</v>
      </c>
      <c r="U93" s="22">
        <f t="shared" si="50"/>
        <v>0</v>
      </c>
      <c r="V93" s="22">
        <f t="shared" si="51"/>
        <v>24</v>
      </c>
      <c r="W93" s="22">
        <f t="shared" si="52"/>
        <v>24</v>
      </c>
      <c r="X93" s="22">
        <v>7.75</v>
      </c>
      <c r="Y93" s="22">
        <v>0</v>
      </c>
      <c r="Z93" s="28">
        <f t="shared" si="53"/>
        <v>1</v>
      </c>
      <c r="AA93" s="22">
        <f t="shared" si="54"/>
        <v>5</v>
      </c>
      <c r="AB93" s="29">
        <f t="shared" si="55"/>
        <v>0.1</v>
      </c>
      <c r="AC93" s="22">
        <f t="shared" si="56"/>
        <v>0</v>
      </c>
      <c r="AD93" s="28">
        <f t="shared" si="57"/>
        <v>1</v>
      </c>
      <c r="AE93" s="22">
        <f t="shared" si="58"/>
        <v>5</v>
      </c>
      <c r="AF93" s="29">
        <f t="shared" si="59"/>
        <v>0.15</v>
      </c>
      <c r="AG93" s="22">
        <f t="shared" si="60"/>
        <v>11160</v>
      </c>
      <c r="AH93" s="30">
        <f>VLOOKUP(C93,[1]Sheet3!C:H,6,0)</f>
        <v>13025.450000000035</v>
      </c>
      <c r="AI93" s="31">
        <f t="shared" si="61"/>
        <v>1.1671550179211501</v>
      </c>
      <c r="AJ93" s="22">
        <f t="shared" si="62"/>
        <v>5</v>
      </c>
      <c r="AK93" s="29">
        <f t="shared" si="63"/>
        <v>0.1</v>
      </c>
      <c r="AL93" s="32">
        <v>300</v>
      </c>
      <c r="AM93" s="33">
        <f>VLOOKUP($C93,[1]Sheet1!$C:$AD,21,0)</f>
        <v>295.25411454904503</v>
      </c>
      <c r="AN93" s="32">
        <f t="shared" si="64"/>
        <v>5</v>
      </c>
      <c r="AO93" s="29">
        <f t="shared" si="65"/>
        <v>0.15</v>
      </c>
      <c r="AP93" s="34">
        <v>95</v>
      </c>
      <c r="AQ93" s="33">
        <f>VLOOKUP($C93,[1]Sheet1!$C:$AD,22,0)</f>
        <v>100</v>
      </c>
      <c r="AR93" s="32">
        <f t="shared" si="66"/>
        <v>5</v>
      </c>
      <c r="AS93" s="29">
        <f t="shared" si="67"/>
        <v>0.1</v>
      </c>
      <c r="AT93" s="35">
        <v>0.92</v>
      </c>
      <c r="AU93" s="36">
        <f>VLOOKUP($C93,[1]Sheet1!$C:$AD,23,0)</f>
        <v>0.93962264150943398</v>
      </c>
      <c r="AV93" s="32">
        <f t="shared" si="68"/>
        <v>5</v>
      </c>
      <c r="AW93" s="29">
        <f t="shared" si="69"/>
        <v>0.1</v>
      </c>
      <c r="AX93" s="34">
        <v>90</v>
      </c>
      <c r="AY93" s="33">
        <f>VLOOKUP($C93,[1]Sheet1!$C:$AD,24,0)</f>
        <v>100</v>
      </c>
      <c r="AZ93" s="32">
        <f t="shared" si="70"/>
        <v>5</v>
      </c>
      <c r="BA93" s="29">
        <f t="shared" si="71"/>
        <v>0.08</v>
      </c>
      <c r="BB93" s="28">
        <v>0.85</v>
      </c>
      <c r="BC93" s="36">
        <f>VLOOKUP($C93,[1]Sheet1!$C:$AD,25,0)</f>
        <v>0.88888888888888895</v>
      </c>
      <c r="BD93" s="37"/>
      <c r="BE93" s="32">
        <f t="shared" si="72"/>
        <v>5</v>
      </c>
      <c r="BF93" s="29">
        <f t="shared" si="73"/>
        <v>0.06</v>
      </c>
      <c r="BG93" s="28">
        <v>0.4</v>
      </c>
      <c r="BH93" s="36">
        <f>VLOOKUP($C93,[1]Sheet1!$C:$AD,26,0)</f>
        <v>0.77358490566037696</v>
      </c>
      <c r="BI93" s="32">
        <f t="shared" si="74"/>
        <v>5</v>
      </c>
      <c r="BJ93" s="29">
        <f t="shared" si="75"/>
        <v>0.06</v>
      </c>
      <c r="BK93" s="38">
        <v>0.95</v>
      </c>
      <c r="BL93" s="36">
        <f>VLOOKUP($C93,[1]Sheet1!$C:$AD,27,0)</f>
        <v>0.99407504937458901</v>
      </c>
      <c r="BM93" s="32">
        <f t="shared" si="76"/>
        <v>5</v>
      </c>
      <c r="BN93" s="29">
        <f t="shared" si="77"/>
        <v>0.05</v>
      </c>
      <c r="BO93" s="39">
        <v>2</v>
      </c>
      <c r="BP93" s="32">
        <f t="shared" si="78"/>
        <v>5</v>
      </c>
      <c r="BQ93" s="29">
        <f t="shared" si="79"/>
        <v>0.05</v>
      </c>
      <c r="BR93" s="29">
        <f t="shared" si="80"/>
        <v>0.5</v>
      </c>
      <c r="BS93" s="29">
        <f t="shared" si="81"/>
        <v>0.4</v>
      </c>
      <c r="BT93" s="29">
        <f t="shared" si="82"/>
        <v>0.1</v>
      </c>
      <c r="BU93" s="40">
        <f t="shared" si="83"/>
        <v>1</v>
      </c>
      <c r="BV93" s="41" t="str">
        <f t="shared" si="84"/>
        <v>TERIMA</v>
      </c>
      <c r="BW93" s="42">
        <f t="shared" si="85"/>
        <v>670000</v>
      </c>
      <c r="BX93" s="43">
        <f t="shared" si="86"/>
        <v>268000</v>
      </c>
      <c r="BY93" s="44"/>
      <c r="BZ93" s="44"/>
      <c r="CA93" s="44"/>
      <c r="CB93" s="43">
        <f t="shared" si="87"/>
        <v>335000</v>
      </c>
      <c r="CC93" s="43">
        <f t="shared" si="88"/>
        <v>268000</v>
      </c>
      <c r="CD93" s="43">
        <f t="shared" si="89"/>
        <v>67000</v>
      </c>
      <c r="CE93" s="37">
        <f t="shared" si="90"/>
        <v>200000</v>
      </c>
      <c r="CF93" s="24">
        <f t="shared" si="91"/>
        <v>0</v>
      </c>
      <c r="CG93" s="24">
        <f t="shared" si="92"/>
        <v>0</v>
      </c>
      <c r="CH93" s="24">
        <f t="shared" si="93"/>
        <v>0</v>
      </c>
      <c r="CI93" s="24">
        <f t="shared" si="94"/>
        <v>0</v>
      </c>
      <c r="CJ93" s="24">
        <f t="shared" si="95"/>
        <v>0</v>
      </c>
      <c r="CK93" s="24">
        <f t="shared" si="96"/>
        <v>0</v>
      </c>
      <c r="CL93" s="24">
        <f t="shared" si="97"/>
        <v>0</v>
      </c>
      <c r="CM93" s="24">
        <f t="shared" si="98"/>
        <v>1</v>
      </c>
      <c r="CN93" s="45">
        <f t="shared" si="99"/>
        <v>870000</v>
      </c>
      <c r="CO93" s="47"/>
    </row>
    <row r="94" spans="1:93" s="48" customFormat="1">
      <c r="A94" s="22">
        <v>84</v>
      </c>
      <c r="B94" s="79" t="s">
        <v>152</v>
      </c>
      <c r="C94" s="24">
        <v>106103</v>
      </c>
      <c r="D94" s="25">
        <f>IFERROR(VLOOKUP($C94,[1]Sheet1!$C:$AD,14,0),"")</f>
        <v>44559</v>
      </c>
      <c r="E94" s="25">
        <f>IFERROR(VLOOKUP($C94,[1]Sheet1!$C:$AD,15,0),"")</f>
        <v>44862</v>
      </c>
      <c r="F94" s="26" t="str">
        <f>IFERROR(VLOOKUP($C94,[1]Sheet1!$C:$AD,17,0),"")</f>
        <v>E</v>
      </c>
      <c r="G94" s="25" t="str">
        <f>IFERROR(VLOOKUP($C94,[1]Sheet1!$C:$AD,9,0),"")</f>
        <v>AGENT POSTPAID</v>
      </c>
      <c r="H94" s="25" t="str">
        <f>IFERROR(VLOOKUP($C94,[1]Sheet1!$C:$AD,4,0),"")</f>
        <v>LAKI-LAKI</v>
      </c>
      <c r="I94" s="25" t="str">
        <f>IFERROR(VLOOKUP($C94,[1]Sheet1!$C:$AD,11,0),"")</f>
        <v>ILYAS AFANDI</v>
      </c>
      <c r="J94" s="25" t="str">
        <f>IFERROR(VLOOKUP($C94,[1]Sheet1!$C:$AD,12,0),"")</f>
        <v>AAN YANUAR</v>
      </c>
      <c r="K94" s="27" t="s">
        <v>68</v>
      </c>
      <c r="L94" s="24"/>
      <c r="M94" s="24"/>
      <c r="N94" s="22">
        <v>22</v>
      </c>
      <c r="O94" s="22">
        <f>VLOOKUP($C94,[1]Sheet2!$C:$AI,11,0)</f>
        <v>23</v>
      </c>
      <c r="P94" s="22">
        <f>VLOOKUP($C94,[1]Sheet2!$C:$AI,17,0)</f>
        <v>0</v>
      </c>
      <c r="Q94" s="22">
        <f>VLOOKUP($C94,[1]Sheet2!$C:$AI,19,0)</f>
        <v>0</v>
      </c>
      <c r="R94" s="22">
        <f>VLOOKUP($C94,[1]Sheet2!$C:$AI,25,0)</f>
        <v>0</v>
      </c>
      <c r="S94" s="22">
        <f>VLOOKUP($C94,[1]Sheet2!$C:$AI,22,0)</f>
        <v>0</v>
      </c>
      <c r="T94" s="22">
        <f>VLOOKUP($C94,[1]Sheet2!$C:$AI,16,0)</f>
        <v>0</v>
      </c>
      <c r="U94" s="22">
        <f t="shared" si="50"/>
        <v>0</v>
      </c>
      <c r="V94" s="22">
        <f t="shared" si="51"/>
        <v>23</v>
      </c>
      <c r="W94" s="22">
        <f t="shared" si="52"/>
        <v>23</v>
      </c>
      <c r="X94" s="22">
        <v>7.75</v>
      </c>
      <c r="Y94" s="22">
        <v>0</v>
      </c>
      <c r="Z94" s="28">
        <f t="shared" si="53"/>
        <v>1</v>
      </c>
      <c r="AA94" s="22">
        <f t="shared" si="54"/>
        <v>5</v>
      </c>
      <c r="AB94" s="29">
        <f t="shared" si="55"/>
        <v>0.1</v>
      </c>
      <c r="AC94" s="22">
        <f t="shared" si="56"/>
        <v>0</v>
      </c>
      <c r="AD94" s="28">
        <f t="shared" si="57"/>
        <v>1</v>
      </c>
      <c r="AE94" s="22">
        <f t="shared" si="58"/>
        <v>5</v>
      </c>
      <c r="AF94" s="29">
        <f t="shared" si="59"/>
        <v>0.15</v>
      </c>
      <c r="AG94" s="22">
        <f t="shared" si="60"/>
        <v>10695</v>
      </c>
      <c r="AH94" s="30">
        <f>VLOOKUP(C94,[1]Sheet3!C:H,6,0)</f>
        <v>12548.116666666636</v>
      </c>
      <c r="AI94" s="31">
        <f t="shared" si="61"/>
        <v>1.17326944054854</v>
      </c>
      <c r="AJ94" s="22">
        <f t="shared" si="62"/>
        <v>5</v>
      </c>
      <c r="AK94" s="29">
        <f t="shared" si="63"/>
        <v>0.1</v>
      </c>
      <c r="AL94" s="32">
        <v>300</v>
      </c>
      <c r="AM94" s="33">
        <f>VLOOKUP($C94,[1]Sheet1!$C:$AD,21,0)</f>
        <v>286.66215139442198</v>
      </c>
      <c r="AN94" s="32">
        <f t="shared" si="64"/>
        <v>5</v>
      </c>
      <c r="AO94" s="29">
        <f t="shared" si="65"/>
        <v>0.15</v>
      </c>
      <c r="AP94" s="34">
        <v>95</v>
      </c>
      <c r="AQ94" s="33">
        <f>VLOOKUP($C94,[1]Sheet1!$C:$AD,22,0)</f>
        <v>98.3333333333333</v>
      </c>
      <c r="AR94" s="32">
        <f t="shared" si="66"/>
        <v>5</v>
      </c>
      <c r="AS94" s="29">
        <f t="shared" si="67"/>
        <v>0.1</v>
      </c>
      <c r="AT94" s="35">
        <v>0.92</v>
      </c>
      <c r="AU94" s="36">
        <f>VLOOKUP($C94,[1]Sheet1!$C:$AD,23,0)</f>
        <v>0.90666666666666695</v>
      </c>
      <c r="AV94" s="32">
        <f t="shared" si="68"/>
        <v>1</v>
      </c>
      <c r="AW94" s="29">
        <f t="shared" si="69"/>
        <v>0.02</v>
      </c>
      <c r="AX94" s="34">
        <v>90</v>
      </c>
      <c r="AY94" s="33">
        <f>VLOOKUP($C94,[1]Sheet1!$C:$AD,24,0)</f>
        <v>100</v>
      </c>
      <c r="AZ94" s="32">
        <f t="shared" si="70"/>
        <v>5</v>
      </c>
      <c r="BA94" s="29">
        <f t="shared" si="71"/>
        <v>0.08</v>
      </c>
      <c r="BB94" s="28">
        <v>0.85</v>
      </c>
      <c r="BC94" s="36">
        <f>VLOOKUP($C94,[1]Sheet1!$C:$AD,25,0)</f>
        <v>0.82926829268292701</v>
      </c>
      <c r="BD94" s="37"/>
      <c r="BE94" s="32">
        <f t="shared" si="72"/>
        <v>1</v>
      </c>
      <c r="BF94" s="29">
        <f t="shared" si="73"/>
        <v>1.2E-2</v>
      </c>
      <c r="BG94" s="28">
        <v>0.4</v>
      </c>
      <c r="BH94" s="36">
        <f>VLOOKUP($C94,[1]Sheet1!$C:$AD,26,0)</f>
        <v>0.66666666666666696</v>
      </c>
      <c r="BI94" s="32">
        <f t="shared" si="74"/>
        <v>5</v>
      </c>
      <c r="BJ94" s="29">
        <f t="shared" si="75"/>
        <v>0.06</v>
      </c>
      <c r="BK94" s="38">
        <v>0.95</v>
      </c>
      <c r="BL94" s="36">
        <f>VLOOKUP($C94,[1]Sheet1!$C:$AD,27,0)</f>
        <v>0.99362549800796796</v>
      </c>
      <c r="BM94" s="32">
        <f t="shared" si="76"/>
        <v>5</v>
      </c>
      <c r="BN94" s="29">
        <f t="shared" si="77"/>
        <v>0.05</v>
      </c>
      <c r="BO94" s="39">
        <v>2</v>
      </c>
      <c r="BP94" s="32">
        <f t="shared" si="78"/>
        <v>5</v>
      </c>
      <c r="BQ94" s="29">
        <f t="shared" si="79"/>
        <v>0.05</v>
      </c>
      <c r="BR94" s="29">
        <f t="shared" si="80"/>
        <v>0.5</v>
      </c>
      <c r="BS94" s="29">
        <f t="shared" si="81"/>
        <v>0.27200000000000002</v>
      </c>
      <c r="BT94" s="29">
        <f t="shared" si="82"/>
        <v>0.1</v>
      </c>
      <c r="BU94" s="40">
        <f t="shared" si="83"/>
        <v>0.872</v>
      </c>
      <c r="BV94" s="41" t="str">
        <f t="shared" si="84"/>
        <v>TERIMA</v>
      </c>
      <c r="BW94" s="42">
        <f t="shared" si="85"/>
        <v>670000</v>
      </c>
      <c r="BX94" s="43">
        <f t="shared" si="86"/>
        <v>182240</v>
      </c>
      <c r="BY94" s="44"/>
      <c r="BZ94" s="44"/>
      <c r="CA94" s="44"/>
      <c r="CB94" s="43">
        <f t="shared" si="87"/>
        <v>335000</v>
      </c>
      <c r="CC94" s="43">
        <f t="shared" si="88"/>
        <v>182240</v>
      </c>
      <c r="CD94" s="43">
        <f t="shared" si="89"/>
        <v>67000</v>
      </c>
      <c r="CE94" s="37">
        <f t="shared" si="90"/>
        <v>0</v>
      </c>
      <c r="CF94" s="24">
        <f t="shared" si="91"/>
        <v>0</v>
      </c>
      <c r="CG94" s="24">
        <f t="shared" si="92"/>
        <v>0</v>
      </c>
      <c r="CH94" s="24">
        <f t="shared" si="93"/>
        <v>0</v>
      </c>
      <c r="CI94" s="24">
        <f t="shared" si="94"/>
        <v>0</v>
      </c>
      <c r="CJ94" s="24">
        <f t="shared" si="95"/>
        <v>0</v>
      </c>
      <c r="CK94" s="24">
        <f t="shared" si="96"/>
        <v>0</v>
      </c>
      <c r="CL94" s="24">
        <f t="shared" si="97"/>
        <v>1</v>
      </c>
      <c r="CM94" s="24">
        <f t="shared" si="98"/>
        <v>0</v>
      </c>
      <c r="CN94" s="45">
        <f t="shared" si="99"/>
        <v>584240</v>
      </c>
      <c r="CO94" s="47"/>
    </row>
    <row r="95" spans="1:93" s="48" customFormat="1">
      <c r="A95" s="22">
        <v>85</v>
      </c>
      <c r="B95" s="79" t="s">
        <v>153</v>
      </c>
      <c r="C95" s="24">
        <v>160038</v>
      </c>
      <c r="D95" s="25">
        <f>IFERROR(VLOOKUP($C95,[1]Sheet1!$C:$AD,14,0),"")</f>
        <v>44431</v>
      </c>
      <c r="E95" s="25">
        <f>IFERROR(VLOOKUP($C95,[1]Sheet1!$C:$AD,15,0),"")</f>
        <v>44734</v>
      </c>
      <c r="F95" s="26" t="str">
        <f>IFERROR(VLOOKUP($C95,[1]Sheet1!$C:$AD,17,0),"")</f>
        <v>E</v>
      </c>
      <c r="G95" s="25" t="str">
        <f>IFERROR(VLOOKUP($C95,[1]Sheet1!$C:$AD,9,0),"")</f>
        <v>AGENT POSTPAID</v>
      </c>
      <c r="H95" s="25" t="str">
        <f>IFERROR(VLOOKUP($C95,[1]Sheet1!$C:$AD,4,0),"")</f>
        <v>LAKI-LAKI</v>
      </c>
      <c r="I95" s="25" t="str">
        <f>IFERROR(VLOOKUP($C95,[1]Sheet1!$C:$AD,11,0),"")</f>
        <v>RITA</v>
      </c>
      <c r="J95" s="25" t="str">
        <f>IFERROR(VLOOKUP($C95,[1]Sheet1!$C:$AD,12,0),"")</f>
        <v>RIKA RIANY</v>
      </c>
      <c r="K95" s="27" t="s">
        <v>68</v>
      </c>
      <c r="L95" s="24"/>
      <c r="M95" s="24"/>
      <c r="N95" s="22">
        <v>22</v>
      </c>
      <c r="O95" s="22">
        <f>VLOOKUP($C95,[1]Sheet2!$C:$AI,11,0)</f>
        <v>21</v>
      </c>
      <c r="P95" s="22">
        <f>VLOOKUP($C95,[1]Sheet2!$C:$AI,17,0)</f>
        <v>0</v>
      </c>
      <c r="Q95" s="22">
        <f>VLOOKUP($C95,[1]Sheet2!$C:$AI,19,0)</f>
        <v>0</v>
      </c>
      <c r="R95" s="22">
        <f>VLOOKUP($C95,[1]Sheet2!$C:$AI,25,0)</f>
        <v>0</v>
      </c>
      <c r="S95" s="22">
        <f>VLOOKUP($C95,[1]Sheet2!$C:$AI,22,0)</f>
        <v>0</v>
      </c>
      <c r="T95" s="22">
        <f>VLOOKUP($C95,[1]Sheet2!$C:$AI,16,0)</f>
        <v>0</v>
      </c>
      <c r="U95" s="22">
        <f t="shared" si="50"/>
        <v>0</v>
      </c>
      <c r="V95" s="22">
        <f t="shared" si="51"/>
        <v>21</v>
      </c>
      <c r="W95" s="22">
        <f t="shared" si="52"/>
        <v>21</v>
      </c>
      <c r="X95" s="22">
        <v>7.75</v>
      </c>
      <c r="Y95" s="22">
        <v>0</v>
      </c>
      <c r="Z95" s="28">
        <f t="shared" si="53"/>
        <v>1</v>
      </c>
      <c r="AA95" s="22">
        <f t="shared" si="54"/>
        <v>5</v>
      </c>
      <c r="AB95" s="29">
        <f t="shared" si="55"/>
        <v>0.1</v>
      </c>
      <c r="AC95" s="22">
        <f t="shared" si="56"/>
        <v>0</v>
      </c>
      <c r="AD95" s="28">
        <f t="shared" si="57"/>
        <v>1</v>
      </c>
      <c r="AE95" s="22">
        <f t="shared" si="58"/>
        <v>5</v>
      </c>
      <c r="AF95" s="29">
        <f t="shared" si="59"/>
        <v>0.15</v>
      </c>
      <c r="AG95" s="22">
        <f t="shared" si="60"/>
        <v>9765</v>
      </c>
      <c r="AH95" s="30">
        <f>VLOOKUP(C95,[1]Sheet3!C:H,6,0)</f>
        <v>11529.850000000009</v>
      </c>
      <c r="AI95" s="31">
        <f t="shared" si="61"/>
        <v>1.18073220686124</v>
      </c>
      <c r="AJ95" s="22">
        <f t="shared" si="62"/>
        <v>5</v>
      </c>
      <c r="AK95" s="29">
        <f t="shared" si="63"/>
        <v>0.1</v>
      </c>
      <c r="AL95" s="32">
        <v>300</v>
      </c>
      <c r="AM95" s="33">
        <f>VLOOKUP($C95,[1]Sheet1!$C:$AD,21,0)</f>
        <v>290.118007662835</v>
      </c>
      <c r="AN95" s="32">
        <f t="shared" si="64"/>
        <v>5</v>
      </c>
      <c r="AO95" s="29">
        <f t="shared" si="65"/>
        <v>0.15</v>
      </c>
      <c r="AP95" s="34">
        <v>95</v>
      </c>
      <c r="AQ95" s="33">
        <f>VLOOKUP($C95,[1]Sheet1!$C:$AD,22,0)</f>
        <v>97.0833333333333</v>
      </c>
      <c r="AR95" s="32">
        <f t="shared" si="66"/>
        <v>5</v>
      </c>
      <c r="AS95" s="29">
        <f t="shared" si="67"/>
        <v>0.1</v>
      </c>
      <c r="AT95" s="35">
        <v>0.92</v>
      </c>
      <c r="AU95" s="36">
        <f>VLOOKUP($C95,[1]Sheet1!$C:$AD,23,0)</f>
        <v>0.95263157894736805</v>
      </c>
      <c r="AV95" s="32">
        <f t="shared" si="68"/>
        <v>5</v>
      </c>
      <c r="AW95" s="29">
        <f t="shared" si="69"/>
        <v>0.1</v>
      </c>
      <c r="AX95" s="34">
        <v>90</v>
      </c>
      <c r="AY95" s="33">
        <f>VLOOKUP($C95,[1]Sheet1!$C:$AD,24,0)</f>
        <v>100</v>
      </c>
      <c r="AZ95" s="32">
        <f t="shared" si="70"/>
        <v>5</v>
      </c>
      <c r="BA95" s="29">
        <f t="shared" si="71"/>
        <v>0.08</v>
      </c>
      <c r="BB95" s="28">
        <v>0.85</v>
      </c>
      <c r="BC95" s="36">
        <f>VLOOKUP($C95,[1]Sheet1!$C:$AD,25,0)</f>
        <v>0.91891891891891897</v>
      </c>
      <c r="BD95" s="37"/>
      <c r="BE95" s="32">
        <f t="shared" si="72"/>
        <v>5</v>
      </c>
      <c r="BF95" s="29">
        <f t="shared" si="73"/>
        <v>0.06</v>
      </c>
      <c r="BG95" s="28">
        <v>0.4</v>
      </c>
      <c r="BH95" s="36">
        <f>VLOOKUP($C95,[1]Sheet1!$C:$AD,26,0)</f>
        <v>0.78947368421052599</v>
      </c>
      <c r="BI95" s="32">
        <f t="shared" si="74"/>
        <v>5</v>
      </c>
      <c r="BJ95" s="29">
        <f t="shared" si="75"/>
        <v>0.06</v>
      </c>
      <c r="BK95" s="38">
        <v>0.95</v>
      </c>
      <c r="BL95" s="36">
        <f>VLOOKUP($C95,[1]Sheet1!$C:$AD,27,0)</f>
        <v>0.99923371647509596</v>
      </c>
      <c r="BM95" s="32">
        <f t="shared" si="76"/>
        <v>5</v>
      </c>
      <c r="BN95" s="29">
        <f t="shared" si="77"/>
        <v>0.05</v>
      </c>
      <c r="BO95" s="39">
        <v>2</v>
      </c>
      <c r="BP95" s="32">
        <f t="shared" si="78"/>
        <v>5</v>
      </c>
      <c r="BQ95" s="29">
        <f t="shared" si="79"/>
        <v>0.05</v>
      </c>
      <c r="BR95" s="29">
        <f t="shared" si="80"/>
        <v>0.5</v>
      </c>
      <c r="BS95" s="29">
        <f t="shared" si="81"/>
        <v>0.4</v>
      </c>
      <c r="BT95" s="29">
        <f t="shared" si="82"/>
        <v>0.1</v>
      </c>
      <c r="BU95" s="40">
        <f t="shared" si="83"/>
        <v>1</v>
      </c>
      <c r="BV95" s="41" t="str">
        <f t="shared" si="84"/>
        <v>TERIMA</v>
      </c>
      <c r="BW95" s="42">
        <f t="shared" si="85"/>
        <v>670000</v>
      </c>
      <c r="BX95" s="43">
        <f t="shared" si="86"/>
        <v>268000</v>
      </c>
      <c r="BY95" s="44"/>
      <c r="BZ95" s="44"/>
      <c r="CA95" s="44"/>
      <c r="CB95" s="43">
        <f t="shared" si="87"/>
        <v>335000</v>
      </c>
      <c r="CC95" s="43">
        <f t="shared" si="88"/>
        <v>268000</v>
      </c>
      <c r="CD95" s="43">
        <f t="shared" si="89"/>
        <v>67000</v>
      </c>
      <c r="CE95" s="37">
        <f t="shared" si="90"/>
        <v>200000</v>
      </c>
      <c r="CF95" s="24">
        <f t="shared" si="91"/>
        <v>0</v>
      </c>
      <c r="CG95" s="24">
        <f t="shared" si="92"/>
        <v>0</v>
      </c>
      <c r="CH95" s="24">
        <f t="shared" si="93"/>
        <v>0</v>
      </c>
      <c r="CI95" s="24">
        <f t="shared" si="94"/>
        <v>0</v>
      </c>
      <c r="CJ95" s="24">
        <f t="shared" si="95"/>
        <v>0</v>
      </c>
      <c r="CK95" s="24">
        <f t="shared" si="96"/>
        <v>0</v>
      </c>
      <c r="CL95" s="24">
        <f t="shared" si="97"/>
        <v>1</v>
      </c>
      <c r="CM95" s="24">
        <f t="shared" si="98"/>
        <v>0</v>
      </c>
      <c r="CN95" s="45">
        <f t="shared" si="99"/>
        <v>870000</v>
      </c>
      <c r="CO95" s="47"/>
    </row>
    <row r="96" spans="1:93" s="48" customFormat="1">
      <c r="A96" s="22">
        <v>86</v>
      </c>
      <c r="B96" s="81" t="s">
        <v>154</v>
      </c>
      <c r="C96" s="24">
        <v>150494</v>
      </c>
      <c r="D96" s="25">
        <f>IFERROR(VLOOKUP($C96,[1]Sheet1!$C:$AD,14,0),"")</f>
        <v>44496</v>
      </c>
      <c r="E96" s="25">
        <f>IFERROR(VLOOKUP($C96,[1]Sheet1!$C:$AD,15,0),"")</f>
        <v>44799</v>
      </c>
      <c r="F96" s="26" t="str">
        <f>IFERROR(VLOOKUP($C96,[1]Sheet1!$C:$AD,17,0),"")</f>
        <v>E</v>
      </c>
      <c r="G96" s="25" t="str">
        <f>IFERROR(VLOOKUP($C96,[1]Sheet1!$C:$AD,9,0),"")</f>
        <v>AGENT POSTPAID</v>
      </c>
      <c r="H96" s="25" t="str">
        <f>IFERROR(VLOOKUP($C96,[1]Sheet1!$C:$AD,4,0),"")</f>
        <v>PEREMPUAN</v>
      </c>
      <c r="I96" s="25" t="str">
        <f>IFERROR(VLOOKUP($C96,[1]Sheet1!$C:$AD,11,0),"")</f>
        <v>TATAN SUDRAJAT</v>
      </c>
      <c r="J96" s="25" t="str">
        <f>IFERROR(VLOOKUP($C96,[1]Sheet1!$C:$AD,12,0),"")</f>
        <v>RIKA RIANY</v>
      </c>
      <c r="K96" s="27" t="s">
        <v>68</v>
      </c>
      <c r="L96" s="24"/>
      <c r="M96" s="24"/>
      <c r="N96" s="22">
        <v>22</v>
      </c>
      <c r="O96" s="22">
        <f>VLOOKUP($C96,[1]Sheet2!$C:$AI,11,0)</f>
        <v>21</v>
      </c>
      <c r="P96" s="22">
        <f>VLOOKUP($C96,[1]Sheet2!$C:$AI,17,0)</f>
        <v>0</v>
      </c>
      <c r="Q96" s="22">
        <f>VLOOKUP($C96,[1]Sheet2!$C:$AI,19,0)</f>
        <v>0</v>
      </c>
      <c r="R96" s="22">
        <f>VLOOKUP($C96,[1]Sheet2!$C:$AI,25,0)</f>
        <v>0</v>
      </c>
      <c r="S96" s="22">
        <f>VLOOKUP($C96,[1]Sheet2!$C:$AI,22,0)</f>
        <v>0</v>
      </c>
      <c r="T96" s="22">
        <f>VLOOKUP($C96,[1]Sheet2!$C:$AI,16,0)</f>
        <v>0</v>
      </c>
      <c r="U96" s="22">
        <f t="shared" si="50"/>
        <v>0</v>
      </c>
      <c r="V96" s="22">
        <f t="shared" si="51"/>
        <v>21</v>
      </c>
      <c r="W96" s="22">
        <f t="shared" si="52"/>
        <v>21</v>
      </c>
      <c r="X96" s="22">
        <v>7.75</v>
      </c>
      <c r="Y96" s="22">
        <v>0</v>
      </c>
      <c r="Z96" s="28">
        <f t="shared" si="53"/>
        <v>1</v>
      </c>
      <c r="AA96" s="22">
        <f t="shared" si="54"/>
        <v>5</v>
      </c>
      <c r="AB96" s="29">
        <f t="shared" si="55"/>
        <v>0.1</v>
      </c>
      <c r="AC96" s="22">
        <f t="shared" si="56"/>
        <v>0</v>
      </c>
      <c r="AD96" s="28">
        <f t="shared" si="57"/>
        <v>1</v>
      </c>
      <c r="AE96" s="22">
        <f t="shared" si="58"/>
        <v>5</v>
      </c>
      <c r="AF96" s="29">
        <f t="shared" si="59"/>
        <v>0.15</v>
      </c>
      <c r="AG96" s="22">
        <f t="shared" si="60"/>
        <v>9765</v>
      </c>
      <c r="AH96" s="30">
        <f>VLOOKUP(C96,[1]Sheet3!C:H,6,0)</f>
        <v>12525.949999999995</v>
      </c>
      <c r="AI96" s="31">
        <f t="shared" si="61"/>
        <v>1.28273937532002</v>
      </c>
      <c r="AJ96" s="22">
        <f t="shared" si="62"/>
        <v>5</v>
      </c>
      <c r="AK96" s="29">
        <f t="shared" si="63"/>
        <v>0.1</v>
      </c>
      <c r="AL96" s="32">
        <v>300</v>
      </c>
      <c r="AM96" s="33">
        <f>VLOOKUP($C96,[1]Sheet1!$C:$AD,21,0)</f>
        <v>288.41027351567698</v>
      </c>
      <c r="AN96" s="32">
        <f t="shared" si="64"/>
        <v>5</v>
      </c>
      <c r="AO96" s="29">
        <f t="shared" si="65"/>
        <v>0.15</v>
      </c>
      <c r="AP96" s="34">
        <v>95</v>
      </c>
      <c r="AQ96" s="33">
        <f>VLOOKUP($C96,[1]Sheet1!$C:$AD,22,0)</f>
        <v>100</v>
      </c>
      <c r="AR96" s="32">
        <f t="shared" si="66"/>
        <v>5</v>
      </c>
      <c r="AS96" s="29">
        <f t="shared" si="67"/>
        <v>0.1</v>
      </c>
      <c r="AT96" s="35">
        <v>0.92</v>
      </c>
      <c r="AU96" s="36">
        <f>VLOOKUP($C96,[1]Sheet1!$C:$AD,23,0)</f>
        <v>0.92542372881355905</v>
      </c>
      <c r="AV96" s="32">
        <f t="shared" si="68"/>
        <v>5</v>
      </c>
      <c r="AW96" s="29">
        <f t="shared" si="69"/>
        <v>0.1</v>
      </c>
      <c r="AX96" s="34">
        <v>90</v>
      </c>
      <c r="AY96" s="33">
        <f>VLOOKUP($C96,[1]Sheet1!$C:$AD,24,0)</f>
        <v>100</v>
      </c>
      <c r="AZ96" s="32">
        <f t="shared" si="70"/>
        <v>5</v>
      </c>
      <c r="BA96" s="29">
        <f t="shared" si="71"/>
        <v>0.08</v>
      </c>
      <c r="BB96" s="28">
        <v>0.85</v>
      </c>
      <c r="BC96" s="36">
        <f>VLOOKUP($C96,[1]Sheet1!$C:$AD,25,0)</f>
        <v>0.92452830188679203</v>
      </c>
      <c r="BD96" s="37"/>
      <c r="BE96" s="32">
        <f t="shared" si="72"/>
        <v>5</v>
      </c>
      <c r="BF96" s="29">
        <f t="shared" si="73"/>
        <v>0.06</v>
      </c>
      <c r="BG96" s="28">
        <v>0.4</v>
      </c>
      <c r="BH96" s="36">
        <f>VLOOKUP($C96,[1]Sheet1!$C:$AD,26,0)</f>
        <v>0.57627118644067798</v>
      </c>
      <c r="BI96" s="32">
        <f t="shared" si="74"/>
        <v>5</v>
      </c>
      <c r="BJ96" s="29">
        <f t="shared" si="75"/>
        <v>0.06</v>
      </c>
      <c r="BK96" s="38">
        <v>0.95</v>
      </c>
      <c r="BL96" s="36">
        <f>VLOOKUP($C96,[1]Sheet1!$C:$AD,27,0)</f>
        <v>0.99399599733155397</v>
      </c>
      <c r="BM96" s="32">
        <f t="shared" si="76"/>
        <v>5</v>
      </c>
      <c r="BN96" s="29">
        <f t="shared" si="77"/>
        <v>0.05</v>
      </c>
      <c r="BO96" s="39">
        <v>2</v>
      </c>
      <c r="BP96" s="32">
        <f t="shared" si="78"/>
        <v>5</v>
      </c>
      <c r="BQ96" s="29">
        <f t="shared" si="79"/>
        <v>0.05</v>
      </c>
      <c r="BR96" s="29">
        <f t="shared" si="80"/>
        <v>0.5</v>
      </c>
      <c r="BS96" s="29">
        <f t="shared" si="81"/>
        <v>0.4</v>
      </c>
      <c r="BT96" s="29">
        <f t="shared" si="82"/>
        <v>0.1</v>
      </c>
      <c r="BU96" s="40">
        <f t="shared" si="83"/>
        <v>1</v>
      </c>
      <c r="BV96" s="41" t="str">
        <f t="shared" si="84"/>
        <v>TERIMA</v>
      </c>
      <c r="BW96" s="42">
        <f t="shared" si="85"/>
        <v>670000</v>
      </c>
      <c r="BX96" s="43">
        <f t="shared" si="86"/>
        <v>268000</v>
      </c>
      <c r="BY96" s="44"/>
      <c r="BZ96" s="44"/>
      <c r="CA96" s="44"/>
      <c r="CB96" s="43">
        <f t="shared" si="87"/>
        <v>335000</v>
      </c>
      <c r="CC96" s="43">
        <f t="shared" si="88"/>
        <v>268000</v>
      </c>
      <c r="CD96" s="43">
        <f t="shared" si="89"/>
        <v>67000</v>
      </c>
      <c r="CE96" s="37">
        <f t="shared" si="90"/>
        <v>200000</v>
      </c>
      <c r="CF96" s="24">
        <f t="shared" si="91"/>
        <v>0</v>
      </c>
      <c r="CG96" s="24">
        <f t="shared" si="92"/>
        <v>0</v>
      </c>
      <c r="CH96" s="24">
        <f t="shared" si="93"/>
        <v>0</v>
      </c>
      <c r="CI96" s="24">
        <f t="shared" si="94"/>
        <v>0</v>
      </c>
      <c r="CJ96" s="24">
        <f t="shared" si="95"/>
        <v>0</v>
      </c>
      <c r="CK96" s="24">
        <f t="shared" si="96"/>
        <v>0</v>
      </c>
      <c r="CL96" s="24">
        <f t="shared" si="97"/>
        <v>0</v>
      </c>
      <c r="CM96" s="24">
        <f t="shared" si="98"/>
        <v>1</v>
      </c>
      <c r="CN96" s="45">
        <f t="shared" si="99"/>
        <v>870000</v>
      </c>
      <c r="CO96" s="47"/>
    </row>
    <row r="97" spans="1:93" s="48" customFormat="1">
      <c r="A97" s="22">
        <v>87</v>
      </c>
      <c r="B97" s="78" t="s">
        <v>155</v>
      </c>
      <c r="C97" s="24">
        <v>78446</v>
      </c>
      <c r="D97" s="25">
        <f>IFERROR(VLOOKUP($C97,[1]Sheet1!$C:$AD,14,0),"")</f>
        <v>44374</v>
      </c>
      <c r="E97" s="25">
        <f>IFERROR(VLOOKUP($C97,[1]Sheet1!$C:$AD,15,0),"")</f>
        <v>44677</v>
      </c>
      <c r="F97" s="26" t="str">
        <f>IFERROR(VLOOKUP($C97,[1]Sheet1!$C:$AD,17,0),"")</f>
        <v>E</v>
      </c>
      <c r="G97" s="25" t="str">
        <f>IFERROR(VLOOKUP($C97,[1]Sheet1!$C:$AD,9,0),"")</f>
        <v>AGENT POSTPAID</v>
      </c>
      <c r="H97" s="25" t="str">
        <f>IFERROR(VLOOKUP($C97,[1]Sheet1!$C:$AD,4,0),"")</f>
        <v>PEREMPUAN</v>
      </c>
      <c r="I97" s="25" t="str">
        <f>IFERROR(VLOOKUP($C97,[1]Sheet1!$C:$AD,11,0),"")</f>
        <v>FREDY CAHYADI</v>
      </c>
      <c r="J97" s="25" t="str">
        <f>IFERROR(VLOOKUP($C97,[1]Sheet1!$C:$AD,12,0),"")</f>
        <v>RIKA RIANY</v>
      </c>
      <c r="K97" s="27" t="s">
        <v>68</v>
      </c>
      <c r="L97" s="24"/>
      <c r="M97" s="24"/>
      <c r="N97" s="22">
        <v>22</v>
      </c>
      <c r="O97" s="22">
        <f>VLOOKUP($C97,[1]Sheet2!$C:$AI,11,0)</f>
        <v>24</v>
      </c>
      <c r="P97" s="22">
        <f>VLOOKUP($C97,[1]Sheet2!$C:$AI,17,0)</f>
        <v>0</v>
      </c>
      <c r="Q97" s="22">
        <f>VLOOKUP($C97,[1]Sheet2!$C:$AI,19,0)</f>
        <v>0</v>
      </c>
      <c r="R97" s="22">
        <f>VLOOKUP($C97,[1]Sheet2!$C:$AI,25,0)</f>
        <v>0</v>
      </c>
      <c r="S97" s="22">
        <f>VLOOKUP($C97,[1]Sheet2!$C:$AI,22,0)</f>
        <v>0</v>
      </c>
      <c r="T97" s="22">
        <f>VLOOKUP($C97,[1]Sheet2!$C:$AI,16,0)</f>
        <v>0</v>
      </c>
      <c r="U97" s="22">
        <f t="shared" si="50"/>
        <v>0</v>
      </c>
      <c r="V97" s="22">
        <f t="shared" si="51"/>
        <v>24</v>
      </c>
      <c r="W97" s="22">
        <f t="shared" si="52"/>
        <v>24</v>
      </c>
      <c r="X97" s="22">
        <v>7.75</v>
      </c>
      <c r="Y97" s="22">
        <v>0</v>
      </c>
      <c r="Z97" s="28">
        <f t="shared" si="53"/>
        <v>1</v>
      </c>
      <c r="AA97" s="22">
        <f t="shared" si="54"/>
        <v>5</v>
      </c>
      <c r="AB97" s="29">
        <f t="shared" si="55"/>
        <v>0.1</v>
      </c>
      <c r="AC97" s="22">
        <f t="shared" si="56"/>
        <v>0</v>
      </c>
      <c r="AD97" s="28">
        <f t="shared" si="57"/>
        <v>1</v>
      </c>
      <c r="AE97" s="22">
        <f t="shared" si="58"/>
        <v>5</v>
      </c>
      <c r="AF97" s="29">
        <f t="shared" si="59"/>
        <v>0.15</v>
      </c>
      <c r="AG97" s="22">
        <f t="shared" si="60"/>
        <v>11160</v>
      </c>
      <c r="AH97" s="30">
        <f>VLOOKUP(C97,[1]Sheet3!C:H,6,0)</f>
        <v>13001.633333333344</v>
      </c>
      <c r="AI97" s="31">
        <f t="shared" si="61"/>
        <v>1.16502090800478</v>
      </c>
      <c r="AJ97" s="22">
        <f t="shared" si="62"/>
        <v>5</v>
      </c>
      <c r="AK97" s="29">
        <f t="shared" si="63"/>
        <v>0.1</v>
      </c>
      <c r="AL97" s="32">
        <v>300</v>
      </c>
      <c r="AM97" s="33">
        <f>VLOOKUP($C97,[1]Sheet1!$C:$AD,21,0)</f>
        <v>273.478589420655</v>
      </c>
      <c r="AN97" s="32">
        <f t="shared" si="64"/>
        <v>5</v>
      </c>
      <c r="AO97" s="29">
        <f t="shared" si="65"/>
        <v>0.15</v>
      </c>
      <c r="AP97" s="34">
        <v>95</v>
      </c>
      <c r="AQ97" s="33">
        <f>VLOOKUP($C97,[1]Sheet1!$C:$AD,22,0)</f>
        <v>95.2083333333333</v>
      </c>
      <c r="AR97" s="32">
        <f t="shared" si="66"/>
        <v>5</v>
      </c>
      <c r="AS97" s="29">
        <f t="shared" si="67"/>
        <v>0.1</v>
      </c>
      <c r="AT97" s="35">
        <v>0.92</v>
      </c>
      <c r="AU97" s="36">
        <f>VLOOKUP($C97,[1]Sheet1!$C:$AD,23,0)</f>
        <v>0.92333333333333301</v>
      </c>
      <c r="AV97" s="32">
        <f t="shared" si="68"/>
        <v>5</v>
      </c>
      <c r="AW97" s="29">
        <f t="shared" si="69"/>
        <v>0.1</v>
      </c>
      <c r="AX97" s="34">
        <v>90</v>
      </c>
      <c r="AY97" s="33">
        <f>VLOOKUP($C97,[1]Sheet1!$C:$AD,24,0)</f>
        <v>100</v>
      </c>
      <c r="AZ97" s="32">
        <f t="shared" si="70"/>
        <v>5</v>
      </c>
      <c r="BA97" s="29">
        <f t="shared" si="71"/>
        <v>0.08</v>
      </c>
      <c r="BB97" s="28">
        <v>0.85</v>
      </c>
      <c r="BC97" s="36">
        <f>VLOOKUP($C97,[1]Sheet1!$C:$AD,25,0)</f>
        <v>0.88679245283018904</v>
      </c>
      <c r="BD97" s="37"/>
      <c r="BE97" s="32">
        <f t="shared" si="72"/>
        <v>5</v>
      </c>
      <c r="BF97" s="29">
        <f t="shared" si="73"/>
        <v>0.06</v>
      </c>
      <c r="BG97" s="28">
        <v>0.4</v>
      </c>
      <c r="BH97" s="36">
        <f>VLOOKUP($C97,[1]Sheet1!$C:$AD,26,0)</f>
        <v>0.68333333333333302</v>
      </c>
      <c r="BI97" s="32">
        <f t="shared" si="74"/>
        <v>5</v>
      </c>
      <c r="BJ97" s="29">
        <f t="shared" si="75"/>
        <v>0.06</v>
      </c>
      <c r="BK97" s="38">
        <v>0.95</v>
      </c>
      <c r="BL97" s="36">
        <f>VLOOKUP($C97,[1]Sheet1!$C:$AD,27,0)</f>
        <v>0.99748110831234305</v>
      </c>
      <c r="BM97" s="32">
        <f t="shared" si="76"/>
        <v>5</v>
      </c>
      <c r="BN97" s="29">
        <f t="shared" si="77"/>
        <v>0.05</v>
      </c>
      <c r="BO97" s="39">
        <v>2</v>
      </c>
      <c r="BP97" s="32">
        <f t="shared" si="78"/>
        <v>5</v>
      </c>
      <c r="BQ97" s="29">
        <f t="shared" si="79"/>
        <v>0.05</v>
      </c>
      <c r="BR97" s="29">
        <f t="shared" si="80"/>
        <v>0.5</v>
      </c>
      <c r="BS97" s="29">
        <f t="shared" si="81"/>
        <v>0.4</v>
      </c>
      <c r="BT97" s="29">
        <f t="shared" si="82"/>
        <v>0.1</v>
      </c>
      <c r="BU97" s="40">
        <f t="shared" si="83"/>
        <v>1</v>
      </c>
      <c r="BV97" s="41" t="str">
        <f t="shared" si="84"/>
        <v>TERIMA</v>
      </c>
      <c r="BW97" s="42">
        <f t="shared" si="85"/>
        <v>670000</v>
      </c>
      <c r="BX97" s="43">
        <f t="shared" si="86"/>
        <v>268000</v>
      </c>
      <c r="BY97" s="44"/>
      <c r="BZ97" s="44"/>
      <c r="CA97" s="44"/>
      <c r="CB97" s="43">
        <f t="shared" si="87"/>
        <v>335000</v>
      </c>
      <c r="CC97" s="43">
        <f t="shared" si="88"/>
        <v>268000</v>
      </c>
      <c r="CD97" s="43">
        <f t="shared" si="89"/>
        <v>67000</v>
      </c>
      <c r="CE97" s="37">
        <f t="shared" si="90"/>
        <v>200000</v>
      </c>
      <c r="CF97" s="24">
        <f t="shared" si="91"/>
        <v>0</v>
      </c>
      <c r="CG97" s="24">
        <f t="shared" si="92"/>
        <v>0</v>
      </c>
      <c r="CH97" s="24">
        <f t="shared" si="93"/>
        <v>0</v>
      </c>
      <c r="CI97" s="24">
        <f t="shared" si="94"/>
        <v>0</v>
      </c>
      <c r="CJ97" s="24">
        <f t="shared" si="95"/>
        <v>0</v>
      </c>
      <c r="CK97" s="24">
        <f t="shared" si="96"/>
        <v>0</v>
      </c>
      <c r="CL97" s="24">
        <f t="shared" si="97"/>
        <v>0</v>
      </c>
      <c r="CM97" s="24">
        <f t="shared" si="98"/>
        <v>1</v>
      </c>
      <c r="CN97" s="45">
        <f t="shared" si="99"/>
        <v>870000</v>
      </c>
      <c r="CO97" s="47"/>
    </row>
    <row r="98" spans="1:93" s="48" customFormat="1">
      <c r="A98" s="22">
        <v>88</v>
      </c>
      <c r="B98" s="78" t="s">
        <v>156</v>
      </c>
      <c r="C98" s="24">
        <v>156656</v>
      </c>
      <c r="D98" s="25">
        <f>IFERROR(VLOOKUP($C98,[1]Sheet1!$C:$AD,14,0),"")</f>
        <v>44499</v>
      </c>
      <c r="E98" s="25">
        <f>IFERROR(VLOOKUP($C98,[1]Sheet1!$C:$AD,15,0),"")</f>
        <v>44802</v>
      </c>
      <c r="F98" s="26" t="str">
        <f>IFERROR(VLOOKUP($C98,[1]Sheet1!$C:$AD,17,0),"")</f>
        <v>E</v>
      </c>
      <c r="G98" s="25" t="str">
        <f>IFERROR(VLOOKUP($C98,[1]Sheet1!$C:$AD,9,0),"")</f>
        <v>AGENT POSTPAID</v>
      </c>
      <c r="H98" s="25" t="str">
        <f>IFERROR(VLOOKUP($C98,[1]Sheet1!$C:$AD,4,0),"")</f>
        <v>PEREMPUAN</v>
      </c>
      <c r="I98" s="25" t="str">
        <f>IFERROR(VLOOKUP($C98,[1]Sheet1!$C:$AD,11,0),"")</f>
        <v>TATAN SUDRAJAT</v>
      </c>
      <c r="J98" s="25" t="str">
        <f>IFERROR(VLOOKUP($C98,[1]Sheet1!$C:$AD,12,0),"")</f>
        <v>RIKA RIANY</v>
      </c>
      <c r="K98" s="27" t="s">
        <v>68</v>
      </c>
      <c r="L98" s="24"/>
      <c r="M98" s="24"/>
      <c r="N98" s="22">
        <v>22</v>
      </c>
      <c r="O98" s="22">
        <f>VLOOKUP($C98,[1]Sheet2!$C:$AI,11,0)</f>
        <v>24</v>
      </c>
      <c r="P98" s="22">
        <f>VLOOKUP($C98,[1]Sheet2!$C:$AI,17,0)</f>
        <v>0</v>
      </c>
      <c r="Q98" s="22">
        <f>VLOOKUP($C98,[1]Sheet2!$C:$AI,19,0)</f>
        <v>0</v>
      </c>
      <c r="R98" s="22">
        <f>VLOOKUP($C98,[1]Sheet2!$C:$AI,25,0)</f>
        <v>0</v>
      </c>
      <c r="S98" s="22">
        <f>VLOOKUP($C98,[1]Sheet2!$C:$AI,22,0)</f>
        <v>0</v>
      </c>
      <c r="T98" s="22">
        <f>VLOOKUP($C98,[1]Sheet2!$C:$AI,16,0)</f>
        <v>0</v>
      </c>
      <c r="U98" s="22">
        <f t="shared" si="50"/>
        <v>0</v>
      </c>
      <c r="V98" s="22">
        <f t="shared" si="51"/>
        <v>24</v>
      </c>
      <c r="W98" s="22">
        <f t="shared" si="52"/>
        <v>24</v>
      </c>
      <c r="X98" s="22">
        <v>7.75</v>
      </c>
      <c r="Y98" s="22">
        <v>0</v>
      </c>
      <c r="Z98" s="28">
        <f t="shared" si="53"/>
        <v>1</v>
      </c>
      <c r="AA98" s="22">
        <f t="shared" si="54"/>
        <v>5</v>
      </c>
      <c r="AB98" s="29">
        <f t="shared" si="55"/>
        <v>0.1</v>
      </c>
      <c r="AC98" s="22">
        <f t="shared" si="56"/>
        <v>0</v>
      </c>
      <c r="AD98" s="28">
        <f t="shared" si="57"/>
        <v>1</v>
      </c>
      <c r="AE98" s="22">
        <f t="shared" si="58"/>
        <v>5</v>
      </c>
      <c r="AF98" s="29">
        <f t="shared" si="59"/>
        <v>0.15</v>
      </c>
      <c r="AG98" s="22">
        <f t="shared" si="60"/>
        <v>11160</v>
      </c>
      <c r="AH98" s="30">
        <f>VLOOKUP(C98,[1]Sheet3!C:H,6,0)</f>
        <v>14439.30000000005</v>
      </c>
      <c r="AI98" s="31">
        <f t="shared" si="61"/>
        <v>1.2938440860215099</v>
      </c>
      <c r="AJ98" s="22">
        <f t="shared" si="62"/>
        <v>5</v>
      </c>
      <c r="AK98" s="29">
        <f t="shared" si="63"/>
        <v>0.1</v>
      </c>
      <c r="AL98" s="32">
        <v>300</v>
      </c>
      <c r="AM98" s="33">
        <f>VLOOKUP($C98,[1]Sheet1!$C:$AD,21,0)</f>
        <v>295.42504118616102</v>
      </c>
      <c r="AN98" s="32">
        <f t="shared" si="64"/>
        <v>5</v>
      </c>
      <c r="AO98" s="29">
        <f t="shared" si="65"/>
        <v>0.15</v>
      </c>
      <c r="AP98" s="34">
        <v>95</v>
      </c>
      <c r="AQ98" s="33">
        <f>VLOOKUP($C98,[1]Sheet1!$C:$AD,22,0)</f>
        <v>100</v>
      </c>
      <c r="AR98" s="32">
        <f t="shared" si="66"/>
        <v>5</v>
      </c>
      <c r="AS98" s="29">
        <f t="shared" si="67"/>
        <v>0.1</v>
      </c>
      <c r="AT98" s="35">
        <v>0.92</v>
      </c>
      <c r="AU98" s="36">
        <f>VLOOKUP($C98,[1]Sheet1!$C:$AD,23,0)</f>
        <v>0.95873015873015899</v>
      </c>
      <c r="AV98" s="32">
        <f t="shared" si="68"/>
        <v>5</v>
      </c>
      <c r="AW98" s="29">
        <f t="shared" si="69"/>
        <v>0.1</v>
      </c>
      <c r="AX98" s="34">
        <v>90</v>
      </c>
      <c r="AY98" s="33">
        <f>VLOOKUP($C98,[1]Sheet1!$C:$AD,24,0)</f>
        <v>100</v>
      </c>
      <c r="AZ98" s="32">
        <f t="shared" si="70"/>
        <v>5</v>
      </c>
      <c r="BA98" s="29">
        <f t="shared" si="71"/>
        <v>0.08</v>
      </c>
      <c r="BB98" s="28">
        <v>0.85</v>
      </c>
      <c r="BC98" s="36">
        <f>VLOOKUP($C98,[1]Sheet1!$C:$AD,25,0)</f>
        <v>0.94736842105263197</v>
      </c>
      <c r="BD98" s="37"/>
      <c r="BE98" s="32">
        <f t="shared" si="72"/>
        <v>5</v>
      </c>
      <c r="BF98" s="29">
        <f t="shared" si="73"/>
        <v>0.06</v>
      </c>
      <c r="BG98" s="28">
        <v>0.4</v>
      </c>
      <c r="BH98" s="36">
        <f>VLOOKUP($C98,[1]Sheet1!$C:$AD,26,0)</f>
        <v>0.82539682539682502</v>
      </c>
      <c r="BI98" s="32">
        <f t="shared" si="74"/>
        <v>5</v>
      </c>
      <c r="BJ98" s="29">
        <f t="shared" si="75"/>
        <v>0.06</v>
      </c>
      <c r="BK98" s="38">
        <v>0.95</v>
      </c>
      <c r="BL98" s="36">
        <f>VLOOKUP($C98,[1]Sheet1!$C:$AD,27,0)</f>
        <v>0.99780340472268003</v>
      </c>
      <c r="BM98" s="32">
        <f t="shared" si="76"/>
        <v>5</v>
      </c>
      <c r="BN98" s="29">
        <f t="shared" si="77"/>
        <v>0.05</v>
      </c>
      <c r="BO98" s="39">
        <v>2</v>
      </c>
      <c r="BP98" s="32">
        <f t="shared" si="78"/>
        <v>5</v>
      </c>
      <c r="BQ98" s="29">
        <f t="shared" si="79"/>
        <v>0.05</v>
      </c>
      <c r="BR98" s="29">
        <f t="shared" si="80"/>
        <v>0.5</v>
      </c>
      <c r="BS98" s="29">
        <f t="shared" si="81"/>
        <v>0.4</v>
      </c>
      <c r="BT98" s="29">
        <f t="shared" si="82"/>
        <v>0.1</v>
      </c>
      <c r="BU98" s="40">
        <f t="shared" si="83"/>
        <v>1</v>
      </c>
      <c r="BV98" s="41" t="str">
        <f t="shared" si="84"/>
        <v>TERIMA</v>
      </c>
      <c r="BW98" s="42">
        <f t="shared" si="85"/>
        <v>670000</v>
      </c>
      <c r="BX98" s="43">
        <f t="shared" si="86"/>
        <v>268000</v>
      </c>
      <c r="BY98" s="44"/>
      <c r="BZ98" s="44"/>
      <c r="CA98" s="44"/>
      <c r="CB98" s="43">
        <f t="shared" si="87"/>
        <v>335000</v>
      </c>
      <c r="CC98" s="43">
        <f t="shared" si="88"/>
        <v>268000</v>
      </c>
      <c r="CD98" s="43">
        <f t="shared" si="89"/>
        <v>67000</v>
      </c>
      <c r="CE98" s="37">
        <f t="shared" si="90"/>
        <v>200000</v>
      </c>
      <c r="CF98" s="24">
        <f t="shared" si="91"/>
        <v>0</v>
      </c>
      <c r="CG98" s="24">
        <f t="shared" si="92"/>
        <v>0</v>
      </c>
      <c r="CH98" s="24">
        <f t="shared" si="93"/>
        <v>0</v>
      </c>
      <c r="CI98" s="24">
        <f t="shared" si="94"/>
        <v>0</v>
      </c>
      <c r="CJ98" s="24">
        <f t="shared" si="95"/>
        <v>0</v>
      </c>
      <c r="CK98" s="24">
        <f t="shared" si="96"/>
        <v>0</v>
      </c>
      <c r="CL98" s="24">
        <f t="shared" si="97"/>
        <v>0</v>
      </c>
      <c r="CM98" s="24">
        <f t="shared" si="98"/>
        <v>1</v>
      </c>
      <c r="CN98" s="45">
        <f t="shared" si="99"/>
        <v>870000</v>
      </c>
      <c r="CO98" s="47"/>
    </row>
    <row r="99" spans="1:93" s="48" customFormat="1">
      <c r="A99" s="22">
        <v>89</v>
      </c>
      <c r="B99" s="78" t="s">
        <v>157</v>
      </c>
      <c r="C99" s="24">
        <v>155926</v>
      </c>
      <c r="D99" s="25">
        <f>IFERROR(VLOOKUP($C99,[1]Sheet1!$C:$AD,14,0),"")</f>
        <v>44388</v>
      </c>
      <c r="E99" s="25">
        <f>IFERROR(VLOOKUP($C99,[1]Sheet1!$C:$AD,15,0),"")</f>
        <v>44752</v>
      </c>
      <c r="F99" s="26" t="str">
        <f>IFERROR(VLOOKUP($C99,[1]Sheet1!$C:$AD,17,0),"")</f>
        <v>E</v>
      </c>
      <c r="G99" s="25" t="str">
        <f>IFERROR(VLOOKUP($C99,[1]Sheet1!$C:$AD,9,0),"")</f>
        <v>AGENT POSTPAID</v>
      </c>
      <c r="H99" s="25" t="str">
        <f>IFERROR(VLOOKUP($C99,[1]Sheet1!$C:$AD,4,0),"")</f>
        <v>PEREMPUAN</v>
      </c>
      <c r="I99" s="25" t="str">
        <f>IFERROR(VLOOKUP($C99,[1]Sheet1!$C:$AD,11,0),"")</f>
        <v>SLAMET GUMELAR</v>
      </c>
      <c r="J99" s="25" t="str">
        <f>IFERROR(VLOOKUP($C99,[1]Sheet1!$C:$AD,12,0),"")</f>
        <v>AAN YANUAR</v>
      </c>
      <c r="K99" s="27" t="s">
        <v>68</v>
      </c>
      <c r="L99" s="24"/>
      <c r="M99" s="24"/>
      <c r="N99" s="22">
        <v>22</v>
      </c>
      <c r="O99" s="22">
        <f>VLOOKUP($C99,[1]Sheet2!$C:$AI,11,0)</f>
        <v>21</v>
      </c>
      <c r="P99" s="22">
        <f>VLOOKUP($C99,[1]Sheet2!$C:$AI,17,0)</f>
        <v>0</v>
      </c>
      <c r="Q99" s="22">
        <f>VLOOKUP($C99,[1]Sheet2!$C:$AI,19,0)</f>
        <v>0</v>
      </c>
      <c r="R99" s="22">
        <f>VLOOKUP($C99,[1]Sheet2!$C:$AI,25,0)</f>
        <v>0</v>
      </c>
      <c r="S99" s="22">
        <f>VLOOKUP($C99,[1]Sheet2!$C:$AI,22,0)</f>
        <v>0</v>
      </c>
      <c r="T99" s="22">
        <f>VLOOKUP($C99,[1]Sheet2!$C:$AI,16,0)</f>
        <v>0</v>
      </c>
      <c r="U99" s="22">
        <f t="shared" si="50"/>
        <v>0</v>
      </c>
      <c r="V99" s="22">
        <f t="shared" si="51"/>
        <v>21</v>
      </c>
      <c r="W99" s="22">
        <f t="shared" si="52"/>
        <v>21</v>
      </c>
      <c r="X99" s="22">
        <v>7.75</v>
      </c>
      <c r="Y99" s="22">
        <v>0</v>
      </c>
      <c r="Z99" s="28">
        <f t="shared" si="53"/>
        <v>1</v>
      </c>
      <c r="AA99" s="22">
        <f t="shared" si="54"/>
        <v>5</v>
      </c>
      <c r="AB99" s="29">
        <f t="shared" si="55"/>
        <v>0.1</v>
      </c>
      <c r="AC99" s="22">
        <f t="shared" si="56"/>
        <v>0</v>
      </c>
      <c r="AD99" s="28">
        <f t="shared" si="57"/>
        <v>1</v>
      </c>
      <c r="AE99" s="22">
        <f t="shared" si="58"/>
        <v>5</v>
      </c>
      <c r="AF99" s="29">
        <f t="shared" si="59"/>
        <v>0.15</v>
      </c>
      <c r="AG99" s="22">
        <f t="shared" si="60"/>
        <v>9765</v>
      </c>
      <c r="AH99" s="30">
        <f>VLOOKUP(C99,[1]Sheet3!C:H,6,0)</f>
        <v>11934.633333333381</v>
      </c>
      <c r="AI99" s="31">
        <f t="shared" si="61"/>
        <v>1.22218467315242</v>
      </c>
      <c r="AJ99" s="22">
        <f t="shared" si="62"/>
        <v>5</v>
      </c>
      <c r="AK99" s="29">
        <f t="shared" si="63"/>
        <v>0.1</v>
      </c>
      <c r="AL99" s="32">
        <v>300</v>
      </c>
      <c r="AM99" s="33">
        <f>VLOOKUP($C99,[1]Sheet1!$C:$AD,21,0)</f>
        <v>296.23766816143501</v>
      </c>
      <c r="AN99" s="32">
        <f t="shared" si="64"/>
        <v>5</v>
      </c>
      <c r="AO99" s="29">
        <f t="shared" si="65"/>
        <v>0.15</v>
      </c>
      <c r="AP99" s="34">
        <v>95</v>
      </c>
      <c r="AQ99" s="33">
        <f>VLOOKUP($C99,[1]Sheet1!$C:$AD,22,0)</f>
        <v>100</v>
      </c>
      <c r="AR99" s="32">
        <f t="shared" si="66"/>
        <v>5</v>
      </c>
      <c r="AS99" s="29">
        <f t="shared" si="67"/>
        <v>0.1</v>
      </c>
      <c r="AT99" s="35">
        <v>0.92</v>
      </c>
      <c r="AU99" s="36">
        <f>VLOOKUP($C99,[1]Sheet1!$C:$AD,23,0)</f>
        <v>0.94285714285714295</v>
      </c>
      <c r="AV99" s="32">
        <f t="shared" si="68"/>
        <v>5</v>
      </c>
      <c r="AW99" s="29">
        <f t="shared" si="69"/>
        <v>0.1</v>
      </c>
      <c r="AX99" s="34">
        <v>90</v>
      </c>
      <c r="AY99" s="33">
        <f>VLOOKUP($C99,[1]Sheet1!$C:$AD,24,0)</f>
        <v>100</v>
      </c>
      <c r="AZ99" s="32">
        <f t="shared" si="70"/>
        <v>5</v>
      </c>
      <c r="BA99" s="29">
        <f t="shared" si="71"/>
        <v>0.08</v>
      </c>
      <c r="BB99" s="28">
        <v>0.85</v>
      </c>
      <c r="BC99" s="36">
        <f>VLOOKUP($C99,[1]Sheet1!$C:$AD,25,0)</f>
        <v>0.92592592592592604</v>
      </c>
      <c r="BD99" s="37"/>
      <c r="BE99" s="32">
        <f t="shared" si="72"/>
        <v>5</v>
      </c>
      <c r="BF99" s="29">
        <f t="shared" si="73"/>
        <v>0.06</v>
      </c>
      <c r="BG99" s="28">
        <v>0.4</v>
      </c>
      <c r="BH99" s="36">
        <f>VLOOKUP($C99,[1]Sheet1!$C:$AD,26,0)</f>
        <v>0.58730158730158699</v>
      </c>
      <c r="BI99" s="32">
        <f t="shared" si="74"/>
        <v>5</v>
      </c>
      <c r="BJ99" s="29">
        <f t="shared" si="75"/>
        <v>0.06</v>
      </c>
      <c r="BK99" s="38">
        <v>0.95</v>
      </c>
      <c r="BL99" s="36">
        <f>VLOOKUP($C99,[1]Sheet1!$C:$AD,27,0)</f>
        <v>0.99615631005765504</v>
      </c>
      <c r="BM99" s="32">
        <f t="shared" si="76"/>
        <v>5</v>
      </c>
      <c r="BN99" s="29">
        <f t="shared" si="77"/>
        <v>0.05</v>
      </c>
      <c r="BO99" s="39">
        <v>2</v>
      </c>
      <c r="BP99" s="32">
        <f t="shared" si="78"/>
        <v>5</v>
      </c>
      <c r="BQ99" s="29">
        <f t="shared" si="79"/>
        <v>0.05</v>
      </c>
      <c r="BR99" s="29">
        <f t="shared" si="80"/>
        <v>0.5</v>
      </c>
      <c r="BS99" s="29">
        <f t="shared" si="81"/>
        <v>0.4</v>
      </c>
      <c r="BT99" s="29">
        <f t="shared" si="82"/>
        <v>0.1</v>
      </c>
      <c r="BU99" s="40">
        <f t="shared" si="83"/>
        <v>1</v>
      </c>
      <c r="BV99" s="41" t="str">
        <f t="shared" si="84"/>
        <v>TERIMA</v>
      </c>
      <c r="BW99" s="42">
        <f t="shared" si="85"/>
        <v>670000</v>
      </c>
      <c r="BX99" s="43">
        <f t="shared" si="86"/>
        <v>268000</v>
      </c>
      <c r="BY99" s="44"/>
      <c r="BZ99" s="44"/>
      <c r="CA99" s="44"/>
      <c r="CB99" s="43">
        <f t="shared" si="87"/>
        <v>335000</v>
      </c>
      <c r="CC99" s="43">
        <f t="shared" si="88"/>
        <v>268000</v>
      </c>
      <c r="CD99" s="43">
        <f t="shared" si="89"/>
        <v>67000</v>
      </c>
      <c r="CE99" s="37">
        <f t="shared" si="90"/>
        <v>200000</v>
      </c>
      <c r="CF99" s="24">
        <f t="shared" si="91"/>
        <v>0</v>
      </c>
      <c r="CG99" s="24">
        <f t="shared" si="92"/>
        <v>0</v>
      </c>
      <c r="CH99" s="24">
        <f t="shared" si="93"/>
        <v>0</v>
      </c>
      <c r="CI99" s="24">
        <f t="shared" si="94"/>
        <v>0</v>
      </c>
      <c r="CJ99" s="24">
        <f t="shared" si="95"/>
        <v>0</v>
      </c>
      <c r="CK99" s="24">
        <f t="shared" si="96"/>
        <v>0</v>
      </c>
      <c r="CL99" s="24">
        <f t="shared" si="97"/>
        <v>0</v>
      </c>
      <c r="CM99" s="24">
        <f t="shared" si="98"/>
        <v>1</v>
      </c>
      <c r="CN99" s="45">
        <f t="shared" si="99"/>
        <v>870000</v>
      </c>
      <c r="CO99" s="47"/>
    </row>
    <row r="100" spans="1:93" s="48" customFormat="1">
      <c r="A100" s="22">
        <v>90</v>
      </c>
      <c r="B100" s="80" t="s">
        <v>158</v>
      </c>
      <c r="C100" s="24">
        <v>86718</v>
      </c>
      <c r="D100" s="25">
        <f>IFERROR(VLOOKUP($C100,[1]Sheet1!$C:$AD,14,0),"")</f>
        <v>44375</v>
      </c>
      <c r="E100" s="25">
        <f>IFERROR(VLOOKUP($C100,[1]Sheet1!$C:$AD,15,0),"")</f>
        <v>44678</v>
      </c>
      <c r="F100" s="26" t="str">
        <f>IFERROR(VLOOKUP($C100,[1]Sheet1!$C:$AD,17,0),"")</f>
        <v>E</v>
      </c>
      <c r="G100" s="25" t="str">
        <f>IFERROR(VLOOKUP($C100,[1]Sheet1!$C:$AD,9,0),"")</f>
        <v>AGENT POSTPAID</v>
      </c>
      <c r="H100" s="25" t="str">
        <f>IFERROR(VLOOKUP($C100,[1]Sheet1!$C:$AD,4,0),"")</f>
        <v>LAKI-LAKI</v>
      </c>
      <c r="I100" s="25" t="str">
        <f>IFERROR(VLOOKUP($C100,[1]Sheet1!$C:$AD,11,0),"")</f>
        <v>SLAMET GUMELAR</v>
      </c>
      <c r="J100" s="25" t="str">
        <f>IFERROR(VLOOKUP($C100,[1]Sheet1!$C:$AD,12,0),"")</f>
        <v>AAN YANUAR</v>
      </c>
      <c r="K100" s="27" t="s">
        <v>68</v>
      </c>
      <c r="L100" s="24"/>
      <c r="M100" s="24"/>
      <c r="N100" s="22">
        <v>22</v>
      </c>
      <c r="O100" s="22">
        <f>VLOOKUP($C100,[1]Sheet2!$C:$AI,11,0)</f>
        <v>24</v>
      </c>
      <c r="P100" s="22">
        <f>VLOOKUP($C100,[1]Sheet2!$C:$AI,17,0)</f>
        <v>0</v>
      </c>
      <c r="Q100" s="22">
        <f>VLOOKUP($C100,[1]Sheet2!$C:$AI,19,0)</f>
        <v>0</v>
      </c>
      <c r="R100" s="22">
        <f>VLOOKUP($C100,[1]Sheet2!$C:$AI,25,0)</f>
        <v>0</v>
      </c>
      <c r="S100" s="22">
        <f>VLOOKUP($C100,[1]Sheet2!$C:$AI,22,0)</f>
        <v>0</v>
      </c>
      <c r="T100" s="22">
        <f>VLOOKUP($C100,[1]Sheet2!$C:$AI,16,0)</f>
        <v>0</v>
      </c>
      <c r="U100" s="22">
        <f t="shared" si="50"/>
        <v>0</v>
      </c>
      <c r="V100" s="22">
        <f t="shared" si="51"/>
        <v>24</v>
      </c>
      <c r="W100" s="22">
        <f t="shared" si="52"/>
        <v>24</v>
      </c>
      <c r="X100" s="22">
        <v>7.75</v>
      </c>
      <c r="Y100" s="22">
        <v>1</v>
      </c>
      <c r="Z100" s="28">
        <f t="shared" si="53"/>
        <v>0.95833333333333337</v>
      </c>
      <c r="AA100" s="22">
        <f t="shared" si="54"/>
        <v>2</v>
      </c>
      <c r="AB100" s="29">
        <f t="shared" si="55"/>
        <v>0.04</v>
      </c>
      <c r="AC100" s="22">
        <f t="shared" si="56"/>
        <v>0</v>
      </c>
      <c r="AD100" s="28">
        <f t="shared" si="57"/>
        <v>1</v>
      </c>
      <c r="AE100" s="22">
        <f t="shared" si="58"/>
        <v>5</v>
      </c>
      <c r="AF100" s="29">
        <f t="shared" si="59"/>
        <v>0.15</v>
      </c>
      <c r="AG100" s="22">
        <f t="shared" si="60"/>
        <v>11160</v>
      </c>
      <c r="AH100" s="30">
        <f>VLOOKUP(C100,[1]Sheet3!C:H,6,0)</f>
        <v>11842.816666666695</v>
      </c>
      <c r="AI100" s="31">
        <f t="shared" si="61"/>
        <v>1.06118428912784</v>
      </c>
      <c r="AJ100" s="22">
        <f t="shared" si="62"/>
        <v>5</v>
      </c>
      <c r="AK100" s="29">
        <f t="shared" si="63"/>
        <v>0.1</v>
      </c>
      <c r="AL100" s="32">
        <v>300</v>
      </c>
      <c r="AM100" s="33">
        <f>VLOOKUP($C100,[1]Sheet1!$C:$AD,21,0)</f>
        <v>342.836414048059</v>
      </c>
      <c r="AN100" s="32">
        <f t="shared" si="64"/>
        <v>1</v>
      </c>
      <c r="AO100" s="29">
        <f t="shared" si="65"/>
        <v>0.03</v>
      </c>
      <c r="AP100" s="34">
        <v>95</v>
      </c>
      <c r="AQ100" s="33">
        <f>VLOOKUP($C100,[1]Sheet1!$C:$AD,22,0)</f>
        <v>98.3333333333333</v>
      </c>
      <c r="AR100" s="32">
        <f t="shared" si="66"/>
        <v>5</v>
      </c>
      <c r="AS100" s="29">
        <f t="shared" si="67"/>
        <v>0.1</v>
      </c>
      <c r="AT100" s="35">
        <v>0.92</v>
      </c>
      <c r="AU100" s="36">
        <f>VLOOKUP($C100,[1]Sheet1!$C:$AD,23,0)</f>
        <v>0.97894736842105301</v>
      </c>
      <c r="AV100" s="32">
        <f t="shared" si="68"/>
        <v>5</v>
      </c>
      <c r="AW100" s="29">
        <f t="shared" si="69"/>
        <v>0.1</v>
      </c>
      <c r="AX100" s="34">
        <v>90</v>
      </c>
      <c r="AY100" s="33">
        <f>VLOOKUP($C100,[1]Sheet1!$C:$AD,24,0)</f>
        <v>100</v>
      </c>
      <c r="AZ100" s="32">
        <f t="shared" si="70"/>
        <v>5</v>
      </c>
      <c r="BA100" s="29">
        <f t="shared" si="71"/>
        <v>0.08</v>
      </c>
      <c r="BB100" s="28">
        <v>0.85</v>
      </c>
      <c r="BC100" s="36">
        <f>VLOOKUP($C100,[1]Sheet1!$C:$AD,25,0)</f>
        <v>0.90909090909090895</v>
      </c>
      <c r="BD100" s="37"/>
      <c r="BE100" s="32">
        <f t="shared" si="72"/>
        <v>5</v>
      </c>
      <c r="BF100" s="29">
        <f t="shared" si="73"/>
        <v>0.06</v>
      </c>
      <c r="BG100" s="28">
        <v>0.4</v>
      </c>
      <c r="BH100" s="36">
        <f>VLOOKUP($C100,[1]Sheet1!$C:$AD,26,0)</f>
        <v>0.78947368421052599</v>
      </c>
      <c r="BI100" s="32">
        <f t="shared" si="74"/>
        <v>5</v>
      </c>
      <c r="BJ100" s="29">
        <f t="shared" si="75"/>
        <v>0.06</v>
      </c>
      <c r="BK100" s="38">
        <v>0.95</v>
      </c>
      <c r="BL100" s="36">
        <f>VLOOKUP($C100,[1]Sheet1!$C:$AD,27,0)</f>
        <v>0.99445471349353098</v>
      </c>
      <c r="BM100" s="32">
        <f t="shared" si="76"/>
        <v>5</v>
      </c>
      <c r="BN100" s="29">
        <f t="shared" si="77"/>
        <v>0.05</v>
      </c>
      <c r="BO100" s="39">
        <v>2</v>
      </c>
      <c r="BP100" s="32">
        <f t="shared" si="78"/>
        <v>5</v>
      </c>
      <c r="BQ100" s="29">
        <f t="shared" si="79"/>
        <v>0.05</v>
      </c>
      <c r="BR100" s="29">
        <f t="shared" si="80"/>
        <v>0.32000000000000006</v>
      </c>
      <c r="BS100" s="29">
        <f t="shared" si="81"/>
        <v>0.4</v>
      </c>
      <c r="BT100" s="29">
        <f t="shared" si="82"/>
        <v>0.1</v>
      </c>
      <c r="BU100" s="40">
        <f t="shared" si="83"/>
        <v>0.82000000000000006</v>
      </c>
      <c r="BV100" s="41" t="str">
        <f t="shared" si="84"/>
        <v>TERIMA</v>
      </c>
      <c r="BW100" s="42">
        <f t="shared" si="85"/>
        <v>670000</v>
      </c>
      <c r="BX100" s="43">
        <f t="shared" si="86"/>
        <v>268000</v>
      </c>
      <c r="BY100" s="44"/>
      <c r="BZ100" s="44"/>
      <c r="CA100" s="44"/>
      <c r="CB100" s="43">
        <f t="shared" si="87"/>
        <v>214400.00000000003</v>
      </c>
      <c r="CC100" s="43">
        <f t="shared" si="88"/>
        <v>268000</v>
      </c>
      <c r="CD100" s="43">
        <f t="shared" si="89"/>
        <v>67000</v>
      </c>
      <c r="CE100" s="37">
        <f t="shared" si="90"/>
        <v>0</v>
      </c>
      <c r="CF100" s="24">
        <f t="shared" si="91"/>
        <v>0</v>
      </c>
      <c r="CG100" s="24">
        <f t="shared" si="92"/>
        <v>0</v>
      </c>
      <c r="CH100" s="24">
        <f t="shared" si="93"/>
        <v>0</v>
      </c>
      <c r="CI100" s="24">
        <f t="shared" si="94"/>
        <v>0</v>
      </c>
      <c r="CJ100" s="24">
        <f t="shared" si="95"/>
        <v>0</v>
      </c>
      <c r="CK100" s="24">
        <f t="shared" si="96"/>
        <v>0</v>
      </c>
      <c r="CL100" s="24">
        <f t="shared" si="97"/>
        <v>1</v>
      </c>
      <c r="CM100" s="24">
        <f t="shared" si="98"/>
        <v>0</v>
      </c>
      <c r="CN100" s="45">
        <f t="shared" si="99"/>
        <v>549400</v>
      </c>
      <c r="CO100" s="47"/>
    </row>
    <row r="101" spans="1:93" s="48" customFormat="1">
      <c r="A101" s="22">
        <v>91</v>
      </c>
      <c r="B101" s="81" t="s">
        <v>159</v>
      </c>
      <c r="C101" s="24">
        <v>102101</v>
      </c>
      <c r="D101" s="25">
        <f>IFERROR(VLOOKUP($C101,[1]Sheet1!$C:$AD,14,0),"")</f>
        <v>44300</v>
      </c>
      <c r="E101" s="25">
        <f>IFERROR(VLOOKUP($C101,[1]Sheet1!$C:$AD,15,0),"")</f>
        <v>44908</v>
      </c>
      <c r="F101" s="26" t="str">
        <f>IFERROR(VLOOKUP($C101,[1]Sheet1!$C:$AD,17,0),"")</f>
        <v>E</v>
      </c>
      <c r="G101" s="25" t="str">
        <f>IFERROR(VLOOKUP($C101,[1]Sheet1!$C:$AD,9,0),"")</f>
        <v>AGENT POSTPAID</v>
      </c>
      <c r="H101" s="25" t="str">
        <f>IFERROR(VLOOKUP($C101,[1]Sheet1!$C:$AD,4,0),"")</f>
        <v>LAKI-LAKI</v>
      </c>
      <c r="I101" s="25" t="str">
        <f>IFERROR(VLOOKUP($C101,[1]Sheet1!$C:$AD,11,0),"")</f>
        <v>MOHAMAD RAMDAN HILMI SOFYAN</v>
      </c>
      <c r="J101" s="25" t="str">
        <f>IFERROR(VLOOKUP($C101,[1]Sheet1!$C:$AD,12,0),"")</f>
        <v>RIKA RIANY</v>
      </c>
      <c r="K101" s="27" t="s">
        <v>68</v>
      </c>
      <c r="L101" s="24"/>
      <c r="M101" s="24"/>
      <c r="N101" s="22">
        <v>22</v>
      </c>
      <c r="O101" s="22">
        <f>VLOOKUP($C101,[1]Sheet2!$C:$AI,11,0)</f>
        <v>24</v>
      </c>
      <c r="P101" s="22">
        <f>VLOOKUP($C101,[1]Sheet2!$C:$AI,17,0)</f>
        <v>0</v>
      </c>
      <c r="Q101" s="22">
        <f>VLOOKUP($C101,[1]Sheet2!$C:$AI,19,0)</f>
        <v>0</v>
      </c>
      <c r="R101" s="22">
        <f>VLOOKUP($C101,[1]Sheet2!$C:$AI,25,0)</f>
        <v>0</v>
      </c>
      <c r="S101" s="22">
        <f>VLOOKUP($C101,[1]Sheet2!$C:$AI,22,0)</f>
        <v>0</v>
      </c>
      <c r="T101" s="22">
        <f>VLOOKUP($C101,[1]Sheet2!$C:$AI,16,0)</f>
        <v>0</v>
      </c>
      <c r="U101" s="22">
        <f t="shared" si="50"/>
        <v>0</v>
      </c>
      <c r="V101" s="22">
        <f t="shared" si="51"/>
        <v>24</v>
      </c>
      <c r="W101" s="22">
        <f t="shared" si="52"/>
        <v>24</v>
      </c>
      <c r="X101" s="22">
        <v>7.75</v>
      </c>
      <c r="Y101" s="22">
        <v>0</v>
      </c>
      <c r="Z101" s="28">
        <f t="shared" si="53"/>
        <v>1</v>
      </c>
      <c r="AA101" s="22">
        <f t="shared" si="54"/>
        <v>5</v>
      </c>
      <c r="AB101" s="29">
        <f t="shared" si="55"/>
        <v>0.1</v>
      </c>
      <c r="AC101" s="22">
        <f t="shared" si="56"/>
        <v>0</v>
      </c>
      <c r="AD101" s="28">
        <f t="shared" si="57"/>
        <v>1</v>
      </c>
      <c r="AE101" s="22">
        <f t="shared" si="58"/>
        <v>5</v>
      </c>
      <c r="AF101" s="29">
        <f t="shared" si="59"/>
        <v>0.15</v>
      </c>
      <c r="AG101" s="22">
        <f t="shared" si="60"/>
        <v>11160</v>
      </c>
      <c r="AH101" s="30">
        <f>VLOOKUP(C101,[1]Sheet3!C:H,6,0)</f>
        <v>12690.799999999977</v>
      </c>
      <c r="AI101" s="31">
        <f t="shared" si="61"/>
        <v>1.13716845878136</v>
      </c>
      <c r="AJ101" s="22">
        <f t="shared" si="62"/>
        <v>5</v>
      </c>
      <c r="AK101" s="29">
        <f t="shared" si="63"/>
        <v>0.1</v>
      </c>
      <c r="AL101" s="32">
        <v>300</v>
      </c>
      <c r="AM101" s="33">
        <f>VLOOKUP($C101,[1]Sheet1!$C:$AD,21,0)</f>
        <v>299.67456445993002</v>
      </c>
      <c r="AN101" s="32">
        <f t="shared" si="64"/>
        <v>5</v>
      </c>
      <c r="AO101" s="29">
        <f t="shared" si="65"/>
        <v>0.15</v>
      </c>
      <c r="AP101" s="34">
        <v>95</v>
      </c>
      <c r="AQ101" s="33">
        <f>VLOOKUP($C101,[1]Sheet1!$C:$AD,22,0)</f>
        <v>90.4166666666667</v>
      </c>
      <c r="AR101" s="32">
        <f t="shared" si="66"/>
        <v>1</v>
      </c>
      <c r="AS101" s="29">
        <f t="shared" si="67"/>
        <v>0.02</v>
      </c>
      <c r="AT101" s="35">
        <v>0.92</v>
      </c>
      <c r="AU101" s="36">
        <f>VLOOKUP($C101,[1]Sheet1!$C:$AD,23,0)</f>
        <v>0.942105263157895</v>
      </c>
      <c r="AV101" s="32">
        <f t="shared" si="68"/>
        <v>5</v>
      </c>
      <c r="AW101" s="29">
        <f t="shared" si="69"/>
        <v>0.1</v>
      </c>
      <c r="AX101" s="34">
        <v>90</v>
      </c>
      <c r="AY101" s="33">
        <f>VLOOKUP($C101,[1]Sheet1!$C:$AD,24,0)</f>
        <v>100</v>
      </c>
      <c r="AZ101" s="32">
        <f t="shared" si="70"/>
        <v>5</v>
      </c>
      <c r="BA101" s="29">
        <f t="shared" si="71"/>
        <v>0.08</v>
      </c>
      <c r="BB101" s="28">
        <v>0.85</v>
      </c>
      <c r="BC101" s="36">
        <f>VLOOKUP($C101,[1]Sheet1!$C:$AD,25,0)</f>
        <v>0.96969696969696995</v>
      </c>
      <c r="BD101" s="37"/>
      <c r="BE101" s="32">
        <f t="shared" si="72"/>
        <v>5</v>
      </c>
      <c r="BF101" s="29">
        <f t="shared" si="73"/>
        <v>0.06</v>
      </c>
      <c r="BG101" s="28">
        <v>0.4</v>
      </c>
      <c r="BH101" s="36">
        <f>VLOOKUP($C101,[1]Sheet1!$C:$AD,26,0)</f>
        <v>0.57894736842105299</v>
      </c>
      <c r="BI101" s="32">
        <f t="shared" si="74"/>
        <v>5</v>
      </c>
      <c r="BJ101" s="29">
        <f t="shared" si="75"/>
        <v>0.06</v>
      </c>
      <c r="BK101" s="38">
        <v>0.95</v>
      </c>
      <c r="BL101" s="36">
        <f>VLOOKUP($C101,[1]Sheet1!$C:$AD,27,0)</f>
        <v>0.99512195121951197</v>
      </c>
      <c r="BM101" s="32">
        <f t="shared" si="76"/>
        <v>5</v>
      </c>
      <c r="BN101" s="29">
        <f t="shared" si="77"/>
        <v>0.05</v>
      </c>
      <c r="BO101" s="39">
        <v>2</v>
      </c>
      <c r="BP101" s="32">
        <f t="shared" si="78"/>
        <v>5</v>
      </c>
      <c r="BQ101" s="29">
        <f t="shared" si="79"/>
        <v>0.05</v>
      </c>
      <c r="BR101" s="29">
        <f t="shared" si="80"/>
        <v>0.5</v>
      </c>
      <c r="BS101" s="29">
        <f t="shared" si="81"/>
        <v>0.32</v>
      </c>
      <c r="BT101" s="29">
        <f t="shared" si="82"/>
        <v>0.1</v>
      </c>
      <c r="BU101" s="40">
        <f t="shared" si="83"/>
        <v>0.92</v>
      </c>
      <c r="BV101" s="41" t="str">
        <f t="shared" si="84"/>
        <v>TERIMA</v>
      </c>
      <c r="BW101" s="42">
        <f t="shared" si="85"/>
        <v>670000</v>
      </c>
      <c r="BX101" s="43">
        <f t="shared" si="86"/>
        <v>214400</v>
      </c>
      <c r="BY101" s="44">
        <v>1</v>
      </c>
      <c r="BZ101" s="44"/>
      <c r="CA101" s="44"/>
      <c r="CB101" s="43">
        <f t="shared" si="87"/>
        <v>335000</v>
      </c>
      <c r="CC101" s="43">
        <f t="shared" si="88"/>
        <v>182240</v>
      </c>
      <c r="CD101" s="43">
        <f t="shared" si="89"/>
        <v>67000</v>
      </c>
      <c r="CE101" s="37">
        <f t="shared" si="90"/>
        <v>0</v>
      </c>
      <c r="CF101" s="24">
        <f t="shared" si="91"/>
        <v>0</v>
      </c>
      <c r="CG101" s="24">
        <f t="shared" si="92"/>
        <v>0</v>
      </c>
      <c r="CH101" s="24">
        <f t="shared" si="93"/>
        <v>0</v>
      </c>
      <c r="CI101" s="24">
        <f t="shared" si="94"/>
        <v>0</v>
      </c>
      <c r="CJ101" s="24">
        <f t="shared" si="95"/>
        <v>0</v>
      </c>
      <c r="CK101" s="24">
        <f t="shared" si="96"/>
        <v>0</v>
      </c>
      <c r="CL101" s="24">
        <f t="shared" si="97"/>
        <v>1</v>
      </c>
      <c r="CM101" s="24">
        <f t="shared" si="98"/>
        <v>0</v>
      </c>
      <c r="CN101" s="45">
        <f t="shared" si="99"/>
        <v>584240</v>
      </c>
      <c r="CO101" s="47"/>
    </row>
    <row r="102" spans="1:93" s="48" customFormat="1">
      <c r="A102" s="22">
        <v>92</v>
      </c>
      <c r="B102" s="78" t="s">
        <v>160</v>
      </c>
      <c r="C102" s="24">
        <v>160676</v>
      </c>
      <c r="D102" s="25">
        <f>IFERROR(VLOOKUP($C102,[1]Sheet1!$C:$AD,14,0),"")</f>
        <v>44453</v>
      </c>
      <c r="E102" s="25">
        <f>IFERROR(VLOOKUP($C102,[1]Sheet1!$C:$AD,15,0),"")</f>
        <v>44755</v>
      </c>
      <c r="F102" s="26" t="str">
        <f>IFERROR(VLOOKUP($C102,[1]Sheet1!$C:$AD,17,0),"")</f>
        <v>E</v>
      </c>
      <c r="G102" s="25" t="str">
        <f>IFERROR(VLOOKUP($C102,[1]Sheet1!$C:$AD,9,0),"")</f>
        <v>AGENT POSTPAID</v>
      </c>
      <c r="H102" s="25" t="str">
        <f>IFERROR(VLOOKUP($C102,[1]Sheet1!$C:$AD,4,0),"")</f>
        <v>LAKI-LAKI</v>
      </c>
      <c r="I102" s="25" t="str">
        <f>IFERROR(VLOOKUP($C102,[1]Sheet1!$C:$AD,11,0),"")</f>
        <v>IRMA RISMAYASARI</v>
      </c>
      <c r="J102" s="25" t="str">
        <f>IFERROR(VLOOKUP($C102,[1]Sheet1!$C:$AD,12,0),"")</f>
        <v>AAN YANUAR</v>
      </c>
      <c r="K102" s="27" t="s">
        <v>68</v>
      </c>
      <c r="L102" s="24"/>
      <c r="M102" s="24"/>
      <c r="N102" s="22">
        <v>22</v>
      </c>
      <c r="O102" s="22">
        <f>VLOOKUP($C102,[1]Sheet2!$C:$AI,11,0)</f>
        <v>21</v>
      </c>
      <c r="P102" s="22">
        <f>VLOOKUP($C102,[1]Sheet2!$C:$AI,17,0)</f>
        <v>0</v>
      </c>
      <c r="Q102" s="22">
        <f>VLOOKUP($C102,[1]Sheet2!$C:$AI,19,0)</f>
        <v>0</v>
      </c>
      <c r="R102" s="22">
        <f>VLOOKUP($C102,[1]Sheet2!$C:$AI,25,0)</f>
        <v>0</v>
      </c>
      <c r="S102" s="22">
        <f>VLOOKUP($C102,[1]Sheet2!$C:$AI,22,0)</f>
        <v>0</v>
      </c>
      <c r="T102" s="22">
        <f>VLOOKUP($C102,[1]Sheet2!$C:$AI,16,0)</f>
        <v>0</v>
      </c>
      <c r="U102" s="22">
        <f t="shared" si="50"/>
        <v>0</v>
      </c>
      <c r="V102" s="22">
        <f t="shared" si="51"/>
        <v>21</v>
      </c>
      <c r="W102" s="22">
        <f t="shared" si="52"/>
        <v>21</v>
      </c>
      <c r="X102" s="22">
        <v>7.75</v>
      </c>
      <c r="Y102" s="22">
        <v>0</v>
      </c>
      <c r="Z102" s="28">
        <f t="shared" si="53"/>
        <v>1</v>
      </c>
      <c r="AA102" s="22">
        <f t="shared" si="54"/>
        <v>5</v>
      </c>
      <c r="AB102" s="29">
        <f t="shared" si="55"/>
        <v>0.1</v>
      </c>
      <c r="AC102" s="22">
        <f t="shared" si="56"/>
        <v>0</v>
      </c>
      <c r="AD102" s="28">
        <f t="shared" si="57"/>
        <v>1</v>
      </c>
      <c r="AE102" s="22">
        <f t="shared" si="58"/>
        <v>5</v>
      </c>
      <c r="AF102" s="29">
        <f t="shared" si="59"/>
        <v>0.15</v>
      </c>
      <c r="AG102" s="22">
        <f t="shared" si="60"/>
        <v>9765</v>
      </c>
      <c r="AH102" s="30">
        <f>VLOOKUP(C102,[1]Sheet3!C:H,6,0)</f>
        <v>11520.833333333298</v>
      </c>
      <c r="AI102" s="31">
        <f t="shared" si="61"/>
        <v>1.1798088410991601</v>
      </c>
      <c r="AJ102" s="22">
        <f t="shared" si="62"/>
        <v>5</v>
      </c>
      <c r="AK102" s="29">
        <f t="shared" si="63"/>
        <v>0.1</v>
      </c>
      <c r="AL102" s="32">
        <v>300</v>
      </c>
      <c r="AM102" s="33">
        <f>VLOOKUP($C102,[1]Sheet1!$C:$AD,21,0)</f>
        <v>234.10912906610699</v>
      </c>
      <c r="AN102" s="32">
        <f t="shared" si="64"/>
        <v>5</v>
      </c>
      <c r="AO102" s="29">
        <f t="shared" si="65"/>
        <v>0.15</v>
      </c>
      <c r="AP102" s="34">
        <v>95</v>
      </c>
      <c r="AQ102" s="33">
        <f>VLOOKUP($C102,[1]Sheet1!$C:$AD,22,0)</f>
        <v>98.3333333333333</v>
      </c>
      <c r="AR102" s="32">
        <f t="shared" si="66"/>
        <v>5</v>
      </c>
      <c r="AS102" s="29">
        <f t="shared" si="67"/>
        <v>0.1</v>
      </c>
      <c r="AT102" s="35">
        <v>0.92</v>
      </c>
      <c r="AU102" s="36">
        <f>VLOOKUP($C102,[1]Sheet1!$C:$AD,23,0)</f>
        <v>0.97777777777777797</v>
      </c>
      <c r="AV102" s="32">
        <f t="shared" si="68"/>
        <v>5</v>
      </c>
      <c r="AW102" s="29">
        <f t="shared" si="69"/>
        <v>0.1</v>
      </c>
      <c r="AX102" s="34">
        <v>90</v>
      </c>
      <c r="AY102" s="33">
        <f>VLOOKUP($C102,[1]Sheet1!$C:$AD,24,0)</f>
        <v>100</v>
      </c>
      <c r="AZ102" s="32">
        <f t="shared" si="70"/>
        <v>5</v>
      </c>
      <c r="BA102" s="29">
        <f t="shared" si="71"/>
        <v>0.08</v>
      </c>
      <c r="BB102" s="28">
        <v>0.85</v>
      </c>
      <c r="BC102" s="36">
        <f>VLOOKUP($C102,[1]Sheet1!$C:$AD,25,0)</f>
        <v>0.92307692307692302</v>
      </c>
      <c r="BD102" s="37"/>
      <c r="BE102" s="32">
        <f t="shared" si="72"/>
        <v>5</v>
      </c>
      <c r="BF102" s="29">
        <f t="shared" si="73"/>
        <v>0.06</v>
      </c>
      <c r="BG102" s="28">
        <v>0.4</v>
      </c>
      <c r="BH102" s="36">
        <f>VLOOKUP($C102,[1]Sheet1!$C:$AD,26,0)</f>
        <v>0.75</v>
      </c>
      <c r="BI102" s="32">
        <f t="shared" si="74"/>
        <v>5</v>
      </c>
      <c r="BJ102" s="29">
        <f t="shared" si="75"/>
        <v>0.06</v>
      </c>
      <c r="BK102" s="38">
        <v>0.95</v>
      </c>
      <c r="BL102" s="36">
        <f>VLOOKUP($C102,[1]Sheet1!$C:$AD,27,0)</f>
        <v>0.99317943336831105</v>
      </c>
      <c r="BM102" s="32">
        <f t="shared" si="76"/>
        <v>5</v>
      </c>
      <c r="BN102" s="29">
        <f t="shared" si="77"/>
        <v>0.05</v>
      </c>
      <c r="BO102" s="39">
        <v>2</v>
      </c>
      <c r="BP102" s="32">
        <f t="shared" si="78"/>
        <v>5</v>
      </c>
      <c r="BQ102" s="29">
        <f t="shared" si="79"/>
        <v>0.05</v>
      </c>
      <c r="BR102" s="29">
        <f t="shared" si="80"/>
        <v>0.5</v>
      </c>
      <c r="BS102" s="29">
        <f t="shared" si="81"/>
        <v>0.4</v>
      </c>
      <c r="BT102" s="29">
        <f t="shared" si="82"/>
        <v>0.1</v>
      </c>
      <c r="BU102" s="40">
        <f t="shared" si="83"/>
        <v>1</v>
      </c>
      <c r="BV102" s="41" t="str">
        <f t="shared" si="84"/>
        <v>TERIMA</v>
      </c>
      <c r="BW102" s="42">
        <f t="shared" si="85"/>
        <v>670000</v>
      </c>
      <c r="BX102" s="43">
        <f t="shared" si="86"/>
        <v>268000</v>
      </c>
      <c r="BY102" s="44"/>
      <c r="BZ102" s="44"/>
      <c r="CA102" s="44"/>
      <c r="CB102" s="43">
        <f t="shared" si="87"/>
        <v>335000</v>
      </c>
      <c r="CC102" s="43">
        <f t="shared" si="88"/>
        <v>268000</v>
      </c>
      <c r="CD102" s="43">
        <f t="shared" si="89"/>
        <v>67000</v>
      </c>
      <c r="CE102" s="37">
        <f t="shared" si="90"/>
        <v>200000</v>
      </c>
      <c r="CF102" s="24">
        <f t="shared" si="91"/>
        <v>0</v>
      </c>
      <c r="CG102" s="24">
        <f t="shared" si="92"/>
        <v>0</v>
      </c>
      <c r="CH102" s="24">
        <f t="shared" si="93"/>
        <v>0</v>
      </c>
      <c r="CI102" s="24">
        <f t="shared" si="94"/>
        <v>0</v>
      </c>
      <c r="CJ102" s="24">
        <f t="shared" si="95"/>
        <v>0</v>
      </c>
      <c r="CK102" s="24">
        <f t="shared" si="96"/>
        <v>0</v>
      </c>
      <c r="CL102" s="24">
        <f t="shared" si="97"/>
        <v>1</v>
      </c>
      <c r="CM102" s="24">
        <f t="shared" si="98"/>
        <v>0</v>
      </c>
      <c r="CN102" s="45">
        <f t="shared" si="99"/>
        <v>870000</v>
      </c>
      <c r="CO102" s="47"/>
    </row>
    <row r="103" spans="1:93" s="48" customFormat="1">
      <c r="A103" s="22">
        <v>93</v>
      </c>
      <c r="B103" s="78" t="s">
        <v>161</v>
      </c>
      <c r="C103" s="24">
        <v>160826</v>
      </c>
      <c r="D103" s="25">
        <f>IFERROR(VLOOKUP($C103,[1]Sheet1!$C:$AD,14,0),"")</f>
        <v>44447</v>
      </c>
      <c r="E103" s="25">
        <f>IFERROR(VLOOKUP($C103,[1]Sheet1!$C:$AD,15,0),"")</f>
        <v>44811</v>
      </c>
      <c r="F103" s="26" t="str">
        <f>IFERROR(VLOOKUP($C103,[1]Sheet1!$C:$AD,17,0),"")</f>
        <v>E</v>
      </c>
      <c r="G103" s="25" t="str">
        <f>IFERROR(VLOOKUP($C103,[1]Sheet1!$C:$AD,9,0),"")</f>
        <v>AGENT POSTPAID</v>
      </c>
      <c r="H103" s="25" t="str">
        <f>IFERROR(VLOOKUP($C103,[1]Sheet1!$C:$AD,4,0),"")</f>
        <v>PEREMPUAN</v>
      </c>
      <c r="I103" s="25" t="str">
        <f>IFERROR(VLOOKUP($C103,[1]Sheet1!$C:$AD,11,0),"")</f>
        <v>ANDRYAN ANAKOTTA PARY</v>
      </c>
      <c r="J103" s="25" t="str">
        <f>IFERROR(VLOOKUP($C103,[1]Sheet1!$C:$AD,12,0),"")</f>
        <v>AAN YANUAR</v>
      </c>
      <c r="K103" s="27" t="s">
        <v>68</v>
      </c>
      <c r="L103" s="24"/>
      <c r="M103" s="24"/>
      <c r="N103" s="22">
        <v>22</v>
      </c>
      <c r="O103" s="22">
        <f>VLOOKUP($C103,[1]Sheet2!$C:$AI,11,0)</f>
        <v>21</v>
      </c>
      <c r="P103" s="22">
        <f>VLOOKUP($C103,[1]Sheet2!$C:$AI,17,0)</f>
        <v>0</v>
      </c>
      <c r="Q103" s="22">
        <f>VLOOKUP($C103,[1]Sheet2!$C:$AI,19,0)</f>
        <v>0</v>
      </c>
      <c r="R103" s="22">
        <f>VLOOKUP($C103,[1]Sheet2!$C:$AI,25,0)</f>
        <v>0</v>
      </c>
      <c r="S103" s="22">
        <f>VLOOKUP($C103,[1]Sheet2!$C:$AI,22,0)</f>
        <v>0</v>
      </c>
      <c r="T103" s="22">
        <f>VLOOKUP($C103,[1]Sheet2!$C:$AI,16,0)</f>
        <v>0</v>
      </c>
      <c r="U103" s="22">
        <f t="shared" si="50"/>
        <v>0</v>
      </c>
      <c r="V103" s="22">
        <f t="shared" si="51"/>
        <v>21</v>
      </c>
      <c r="W103" s="22">
        <f t="shared" si="52"/>
        <v>21</v>
      </c>
      <c r="X103" s="22">
        <v>7.75</v>
      </c>
      <c r="Y103" s="22">
        <v>0</v>
      </c>
      <c r="Z103" s="28">
        <f t="shared" si="53"/>
        <v>1</v>
      </c>
      <c r="AA103" s="22">
        <f t="shared" si="54"/>
        <v>5</v>
      </c>
      <c r="AB103" s="29">
        <f t="shared" si="55"/>
        <v>0.1</v>
      </c>
      <c r="AC103" s="22">
        <f t="shared" si="56"/>
        <v>0</v>
      </c>
      <c r="AD103" s="28">
        <f t="shared" si="57"/>
        <v>1</v>
      </c>
      <c r="AE103" s="22">
        <f t="shared" si="58"/>
        <v>5</v>
      </c>
      <c r="AF103" s="29">
        <f t="shared" si="59"/>
        <v>0.15</v>
      </c>
      <c r="AG103" s="22">
        <f t="shared" si="60"/>
        <v>9765</v>
      </c>
      <c r="AH103" s="30">
        <f>VLOOKUP(C103,[1]Sheet3!C:H,6,0)</f>
        <v>12011.833333333361</v>
      </c>
      <c r="AI103" s="31">
        <f t="shared" si="61"/>
        <v>1.23009045912272</v>
      </c>
      <c r="AJ103" s="22">
        <f t="shared" si="62"/>
        <v>5</v>
      </c>
      <c r="AK103" s="29">
        <f t="shared" si="63"/>
        <v>0.1</v>
      </c>
      <c r="AL103" s="32">
        <v>300</v>
      </c>
      <c r="AM103" s="33">
        <f>VLOOKUP($C103,[1]Sheet1!$C:$AD,21,0)</f>
        <v>248.39887288666301</v>
      </c>
      <c r="AN103" s="32">
        <f t="shared" si="64"/>
        <v>5</v>
      </c>
      <c r="AO103" s="29">
        <f t="shared" si="65"/>
        <v>0.15</v>
      </c>
      <c r="AP103" s="34">
        <v>95</v>
      </c>
      <c r="AQ103" s="33">
        <f>VLOOKUP($C103,[1]Sheet1!$C:$AD,22,0)</f>
        <v>96.6666666666667</v>
      </c>
      <c r="AR103" s="32">
        <f t="shared" si="66"/>
        <v>5</v>
      </c>
      <c r="AS103" s="29">
        <f t="shared" si="67"/>
        <v>0.1</v>
      </c>
      <c r="AT103" s="35">
        <v>0.92</v>
      </c>
      <c r="AU103" s="36">
        <f>VLOOKUP($C103,[1]Sheet1!$C:$AD,23,0)</f>
        <v>0.93114754098360697</v>
      </c>
      <c r="AV103" s="32">
        <f t="shared" si="68"/>
        <v>5</v>
      </c>
      <c r="AW103" s="29">
        <f t="shared" si="69"/>
        <v>0.1</v>
      </c>
      <c r="AX103" s="34">
        <v>90</v>
      </c>
      <c r="AY103" s="33">
        <f>VLOOKUP($C103,[1]Sheet1!$C:$AD,24,0)</f>
        <v>100</v>
      </c>
      <c r="AZ103" s="32">
        <f t="shared" si="70"/>
        <v>5</v>
      </c>
      <c r="BA103" s="29">
        <f t="shared" si="71"/>
        <v>0.08</v>
      </c>
      <c r="BB103" s="28">
        <v>0.85</v>
      </c>
      <c r="BC103" s="36">
        <f>VLOOKUP($C103,[1]Sheet1!$C:$AD,25,0)</f>
        <v>0.93877551020408201</v>
      </c>
      <c r="BD103" s="37"/>
      <c r="BE103" s="32">
        <f t="shared" si="72"/>
        <v>5</v>
      </c>
      <c r="BF103" s="29">
        <f t="shared" si="73"/>
        <v>0.06</v>
      </c>
      <c r="BG103" s="28">
        <v>0.4</v>
      </c>
      <c r="BH103" s="36">
        <f>VLOOKUP($C103,[1]Sheet1!$C:$AD,26,0)</f>
        <v>0.65573770491803296</v>
      </c>
      <c r="BI103" s="32">
        <f t="shared" si="74"/>
        <v>5</v>
      </c>
      <c r="BJ103" s="29">
        <f t="shared" si="75"/>
        <v>0.06</v>
      </c>
      <c r="BK103" s="38">
        <v>0.95</v>
      </c>
      <c r="BL103" s="36">
        <f>VLOOKUP($C103,[1]Sheet1!$C:$AD,27,0)</f>
        <v>0.99248591108328099</v>
      </c>
      <c r="BM103" s="32">
        <f t="shared" si="76"/>
        <v>5</v>
      </c>
      <c r="BN103" s="29">
        <f t="shared" si="77"/>
        <v>0.05</v>
      </c>
      <c r="BO103" s="39">
        <v>2</v>
      </c>
      <c r="BP103" s="32">
        <f t="shared" si="78"/>
        <v>5</v>
      </c>
      <c r="BQ103" s="29">
        <f t="shared" si="79"/>
        <v>0.05</v>
      </c>
      <c r="BR103" s="29">
        <f t="shared" si="80"/>
        <v>0.5</v>
      </c>
      <c r="BS103" s="29">
        <f t="shared" si="81"/>
        <v>0.4</v>
      </c>
      <c r="BT103" s="29">
        <f t="shared" si="82"/>
        <v>0.1</v>
      </c>
      <c r="BU103" s="40">
        <f t="shared" si="83"/>
        <v>1</v>
      </c>
      <c r="BV103" s="41" t="str">
        <f t="shared" si="84"/>
        <v>TERIMA</v>
      </c>
      <c r="BW103" s="42">
        <f t="shared" si="85"/>
        <v>670000</v>
      </c>
      <c r="BX103" s="43">
        <f t="shared" si="86"/>
        <v>268000</v>
      </c>
      <c r="BY103" s="44"/>
      <c r="BZ103" s="44"/>
      <c r="CA103" s="44"/>
      <c r="CB103" s="43">
        <f t="shared" si="87"/>
        <v>335000</v>
      </c>
      <c r="CC103" s="43">
        <f t="shared" si="88"/>
        <v>268000</v>
      </c>
      <c r="CD103" s="43">
        <f t="shared" si="89"/>
        <v>67000</v>
      </c>
      <c r="CE103" s="37">
        <f t="shared" si="90"/>
        <v>200000</v>
      </c>
      <c r="CF103" s="24">
        <f t="shared" si="91"/>
        <v>0</v>
      </c>
      <c r="CG103" s="24">
        <f t="shared" si="92"/>
        <v>0</v>
      </c>
      <c r="CH103" s="24">
        <f t="shared" si="93"/>
        <v>0</v>
      </c>
      <c r="CI103" s="24">
        <f t="shared" si="94"/>
        <v>0</v>
      </c>
      <c r="CJ103" s="24">
        <f t="shared" si="95"/>
        <v>0</v>
      </c>
      <c r="CK103" s="24">
        <f t="shared" si="96"/>
        <v>0</v>
      </c>
      <c r="CL103" s="24">
        <f t="shared" si="97"/>
        <v>0</v>
      </c>
      <c r="CM103" s="24">
        <f t="shared" si="98"/>
        <v>1</v>
      </c>
      <c r="CN103" s="45">
        <f t="shared" si="99"/>
        <v>870000</v>
      </c>
      <c r="CO103" s="47"/>
    </row>
    <row r="104" spans="1:93" s="48" customFormat="1">
      <c r="A104" s="22">
        <v>94</v>
      </c>
      <c r="B104" s="80" t="s">
        <v>162</v>
      </c>
      <c r="C104" s="24">
        <v>166727</v>
      </c>
      <c r="D104" s="25">
        <f>IFERROR(VLOOKUP($C104,[1]Sheet1!$C:$AD,14,0),"")</f>
        <v>44335</v>
      </c>
      <c r="E104" s="25">
        <f>IFERROR(VLOOKUP($C104,[1]Sheet1!$C:$AD,15,0),"")</f>
        <v>44638</v>
      </c>
      <c r="F104" s="26" t="str">
        <f>IFERROR(VLOOKUP($C104,[1]Sheet1!$C:$AD,17,0),"")</f>
        <v>D</v>
      </c>
      <c r="G104" s="25" t="str">
        <f>IFERROR(VLOOKUP($C104,[1]Sheet1!$C:$AD,9,0),"")</f>
        <v>AGENT POSTPAID</v>
      </c>
      <c r="H104" s="25" t="str">
        <f>IFERROR(VLOOKUP($C104,[1]Sheet1!$C:$AD,4,0),"")</f>
        <v>LAKI-LAKI</v>
      </c>
      <c r="I104" s="25" t="str">
        <f>IFERROR(VLOOKUP($C104,[1]Sheet1!$C:$AD,11,0),"")</f>
        <v>IRMA RISMAYASARI</v>
      </c>
      <c r="J104" s="25" t="str">
        <f>IFERROR(VLOOKUP($C104,[1]Sheet1!$C:$AD,12,0),"")</f>
        <v>AAN YANUAR</v>
      </c>
      <c r="K104" s="27" t="s">
        <v>68</v>
      </c>
      <c r="L104" s="24"/>
      <c r="M104" s="24"/>
      <c r="N104" s="22">
        <v>22</v>
      </c>
      <c r="O104" s="22">
        <f>VLOOKUP($C104,[1]Sheet2!$C:$AI,11,0)</f>
        <v>21</v>
      </c>
      <c r="P104" s="22">
        <f>VLOOKUP($C104,[1]Sheet2!$C:$AI,17,0)</f>
        <v>0</v>
      </c>
      <c r="Q104" s="22">
        <f>VLOOKUP($C104,[1]Sheet2!$C:$AI,19,0)</f>
        <v>0</v>
      </c>
      <c r="R104" s="22">
        <f>VLOOKUP($C104,[1]Sheet2!$C:$AI,25,0)</f>
        <v>0</v>
      </c>
      <c r="S104" s="22">
        <f>VLOOKUP($C104,[1]Sheet2!$C:$AI,22,0)</f>
        <v>0</v>
      </c>
      <c r="T104" s="22">
        <f>VLOOKUP($C104,[1]Sheet2!$C:$AI,16,0)</f>
        <v>0</v>
      </c>
      <c r="U104" s="22">
        <f t="shared" si="50"/>
        <v>0</v>
      </c>
      <c r="V104" s="22">
        <f t="shared" si="51"/>
        <v>21</v>
      </c>
      <c r="W104" s="22">
        <f t="shared" si="52"/>
        <v>21</v>
      </c>
      <c r="X104" s="22">
        <v>7.75</v>
      </c>
      <c r="Y104" s="22">
        <v>0</v>
      </c>
      <c r="Z104" s="28">
        <f t="shared" si="53"/>
        <v>1</v>
      </c>
      <c r="AA104" s="22">
        <f t="shared" si="54"/>
        <v>5</v>
      </c>
      <c r="AB104" s="29">
        <f t="shared" si="55"/>
        <v>0.1</v>
      </c>
      <c r="AC104" s="22">
        <f t="shared" si="56"/>
        <v>0</v>
      </c>
      <c r="AD104" s="28">
        <f t="shared" si="57"/>
        <v>1</v>
      </c>
      <c r="AE104" s="22">
        <f t="shared" si="58"/>
        <v>5</v>
      </c>
      <c r="AF104" s="29">
        <f t="shared" si="59"/>
        <v>0.15</v>
      </c>
      <c r="AG104" s="22">
        <f t="shared" si="60"/>
        <v>9765</v>
      </c>
      <c r="AH104" s="30">
        <f>VLOOKUP(C104,[1]Sheet3!C:H,6,0)</f>
        <v>11724.799999999977</v>
      </c>
      <c r="AI104" s="31">
        <f t="shared" si="61"/>
        <v>1.2006963645673301</v>
      </c>
      <c r="AJ104" s="22">
        <f t="shared" si="62"/>
        <v>5</v>
      </c>
      <c r="AK104" s="29">
        <f t="shared" si="63"/>
        <v>0.1</v>
      </c>
      <c r="AL104" s="32">
        <v>300</v>
      </c>
      <c r="AM104" s="33">
        <f>VLOOKUP($C104,[1]Sheet1!$C:$AD,21,0)</f>
        <v>292.14705882352899</v>
      </c>
      <c r="AN104" s="32">
        <f t="shared" si="64"/>
        <v>5</v>
      </c>
      <c r="AO104" s="29">
        <f t="shared" si="65"/>
        <v>0.15</v>
      </c>
      <c r="AP104" s="34">
        <v>95</v>
      </c>
      <c r="AQ104" s="33">
        <f>VLOOKUP($C104,[1]Sheet1!$C:$AD,22,0)</f>
        <v>92.2222222222222</v>
      </c>
      <c r="AR104" s="32">
        <f t="shared" si="66"/>
        <v>1</v>
      </c>
      <c r="AS104" s="29">
        <f t="shared" si="67"/>
        <v>0.02</v>
      </c>
      <c r="AT104" s="35">
        <v>0.92</v>
      </c>
      <c r="AU104" s="36">
        <f>VLOOKUP($C104,[1]Sheet1!$C:$AD,23,0)</f>
        <v>0.88749999999999996</v>
      </c>
      <c r="AV104" s="32">
        <f t="shared" si="68"/>
        <v>1</v>
      </c>
      <c r="AW104" s="29">
        <f t="shared" si="69"/>
        <v>0.02</v>
      </c>
      <c r="AX104" s="34">
        <v>90</v>
      </c>
      <c r="AY104" s="33">
        <f>VLOOKUP($C104,[1]Sheet1!$C:$AD,24,0)</f>
        <v>100</v>
      </c>
      <c r="AZ104" s="32">
        <f t="shared" si="70"/>
        <v>5</v>
      </c>
      <c r="BA104" s="29">
        <f t="shared" si="71"/>
        <v>0.08</v>
      </c>
      <c r="BB104" s="28">
        <v>0.85</v>
      </c>
      <c r="BC104" s="36">
        <f>VLOOKUP($C104,[1]Sheet1!$C:$AD,25,0)</f>
        <v>0.92592592592592604</v>
      </c>
      <c r="BD104" s="37"/>
      <c r="BE104" s="32">
        <f t="shared" si="72"/>
        <v>5</v>
      </c>
      <c r="BF104" s="29">
        <f t="shared" si="73"/>
        <v>0.06</v>
      </c>
      <c r="BG104" s="28">
        <v>0.4</v>
      </c>
      <c r="BH104" s="36">
        <f>VLOOKUP($C104,[1]Sheet1!$C:$AD,26,0)</f>
        <v>0.53125</v>
      </c>
      <c r="BI104" s="32">
        <f t="shared" si="74"/>
        <v>5</v>
      </c>
      <c r="BJ104" s="29">
        <f t="shared" si="75"/>
        <v>0.06</v>
      </c>
      <c r="BK104" s="38">
        <v>0.95</v>
      </c>
      <c r="BL104" s="36">
        <f>VLOOKUP($C104,[1]Sheet1!$C:$AD,27,0)</f>
        <v>0.99436795994993699</v>
      </c>
      <c r="BM104" s="32">
        <f t="shared" si="76"/>
        <v>5</v>
      </c>
      <c r="BN104" s="29">
        <f t="shared" si="77"/>
        <v>0.05</v>
      </c>
      <c r="BO104" s="39">
        <v>2</v>
      </c>
      <c r="BP104" s="32">
        <f t="shared" si="78"/>
        <v>5</v>
      </c>
      <c r="BQ104" s="29">
        <f t="shared" si="79"/>
        <v>0.05</v>
      </c>
      <c r="BR104" s="29">
        <f t="shared" si="80"/>
        <v>0.5</v>
      </c>
      <c r="BS104" s="29">
        <f t="shared" si="81"/>
        <v>0.24</v>
      </c>
      <c r="BT104" s="29">
        <f t="shared" si="82"/>
        <v>0.1</v>
      </c>
      <c r="BU104" s="40">
        <f t="shared" si="83"/>
        <v>0.84</v>
      </c>
      <c r="BV104" s="41" t="str">
        <f t="shared" si="84"/>
        <v>TERIMA</v>
      </c>
      <c r="BW104" s="42">
        <f t="shared" si="85"/>
        <v>670000</v>
      </c>
      <c r="BX104" s="43">
        <f t="shared" si="86"/>
        <v>160800</v>
      </c>
      <c r="BY104" s="44"/>
      <c r="BZ104" s="44"/>
      <c r="CA104" s="44"/>
      <c r="CB104" s="43">
        <f t="shared" si="87"/>
        <v>335000</v>
      </c>
      <c r="CC104" s="43">
        <f t="shared" si="88"/>
        <v>160800</v>
      </c>
      <c r="CD104" s="43">
        <f t="shared" si="89"/>
        <v>67000</v>
      </c>
      <c r="CE104" s="37">
        <f t="shared" si="90"/>
        <v>0</v>
      </c>
      <c r="CF104" s="24">
        <f t="shared" si="91"/>
        <v>0</v>
      </c>
      <c r="CG104" s="24">
        <f t="shared" si="92"/>
        <v>0</v>
      </c>
      <c r="CH104" s="24">
        <f t="shared" si="93"/>
        <v>0</v>
      </c>
      <c r="CI104" s="24">
        <f t="shared" si="94"/>
        <v>0</v>
      </c>
      <c r="CJ104" s="24">
        <f t="shared" si="95"/>
        <v>0</v>
      </c>
      <c r="CK104" s="24">
        <f t="shared" si="96"/>
        <v>0</v>
      </c>
      <c r="CL104" s="24">
        <f t="shared" si="97"/>
        <v>1</v>
      </c>
      <c r="CM104" s="24">
        <f t="shared" si="98"/>
        <v>0</v>
      </c>
      <c r="CN104" s="45">
        <f t="shared" si="99"/>
        <v>562800</v>
      </c>
      <c r="CO104" s="47"/>
    </row>
    <row r="105" spans="1:93" s="48" customFormat="1">
      <c r="A105" s="22">
        <v>95</v>
      </c>
      <c r="B105" s="81" t="s">
        <v>163</v>
      </c>
      <c r="C105" s="24">
        <v>62510</v>
      </c>
      <c r="D105" s="25">
        <f>IFERROR(VLOOKUP($C105,[1]Sheet1!$C:$AD,14,0),"")</f>
        <v>44497</v>
      </c>
      <c r="E105" s="25">
        <f>IFERROR(VLOOKUP($C105,[1]Sheet1!$C:$AD,15,0),"")</f>
        <v>44800</v>
      </c>
      <c r="F105" s="26" t="str">
        <f>IFERROR(VLOOKUP($C105,[1]Sheet1!$C:$AD,17,0),"")</f>
        <v>E</v>
      </c>
      <c r="G105" s="25" t="str">
        <f>IFERROR(VLOOKUP($C105,[1]Sheet1!$C:$AD,9,0),"")</f>
        <v>AGENT POSTPAID</v>
      </c>
      <c r="H105" s="25" t="str">
        <f>IFERROR(VLOOKUP($C105,[1]Sheet1!$C:$AD,4,0),"")</f>
        <v>LAKI-LAKI</v>
      </c>
      <c r="I105" s="25" t="str">
        <f>IFERROR(VLOOKUP($C105,[1]Sheet1!$C:$AD,11,0),"")</f>
        <v>ANDRYAN ANAKOTTA PARY</v>
      </c>
      <c r="J105" s="25" t="str">
        <f>IFERROR(VLOOKUP($C105,[1]Sheet1!$C:$AD,12,0),"")</f>
        <v>AAN YANUAR</v>
      </c>
      <c r="K105" s="27" t="s">
        <v>68</v>
      </c>
      <c r="L105" s="24"/>
      <c r="M105" s="24"/>
      <c r="N105" s="22">
        <v>22</v>
      </c>
      <c r="O105" s="22">
        <f>VLOOKUP($C105,[1]Sheet2!$C:$AI,11,0)</f>
        <v>24</v>
      </c>
      <c r="P105" s="22">
        <f>VLOOKUP($C105,[1]Sheet2!$C:$AI,17,0)</f>
        <v>0</v>
      </c>
      <c r="Q105" s="22">
        <f>VLOOKUP($C105,[1]Sheet2!$C:$AI,19,0)</f>
        <v>0</v>
      </c>
      <c r="R105" s="22">
        <f>VLOOKUP($C105,[1]Sheet2!$C:$AI,25,0)</f>
        <v>0</v>
      </c>
      <c r="S105" s="22">
        <f>VLOOKUP($C105,[1]Sheet2!$C:$AI,22,0)</f>
        <v>0</v>
      </c>
      <c r="T105" s="22">
        <f>VLOOKUP($C105,[1]Sheet2!$C:$AI,16,0)</f>
        <v>0</v>
      </c>
      <c r="U105" s="22">
        <f t="shared" si="50"/>
        <v>0</v>
      </c>
      <c r="V105" s="22">
        <f t="shared" si="51"/>
        <v>24</v>
      </c>
      <c r="W105" s="22">
        <f t="shared" si="52"/>
        <v>24</v>
      </c>
      <c r="X105" s="22">
        <v>7.75</v>
      </c>
      <c r="Y105" s="22">
        <v>0</v>
      </c>
      <c r="Z105" s="28">
        <f t="shared" si="53"/>
        <v>1</v>
      </c>
      <c r="AA105" s="22">
        <f t="shared" si="54"/>
        <v>5</v>
      </c>
      <c r="AB105" s="29">
        <f t="shared" si="55"/>
        <v>0.1</v>
      </c>
      <c r="AC105" s="22">
        <f t="shared" si="56"/>
        <v>0</v>
      </c>
      <c r="AD105" s="28">
        <f t="shared" si="57"/>
        <v>1</v>
      </c>
      <c r="AE105" s="22">
        <f t="shared" si="58"/>
        <v>5</v>
      </c>
      <c r="AF105" s="29">
        <f t="shared" si="59"/>
        <v>0.15</v>
      </c>
      <c r="AG105" s="22">
        <f t="shared" si="60"/>
        <v>11160</v>
      </c>
      <c r="AH105" s="30">
        <f>VLOOKUP(C105,[1]Sheet3!C:H,6,0)</f>
        <v>12497.516666666679</v>
      </c>
      <c r="AI105" s="31">
        <f t="shared" si="61"/>
        <v>1.11984916367981</v>
      </c>
      <c r="AJ105" s="22">
        <f t="shared" si="62"/>
        <v>5</v>
      </c>
      <c r="AK105" s="29">
        <f t="shared" si="63"/>
        <v>0.1</v>
      </c>
      <c r="AL105" s="32">
        <v>300</v>
      </c>
      <c r="AM105" s="33">
        <f>VLOOKUP($C105,[1]Sheet1!$C:$AD,21,0)</f>
        <v>286.89336016096598</v>
      </c>
      <c r="AN105" s="32">
        <f t="shared" si="64"/>
        <v>5</v>
      </c>
      <c r="AO105" s="29">
        <f t="shared" si="65"/>
        <v>0.15</v>
      </c>
      <c r="AP105" s="34">
        <v>95</v>
      </c>
      <c r="AQ105" s="33">
        <f>VLOOKUP($C105,[1]Sheet1!$C:$AD,22,0)</f>
        <v>96.9444444444445</v>
      </c>
      <c r="AR105" s="32">
        <f t="shared" si="66"/>
        <v>5</v>
      </c>
      <c r="AS105" s="29">
        <f t="shared" si="67"/>
        <v>0.1</v>
      </c>
      <c r="AT105" s="35">
        <v>0.92</v>
      </c>
      <c r="AU105" s="36">
        <f>VLOOKUP($C105,[1]Sheet1!$C:$AD,23,0)</f>
        <v>0.94153846153846199</v>
      </c>
      <c r="AV105" s="32">
        <f t="shared" si="68"/>
        <v>5</v>
      </c>
      <c r="AW105" s="29">
        <f t="shared" si="69"/>
        <v>0.1</v>
      </c>
      <c r="AX105" s="34">
        <v>90</v>
      </c>
      <c r="AY105" s="33">
        <f>VLOOKUP($C105,[1]Sheet1!$C:$AD,24,0)</f>
        <v>100</v>
      </c>
      <c r="AZ105" s="32">
        <f t="shared" si="70"/>
        <v>5</v>
      </c>
      <c r="BA105" s="29">
        <f t="shared" si="71"/>
        <v>0.08</v>
      </c>
      <c r="BB105" s="28">
        <v>0.85</v>
      </c>
      <c r="BC105" s="36">
        <f>VLOOKUP($C105,[1]Sheet1!$C:$AD,25,0)</f>
        <v>0.96296296296296302</v>
      </c>
      <c r="BD105" s="37"/>
      <c r="BE105" s="32">
        <f t="shared" si="72"/>
        <v>5</v>
      </c>
      <c r="BF105" s="29">
        <f t="shared" si="73"/>
        <v>0.06</v>
      </c>
      <c r="BG105" s="28">
        <v>0.4</v>
      </c>
      <c r="BH105" s="36">
        <f>VLOOKUP($C105,[1]Sheet1!$C:$AD,26,0)</f>
        <v>0.66153846153846196</v>
      </c>
      <c r="BI105" s="32">
        <f t="shared" si="74"/>
        <v>5</v>
      </c>
      <c r="BJ105" s="29">
        <f t="shared" si="75"/>
        <v>0.06</v>
      </c>
      <c r="BK105" s="38">
        <v>0.95</v>
      </c>
      <c r="BL105" s="36">
        <f>VLOOKUP($C105,[1]Sheet1!$C:$AD,27,0)</f>
        <v>0.98859825620388997</v>
      </c>
      <c r="BM105" s="32">
        <f t="shared" si="76"/>
        <v>5</v>
      </c>
      <c r="BN105" s="29">
        <f t="shared" si="77"/>
        <v>0.05</v>
      </c>
      <c r="BO105" s="39">
        <v>2</v>
      </c>
      <c r="BP105" s="32">
        <f t="shared" si="78"/>
        <v>5</v>
      </c>
      <c r="BQ105" s="29">
        <f t="shared" si="79"/>
        <v>0.05</v>
      </c>
      <c r="BR105" s="29">
        <f t="shared" si="80"/>
        <v>0.5</v>
      </c>
      <c r="BS105" s="29">
        <f t="shared" si="81"/>
        <v>0.4</v>
      </c>
      <c r="BT105" s="29">
        <f t="shared" si="82"/>
        <v>0.1</v>
      </c>
      <c r="BU105" s="40">
        <f t="shared" si="83"/>
        <v>1</v>
      </c>
      <c r="BV105" s="41" t="str">
        <f t="shared" si="84"/>
        <v>TERIMA</v>
      </c>
      <c r="BW105" s="42">
        <f t="shared" si="85"/>
        <v>670000</v>
      </c>
      <c r="BX105" s="43">
        <f t="shared" si="86"/>
        <v>268000</v>
      </c>
      <c r="BY105" s="44"/>
      <c r="BZ105" s="44"/>
      <c r="CA105" s="44"/>
      <c r="CB105" s="43">
        <f t="shared" si="87"/>
        <v>335000</v>
      </c>
      <c r="CC105" s="43">
        <f t="shared" si="88"/>
        <v>268000</v>
      </c>
      <c r="CD105" s="43">
        <f t="shared" si="89"/>
        <v>67000</v>
      </c>
      <c r="CE105" s="37">
        <f t="shared" si="90"/>
        <v>200000</v>
      </c>
      <c r="CF105" s="24">
        <f t="shared" si="91"/>
        <v>0</v>
      </c>
      <c r="CG105" s="24">
        <f t="shared" si="92"/>
        <v>0</v>
      </c>
      <c r="CH105" s="24">
        <f t="shared" si="93"/>
        <v>0</v>
      </c>
      <c r="CI105" s="24">
        <f t="shared" si="94"/>
        <v>0</v>
      </c>
      <c r="CJ105" s="24">
        <f t="shared" si="95"/>
        <v>0</v>
      </c>
      <c r="CK105" s="24">
        <f t="shared" si="96"/>
        <v>0</v>
      </c>
      <c r="CL105" s="24">
        <f t="shared" si="97"/>
        <v>1</v>
      </c>
      <c r="CM105" s="24">
        <f t="shared" si="98"/>
        <v>0</v>
      </c>
      <c r="CN105" s="45">
        <f t="shared" si="99"/>
        <v>870000</v>
      </c>
      <c r="CO105" s="47"/>
    </row>
    <row r="106" spans="1:93" s="48" customFormat="1">
      <c r="A106" s="22">
        <v>96</v>
      </c>
      <c r="B106" s="78" t="s">
        <v>164</v>
      </c>
      <c r="C106" s="24">
        <v>160822</v>
      </c>
      <c r="D106" s="25">
        <f>IFERROR(VLOOKUP($C106,[1]Sheet1!$C:$AD,14,0),"")</f>
        <v>44512</v>
      </c>
      <c r="E106" s="25">
        <f>IFERROR(VLOOKUP($C106,[1]Sheet1!$C:$AD,15,0),"")</f>
        <v>44876</v>
      </c>
      <c r="F106" s="26" t="str">
        <f>IFERROR(VLOOKUP($C106,[1]Sheet1!$C:$AD,17,0),"")</f>
        <v>E</v>
      </c>
      <c r="G106" s="25" t="str">
        <f>IFERROR(VLOOKUP($C106,[1]Sheet1!$C:$AD,9,0),"")</f>
        <v>AGENT POSTPAID</v>
      </c>
      <c r="H106" s="25" t="str">
        <f>IFERROR(VLOOKUP($C106,[1]Sheet1!$C:$AD,4,0),"")</f>
        <v>LAKI-LAKI</v>
      </c>
      <c r="I106" s="25" t="str">
        <f>IFERROR(VLOOKUP($C106,[1]Sheet1!$C:$AD,11,0),"")</f>
        <v>ADITYA AMRULLAH</v>
      </c>
      <c r="J106" s="25" t="str">
        <f>IFERROR(VLOOKUP($C106,[1]Sheet1!$C:$AD,12,0),"")</f>
        <v>RIKA RIANY</v>
      </c>
      <c r="K106" s="27" t="s">
        <v>68</v>
      </c>
      <c r="L106" s="24"/>
      <c r="M106" s="24"/>
      <c r="N106" s="22">
        <v>22</v>
      </c>
      <c r="O106" s="22">
        <f>VLOOKUP($C106,[1]Sheet2!$C:$AI,11,0)</f>
        <v>21</v>
      </c>
      <c r="P106" s="22">
        <f>VLOOKUP($C106,[1]Sheet2!$C:$AI,17,0)</f>
        <v>0</v>
      </c>
      <c r="Q106" s="22">
        <f>VLOOKUP($C106,[1]Sheet2!$C:$AI,19,0)</f>
        <v>0</v>
      </c>
      <c r="R106" s="22">
        <f>VLOOKUP($C106,[1]Sheet2!$C:$AI,25,0)</f>
        <v>0</v>
      </c>
      <c r="S106" s="22">
        <f>VLOOKUP($C106,[1]Sheet2!$C:$AI,22,0)</f>
        <v>0</v>
      </c>
      <c r="T106" s="22">
        <f>VLOOKUP($C106,[1]Sheet2!$C:$AI,16,0)</f>
        <v>0</v>
      </c>
      <c r="U106" s="22">
        <f t="shared" si="50"/>
        <v>0</v>
      </c>
      <c r="V106" s="22">
        <f t="shared" si="51"/>
        <v>21</v>
      </c>
      <c r="W106" s="22">
        <f t="shared" si="52"/>
        <v>21</v>
      </c>
      <c r="X106" s="22">
        <v>7.75</v>
      </c>
      <c r="Y106" s="22">
        <v>0</v>
      </c>
      <c r="Z106" s="28">
        <f t="shared" si="53"/>
        <v>1</v>
      </c>
      <c r="AA106" s="22">
        <f t="shared" si="54"/>
        <v>5</v>
      </c>
      <c r="AB106" s="29">
        <f t="shared" si="55"/>
        <v>0.1</v>
      </c>
      <c r="AC106" s="22">
        <f t="shared" si="56"/>
        <v>0</v>
      </c>
      <c r="AD106" s="28">
        <f t="shared" si="57"/>
        <v>1</v>
      </c>
      <c r="AE106" s="22">
        <f t="shared" si="58"/>
        <v>5</v>
      </c>
      <c r="AF106" s="29">
        <f t="shared" si="59"/>
        <v>0.15</v>
      </c>
      <c r="AG106" s="22">
        <f t="shared" si="60"/>
        <v>9765</v>
      </c>
      <c r="AH106" s="30">
        <f>VLOOKUP(C106,[1]Sheet3!C:H,6,0)</f>
        <v>11688.50000000004</v>
      </c>
      <c r="AI106" s="31">
        <f t="shared" si="61"/>
        <v>1.1969790066564301</v>
      </c>
      <c r="AJ106" s="22">
        <f t="shared" si="62"/>
        <v>5</v>
      </c>
      <c r="AK106" s="29">
        <f t="shared" si="63"/>
        <v>0.1</v>
      </c>
      <c r="AL106" s="32">
        <v>300</v>
      </c>
      <c r="AM106" s="33">
        <f>VLOOKUP($C106,[1]Sheet1!$C:$AD,21,0)</f>
        <v>305.93039283252898</v>
      </c>
      <c r="AN106" s="32">
        <f t="shared" si="64"/>
        <v>1</v>
      </c>
      <c r="AO106" s="29">
        <f t="shared" si="65"/>
        <v>0.03</v>
      </c>
      <c r="AP106" s="34">
        <v>95</v>
      </c>
      <c r="AQ106" s="33">
        <f>VLOOKUP($C106,[1]Sheet1!$C:$AD,22,0)</f>
        <v>98.8888888888889</v>
      </c>
      <c r="AR106" s="32">
        <f t="shared" si="66"/>
        <v>5</v>
      </c>
      <c r="AS106" s="29">
        <f t="shared" si="67"/>
        <v>0.1</v>
      </c>
      <c r="AT106" s="35">
        <v>0.92</v>
      </c>
      <c r="AU106" s="36">
        <f>VLOOKUP($C106,[1]Sheet1!$C:$AD,23,0)</f>
        <v>0.93333333333333302</v>
      </c>
      <c r="AV106" s="32">
        <f t="shared" si="68"/>
        <v>5</v>
      </c>
      <c r="AW106" s="29">
        <f t="shared" si="69"/>
        <v>0.1</v>
      </c>
      <c r="AX106" s="34">
        <v>90</v>
      </c>
      <c r="AY106" s="33">
        <f>VLOOKUP($C106,[1]Sheet1!$C:$AD,24,0)</f>
        <v>100</v>
      </c>
      <c r="AZ106" s="32">
        <f t="shared" si="70"/>
        <v>5</v>
      </c>
      <c r="BA106" s="29">
        <f t="shared" si="71"/>
        <v>0.08</v>
      </c>
      <c r="BB106" s="28">
        <v>0.85</v>
      </c>
      <c r="BC106" s="36">
        <f>VLOOKUP($C106,[1]Sheet1!$C:$AD,25,0)</f>
        <v>0.90243902439024404</v>
      </c>
      <c r="BD106" s="37"/>
      <c r="BE106" s="32">
        <f t="shared" si="72"/>
        <v>5</v>
      </c>
      <c r="BF106" s="29">
        <f t="shared" si="73"/>
        <v>0.06</v>
      </c>
      <c r="BG106" s="28">
        <v>0.4</v>
      </c>
      <c r="BH106" s="36">
        <f>VLOOKUP($C106,[1]Sheet1!$C:$AD,26,0)</f>
        <v>0.58333333333333304</v>
      </c>
      <c r="BI106" s="32">
        <f t="shared" si="74"/>
        <v>5</v>
      </c>
      <c r="BJ106" s="29">
        <f t="shared" si="75"/>
        <v>0.06</v>
      </c>
      <c r="BK106" s="38">
        <v>0.95</v>
      </c>
      <c r="BL106" s="36">
        <f>VLOOKUP($C106,[1]Sheet1!$C:$AD,27,0)</f>
        <v>0.99586492074431399</v>
      </c>
      <c r="BM106" s="32">
        <f t="shared" si="76"/>
        <v>5</v>
      </c>
      <c r="BN106" s="29">
        <f t="shared" si="77"/>
        <v>0.05</v>
      </c>
      <c r="BO106" s="39">
        <v>2</v>
      </c>
      <c r="BP106" s="32">
        <f t="shared" si="78"/>
        <v>5</v>
      </c>
      <c r="BQ106" s="29">
        <f t="shared" si="79"/>
        <v>0.05</v>
      </c>
      <c r="BR106" s="29">
        <f t="shared" si="80"/>
        <v>0.38</v>
      </c>
      <c r="BS106" s="29">
        <f t="shared" si="81"/>
        <v>0.4</v>
      </c>
      <c r="BT106" s="29">
        <f t="shared" si="82"/>
        <v>0.1</v>
      </c>
      <c r="BU106" s="40">
        <f t="shared" si="83"/>
        <v>0.88</v>
      </c>
      <c r="BV106" s="41" t="str">
        <f t="shared" si="84"/>
        <v>TERIMA</v>
      </c>
      <c r="BW106" s="42">
        <f t="shared" si="85"/>
        <v>670000</v>
      </c>
      <c r="BX106" s="43">
        <f t="shared" si="86"/>
        <v>268000</v>
      </c>
      <c r="BY106" s="44">
        <v>1</v>
      </c>
      <c r="BZ106" s="44"/>
      <c r="CA106" s="44"/>
      <c r="CB106" s="43">
        <f t="shared" si="87"/>
        <v>254600</v>
      </c>
      <c r="CC106" s="43">
        <f t="shared" si="88"/>
        <v>227800</v>
      </c>
      <c r="CD106" s="43">
        <f t="shared" si="89"/>
        <v>67000</v>
      </c>
      <c r="CE106" s="37">
        <f t="shared" si="90"/>
        <v>0</v>
      </c>
      <c r="CF106" s="24">
        <f t="shared" si="91"/>
        <v>0</v>
      </c>
      <c r="CG106" s="24">
        <f t="shared" si="92"/>
        <v>0</v>
      </c>
      <c r="CH106" s="24">
        <f t="shared" si="93"/>
        <v>0</v>
      </c>
      <c r="CI106" s="24">
        <f t="shared" si="94"/>
        <v>0</v>
      </c>
      <c r="CJ106" s="24">
        <f t="shared" si="95"/>
        <v>0</v>
      </c>
      <c r="CK106" s="24">
        <f t="shared" si="96"/>
        <v>0</v>
      </c>
      <c r="CL106" s="24">
        <f t="shared" si="97"/>
        <v>1</v>
      </c>
      <c r="CM106" s="24">
        <f t="shared" si="98"/>
        <v>0</v>
      </c>
      <c r="CN106" s="45">
        <f t="shared" si="99"/>
        <v>549400</v>
      </c>
      <c r="CO106" s="47"/>
    </row>
    <row r="107" spans="1:93" s="48" customFormat="1">
      <c r="A107" s="22">
        <v>97</v>
      </c>
      <c r="B107" s="78" t="s">
        <v>165</v>
      </c>
      <c r="C107" s="24">
        <v>160083</v>
      </c>
      <c r="D107" s="25">
        <f>IFERROR(VLOOKUP($C107,[1]Sheet1!$C:$AD,14,0),"")</f>
        <v>44285</v>
      </c>
      <c r="E107" s="25">
        <f>IFERROR(VLOOKUP($C107,[1]Sheet1!$C:$AD,15,0),"")</f>
        <v>44649</v>
      </c>
      <c r="F107" s="26" t="str">
        <f>IFERROR(VLOOKUP($C107,[1]Sheet1!$C:$AD,17,0),"")</f>
        <v>E</v>
      </c>
      <c r="G107" s="25" t="str">
        <f>IFERROR(VLOOKUP($C107,[1]Sheet1!$C:$AD,9,0),"")</f>
        <v>AGENT POSTPAID</v>
      </c>
      <c r="H107" s="25" t="str">
        <f>IFERROR(VLOOKUP($C107,[1]Sheet1!$C:$AD,4,0),"")</f>
        <v>LAKI-LAKI</v>
      </c>
      <c r="I107" s="25" t="str">
        <f>IFERROR(VLOOKUP($C107,[1]Sheet1!$C:$AD,11,0),"")</f>
        <v>METI PERMAYANTI</v>
      </c>
      <c r="J107" s="25" t="str">
        <f>IFERROR(VLOOKUP($C107,[1]Sheet1!$C:$AD,12,0),"")</f>
        <v>RIKA RIANY</v>
      </c>
      <c r="K107" s="27" t="s">
        <v>68</v>
      </c>
      <c r="L107" s="24"/>
      <c r="M107" s="24"/>
      <c r="N107" s="22">
        <v>22</v>
      </c>
      <c r="O107" s="22">
        <f>VLOOKUP($C107,[1]Sheet2!$C:$AI,11,0)</f>
        <v>21</v>
      </c>
      <c r="P107" s="22">
        <f>VLOOKUP($C107,[1]Sheet2!$C:$AI,17,0)</f>
        <v>0</v>
      </c>
      <c r="Q107" s="22">
        <f>VLOOKUP($C107,[1]Sheet2!$C:$AI,19,0)</f>
        <v>0</v>
      </c>
      <c r="R107" s="22">
        <f>VLOOKUP($C107,[1]Sheet2!$C:$AI,25,0)</f>
        <v>0</v>
      </c>
      <c r="S107" s="22">
        <f>VLOOKUP($C107,[1]Sheet2!$C:$AI,22,0)</f>
        <v>0</v>
      </c>
      <c r="T107" s="22">
        <f>VLOOKUP($C107,[1]Sheet2!$C:$AI,16,0)</f>
        <v>0</v>
      </c>
      <c r="U107" s="22">
        <f t="shared" si="50"/>
        <v>0</v>
      </c>
      <c r="V107" s="22">
        <f t="shared" si="51"/>
        <v>21</v>
      </c>
      <c r="W107" s="22">
        <f t="shared" si="52"/>
        <v>21</v>
      </c>
      <c r="X107" s="22">
        <v>7.75</v>
      </c>
      <c r="Y107" s="22">
        <v>0</v>
      </c>
      <c r="Z107" s="28">
        <f t="shared" si="53"/>
        <v>1</v>
      </c>
      <c r="AA107" s="22">
        <f t="shared" si="54"/>
        <v>5</v>
      </c>
      <c r="AB107" s="29">
        <f t="shared" si="55"/>
        <v>0.1</v>
      </c>
      <c r="AC107" s="22">
        <f t="shared" si="56"/>
        <v>0</v>
      </c>
      <c r="AD107" s="28">
        <f t="shared" si="57"/>
        <v>1</v>
      </c>
      <c r="AE107" s="22">
        <f t="shared" si="58"/>
        <v>5</v>
      </c>
      <c r="AF107" s="29">
        <f t="shared" si="59"/>
        <v>0.15</v>
      </c>
      <c r="AG107" s="22">
        <f t="shared" si="60"/>
        <v>9765</v>
      </c>
      <c r="AH107" s="30">
        <f>VLOOKUP(C107,[1]Sheet3!C:H,6,0)</f>
        <v>11277.300000000048</v>
      </c>
      <c r="AI107" s="31">
        <f t="shared" si="61"/>
        <v>1.1548694316436301</v>
      </c>
      <c r="AJ107" s="22">
        <f t="shared" si="62"/>
        <v>5</v>
      </c>
      <c r="AK107" s="29">
        <f t="shared" si="63"/>
        <v>0.1</v>
      </c>
      <c r="AL107" s="32">
        <v>300</v>
      </c>
      <c r="AM107" s="33">
        <f>VLOOKUP($C107,[1]Sheet1!$C:$AD,21,0)</f>
        <v>301.01691331923899</v>
      </c>
      <c r="AN107" s="32">
        <f t="shared" si="64"/>
        <v>1</v>
      </c>
      <c r="AO107" s="29">
        <f t="shared" si="65"/>
        <v>0.03</v>
      </c>
      <c r="AP107" s="34">
        <v>95</v>
      </c>
      <c r="AQ107" s="33">
        <f>VLOOKUP($C107,[1]Sheet1!$C:$AD,22,0)</f>
        <v>100</v>
      </c>
      <c r="AR107" s="32">
        <f t="shared" si="66"/>
        <v>5</v>
      </c>
      <c r="AS107" s="29">
        <f t="shared" si="67"/>
        <v>0.1</v>
      </c>
      <c r="AT107" s="35">
        <v>0.92</v>
      </c>
      <c r="AU107" s="36">
        <f>VLOOKUP($C107,[1]Sheet1!$C:$AD,23,0)</f>
        <v>0.98787878787878802</v>
      </c>
      <c r="AV107" s="32">
        <f t="shared" si="68"/>
        <v>5</v>
      </c>
      <c r="AW107" s="29">
        <f t="shared" si="69"/>
        <v>0.1</v>
      </c>
      <c r="AX107" s="34">
        <v>90</v>
      </c>
      <c r="AY107" s="33">
        <f>VLOOKUP($C107,[1]Sheet1!$C:$AD,24,0)</f>
        <v>100</v>
      </c>
      <c r="AZ107" s="32">
        <f t="shared" si="70"/>
        <v>5</v>
      </c>
      <c r="BA107" s="29">
        <f t="shared" si="71"/>
        <v>0.08</v>
      </c>
      <c r="BB107" s="28">
        <v>0.85</v>
      </c>
      <c r="BC107" s="36">
        <f>VLOOKUP($C107,[1]Sheet1!$C:$AD,25,0)</f>
        <v>0.9375</v>
      </c>
      <c r="BD107" s="37"/>
      <c r="BE107" s="32">
        <f t="shared" si="72"/>
        <v>5</v>
      </c>
      <c r="BF107" s="29">
        <f t="shared" si="73"/>
        <v>0.06</v>
      </c>
      <c r="BG107" s="28">
        <v>0.4</v>
      </c>
      <c r="BH107" s="36">
        <f>VLOOKUP($C107,[1]Sheet1!$C:$AD,26,0)</f>
        <v>0.87878787878787901</v>
      </c>
      <c r="BI107" s="32">
        <f t="shared" si="74"/>
        <v>5</v>
      </c>
      <c r="BJ107" s="29">
        <f t="shared" si="75"/>
        <v>0.06</v>
      </c>
      <c r="BK107" s="38">
        <v>0.95</v>
      </c>
      <c r="BL107" s="36">
        <f>VLOOKUP($C107,[1]Sheet1!$C:$AD,27,0)</f>
        <v>0.99506694855532096</v>
      </c>
      <c r="BM107" s="32">
        <f t="shared" si="76"/>
        <v>5</v>
      </c>
      <c r="BN107" s="29">
        <f t="shared" si="77"/>
        <v>0.05</v>
      </c>
      <c r="BO107" s="39">
        <v>2</v>
      </c>
      <c r="BP107" s="32">
        <f t="shared" si="78"/>
        <v>5</v>
      </c>
      <c r="BQ107" s="29">
        <f t="shared" si="79"/>
        <v>0.05</v>
      </c>
      <c r="BR107" s="29">
        <f t="shared" si="80"/>
        <v>0.38</v>
      </c>
      <c r="BS107" s="29">
        <f t="shared" si="81"/>
        <v>0.4</v>
      </c>
      <c r="BT107" s="29">
        <f t="shared" si="82"/>
        <v>0.1</v>
      </c>
      <c r="BU107" s="40">
        <f t="shared" si="83"/>
        <v>0.88</v>
      </c>
      <c r="BV107" s="41" t="str">
        <f t="shared" si="84"/>
        <v>GUGUR</v>
      </c>
      <c r="BW107" s="42">
        <f t="shared" si="85"/>
        <v>0</v>
      </c>
      <c r="BX107" s="43">
        <f t="shared" si="86"/>
        <v>0</v>
      </c>
      <c r="BY107" s="44"/>
      <c r="BZ107" s="44"/>
      <c r="CA107" s="44">
        <v>1</v>
      </c>
      <c r="CB107" s="43">
        <f t="shared" si="87"/>
        <v>0</v>
      </c>
      <c r="CC107" s="43">
        <f t="shared" si="88"/>
        <v>0</v>
      </c>
      <c r="CD107" s="43">
        <f t="shared" si="89"/>
        <v>0</v>
      </c>
      <c r="CE107" s="37">
        <f t="shared" si="90"/>
        <v>0</v>
      </c>
      <c r="CF107" s="24">
        <f t="shared" si="91"/>
        <v>0</v>
      </c>
      <c r="CG107" s="24">
        <f t="shared" si="92"/>
        <v>0</v>
      </c>
      <c r="CH107" s="24">
        <f t="shared" si="93"/>
        <v>0</v>
      </c>
      <c r="CI107" s="24">
        <f t="shared" si="94"/>
        <v>0</v>
      </c>
      <c r="CJ107" s="24">
        <f t="shared" si="95"/>
        <v>0</v>
      </c>
      <c r="CK107" s="24">
        <f t="shared" si="96"/>
        <v>0</v>
      </c>
      <c r="CL107" s="24">
        <f t="shared" si="97"/>
        <v>1</v>
      </c>
      <c r="CM107" s="24">
        <f t="shared" si="98"/>
        <v>0</v>
      </c>
      <c r="CN107" s="45">
        <f t="shared" si="99"/>
        <v>0</v>
      </c>
      <c r="CO107" s="47"/>
    </row>
    <row r="108" spans="1:93" s="48" customFormat="1">
      <c r="A108" s="22">
        <v>98</v>
      </c>
      <c r="B108" s="78" t="s">
        <v>166</v>
      </c>
      <c r="C108" s="24">
        <v>163096</v>
      </c>
      <c r="D108" s="25">
        <f>IFERROR(VLOOKUP($C108,[1]Sheet1!$C:$AD,14,0),"")</f>
        <v>44235</v>
      </c>
      <c r="E108" s="25">
        <f>IFERROR(VLOOKUP($C108,[1]Sheet1!$C:$AD,15,0),"")</f>
        <v>44902</v>
      </c>
      <c r="F108" s="26" t="str">
        <f>IFERROR(VLOOKUP($C108,[1]Sheet1!$C:$AD,17,0),"")</f>
        <v>E</v>
      </c>
      <c r="G108" s="25" t="str">
        <f>IFERROR(VLOOKUP($C108,[1]Sheet1!$C:$AD,9,0),"")</f>
        <v>AGENT POSTPAID</v>
      </c>
      <c r="H108" s="25" t="str">
        <f>IFERROR(VLOOKUP($C108,[1]Sheet1!$C:$AD,4,0),"")</f>
        <v>PEREMPUAN</v>
      </c>
      <c r="I108" s="25" t="str">
        <f>IFERROR(VLOOKUP($C108,[1]Sheet1!$C:$AD,11,0),"")</f>
        <v>JEANNY ANASTASYA</v>
      </c>
      <c r="J108" s="25" t="str">
        <f>IFERROR(VLOOKUP($C108,[1]Sheet1!$C:$AD,12,0),"")</f>
        <v>AAN YANUAR</v>
      </c>
      <c r="K108" s="27" t="s">
        <v>68</v>
      </c>
      <c r="L108" s="24"/>
      <c r="M108" s="24"/>
      <c r="N108" s="22">
        <v>22</v>
      </c>
      <c r="O108" s="22">
        <f>VLOOKUP($C108,[1]Sheet2!$C:$AI,11,0)</f>
        <v>21</v>
      </c>
      <c r="P108" s="22">
        <f>VLOOKUP($C108,[1]Sheet2!$C:$AI,17,0)</f>
        <v>0</v>
      </c>
      <c r="Q108" s="22">
        <f>VLOOKUP($C108,[1]Sheet2!$C:$AI,19,0)</f>
        <v>0</v>
      </c>
      <c r="R108" s="22">
        <f>VLOOKUP($C108,[1]Sheet2!$C:$AI,25,0)</f>
        <v>0</v>
      </c>
      <c r="S108" s="22">
        <f>VLOOKUP($C108,[1]Sheet2!$C:$AI,22,0)</f>
        <v>0</v>
      </c>
      <c r="T108" s="22">
        <f>VLOOKUP($C108,[1]Sheet2!$C:$AI,16,0)</f>
        <v>0</v>
      </c>
      <c r="U108" s="22">
        <f t="shared" si="50"/>
        <v>0</v>
      </c>
      <c r="V108" s="22">
        <f t="shared" si="51"/>
        <v>21</v>
      </c>
      <c r="W108" s="22">
        <f t="shared" si="52"/>
        <v>21</v>
      </c>
      <c r="X108" s="22">
        <v>7.75</v>
      </c>
      <c r="Y108" s="22">
        <v>0</v>
      </c>
      <c r="Z108" s="28">
        <f t="shared" si="53"/>
        <v>1</v>
      </c>
      <c r="AA108" s="22">
        <f t="shared" si="54"/>
        <v>5</v>
      </c>
      <c r="AB108" s="29">
        <f t="shared" si="55"/>
        <v>0.1</v>
      </c>
      <c r="AC108" s="22">
        <f t="shared" si="56"/>
        <v>0</v>
      </c>
      <c r="AD108" s="28">
        <f t="shared" si="57"/>
        <v>1</v>
      </c>
      <c r="AE108" s="22">
        <f t="shared" si="58"/>
        <v>5</v>
      </c>
      <c r="AF108" s="29">
        <f t="shared" si="59"/>
        <v>0.15</v>
      </c>
      <c r="AG108" s="22">
        <f t="shared" si="60"/>
        <v>9765</v>
      </c>
      <c r="AH108" s="30">
        <f>VLOOKUP(C108,[1]Sheet3!C:H,6,0)</f>
        <v>12603.966666666682</v>
      </c>
      <c r="AI108" s="31">
        <f t="shared" si="61"/>
        <v>1.29072879330944</v>
      </c>
      <c r="AJ108" s="22">
        <f t="shared" si="62"/>
        <v>5</v>
      </c>
      <c r="AK108" s="29">
        <f t="shared" si="63"/>
        <v>0.1</v>
      </c>
      <c r="AL108" s="32">
        <v>300</v>
      </c>
      <c r="AM108" s="33">
        <f>VLOOKUP($C108,[1]Sheet1!$C:$AD,21,0)</f>
        <v>286.72455470737901</v>
      </c>
      <c r="AN108" s="32">
        <f t="shared" si="64"/>
        <v>5</v>
      </c>
      <c r="AO108" s="29">
        <f t="shared" si="65"/>
        <v>0.15</v>
      </c>
      <c r="AP108" s="34">
        <v>95</v>
      </c>
      <c r="AQ108" s="33">
        <f>VLOOKUP($C108,[1]Sheet1!$C:$AD,22,0)</f>
        <v>99.375</v>
      </c>
      <c r="AR108" s="32">
        <f t="shared" si="66"/>
        <v>5</v>
      </c>
      <c r="AS108" s="29">
        <f t="shared" si="67"/>
        <v>0.1</v>
      </c>
      <c r="AT108" s="35">
        <v>0.92</v>
      </c>
      <c r="AU108" s="36">
        <f>VLOOKUP($C108,[1]Sheet1!$C:$AD,23,0)</f>
        <v>0.93333333333333302</v>
      </c>
      <c r="AV108" s="32">
        <f t="shared" si="68"/>
        <v>5</v>
      </c>
      <c r="AW108" s="29">
        <f t="shared" si="69"/>
        <v>0.1</v>
      </c>
      <c r="AX108" s="34">
        <v>90</v>
      </c>
      <c r="AY108" s="33">
        <f>VLOOKUP($C108,[1]Sheet1!$C:$AD,24,0)</f>
        <v>95</v>
      </c>
      <c r="AZ108" s="32">
        <f t="shared" si="70"/>
        <v>5</v>
      </c>
      <c r="BA108" s="29">
        <f t="shared" si="71"/>
        <v>0.08</v>
      </c>
      <c r="BB108" s="28">
        <v>0.85</v>
      </c>
      <c r="BC108" s="36">
        <f>VLOOKUP($C108,[1]Sheet1!$C:$AD,25,0)</f>
        <v>0.91525423728813604</v>
      </c>
      <c r="BD108" s="37"/>
      <c r="BE108" s="32">
        <f t="shared" si="72"/>
        <v>5</v>
      </c>
      <c r="BF108" s="29">
        <f t="shared" si="73"/>
        <v>0.06</v>
      </c>
      <c r="BG108" s="28">
        <v>0.4</v>
      </c>
      <c r="BH108" s="36">
        <f>VLOOKUP($C108,[1]Sheet1!$C:$AD,26,0)</f>
        <v>0.59420289855072495</v>
      </c>
      <c r="BI108" s="32">
        <f t="shared" si="74"/>
        <v>5</v>
      </c>
      <c r="BJ108" s="29">
        <f t="shared" si="75"/>
        <v>0.06</v>
      </c>
      <c r="BK108" s="38">
        <v>0.95</v>
      </c>
      <c r="BL108" s="36">
        <f>VLOOKUP($C108,[1]Sheet1!$C:$AD,27,0)</f>
        <v>0.99173027989821905</v>
      </c>
      <c r="BM108" s="32">
        <f t="shared" si="76"/>
        <v>5</v>
      </c>
      <c r="BN108" s="29">
        <f t="shared" si="77"/>
        <v>0.05</v>
      </c>
      <c r="BO108" s="39">
        <v>2</v>
      </c>
      <c r="BP108" s="32">
        <f t="shared" si="78"/>
        <v>5</v>
      </c>
      <c r="BQ108" s="29">
        <f t="shared" si="79"/>
        <v>0.05</v>
      </c>
      <c r="BR108" s="29">
        <f t="shared" si="80"/>
        <v>0.5</v>
      </c>
      <c r="BS108" s="29">
        <f t="shared" si="81"/>
        <v>0.4</v>
      </c>
      <c r="BT108" s="29">
        <f t="shared" si="82"/>
        <v>0.1</v>
      </c>
      <c r="BU108" s="40">
        <f t="shared" si="83"/>
        <v>1</v>
      </c>
      <c r="BV108" s="41" t="str">
        <f t="shared" si="84"/>
        <v>TERIMA</v>
      </c>
      <c r="BW108" s="42">
        <f t="shared" si="85"/>
        <v>670000</v>
      </c>
      <c r="BX108" s="43">
        <f t="shared" si="86"/>
        <v>268000</v>
      </c>
      <c r="BY108" s="44"/>
      <c r="BZ108" s="44"/>
      <c r="CA108" s="44"/>
      <c r="CB108" s="43">
        <f t="shared" si="87"/>
        <v>335000</v>
      </c>
      <c r="CC108" s="43">
        <f t="shared" si="88"/>
        <v>268000</v>
      </c>
      <c r="CD108" s="43">
        <f t="shared" si="89"/>
        <v>67000</v>
      </c>
      <c r="CE108" s="37">
        <f t="shared" si="90"/>
        <v>200000</v>
      </c>
      <c r="CF108" s="24">
        <f t="shared" si="91"/>
        <v>0</v>
      </c>
      <c r="CG108" s="24">
        <f t="shared" si="92"/>
        <v>0</v>
      </c>
      <c r="CH108" s="24">
        <f t="shared" si="93"/>
        <v>0</v>
      </c>
      <c r="CI108" s="24">
        <f t="shared" si="94"/>
        <v>0</v>
      </c>
      <c r="CJ108" s="24">
        <f t="shared" si="95"/>
        <v>0</v>
      </c>
      <c r="CK108" s="24">
        <f t="shared" si="96"/>
        <v>0</v>
      </c>
      <c r="CL108" s="24">
        <f t="shared" si="97"/>
        <v>0</v>
      </c>
      <c r="CM108" s="24">
        <f t="shared" si="98"/>
        <v>1</v>
      </c>
      <c r="CN108" s="45">
        <f t="shared" si="99"/>
        <v>870000</v>
      </c>
      <c r="CO108" s="47"/>
    </row>
    <row r="109" spans="1:93" s="48" customFormat="1">
      <c r="A109" s="22">
        <v>99</v>
      </c>
      <c r="B109" s="81" t="s">
        <v>167</v>
      </c>
      <c r="C109" s="24">
        <v>166729</v>
      </c>
      <c r="D109" s="25">
        <f>IFERROR(VLOOKUP($C109,[1]Sheet1!$C:$AD,14,0),"")</f>
        <v>44333</v>
      </c>
      <c r="E109" s="25">
        <f>IFERROR(VLOOKUP($C109,[1]Sheet1!$C:$AD,15,0),"")</f>
        <v>44636</v>
      </c>
      <c r="F109" s="26" t="str">
        <f>IFERROR(VLOOKUP($C109,[1]Sheet1!$C:$AD,17,0),"")</f>
        <v>D</v>
      </c>
      <c r="G109" s="25" t="str">
        <f>IFERROR(VLOOKUP($C109,[1]Sheet1!$C:$AD,9,0),"")</f>
        <v>AGENT POSTPAID</v>
      </c>
      <c r="H109" s="25" t="str">
        <f>IFERROR(VLOOKUP($C109,[1]Sheet1!$C:$AD,4,0),"")</f>
        <v>PEREMPUAN</v>
      </c>
      <c r="I109" s="25" t="str">
        <f>IFERROR(VLOOKUP($C109,[1]Sheet1!$C:$AD,11,0),"")</f>
        <v>METI PERMAYANTI</v>
      </c>
      <c r="J109" s="25" t="str">
        <f>IFERROR(VLOOKUP($C109,[1]Sheet1!$C:$AD,12,0),"")</f>
        <v>RIKA RIANY</v>
      </c>
      <c r="K109" s="27" t="s">
        <v>68</v>
      </c>
      <c r="L109" s="24"/>
      <c r="M109" s="24"/>
      <c r="N109" s="22">
        <v>22</v>
      </c>
      <c r="O109" s="22">
        <f>VLOOKUP($C109,[1]Sheet2!$C:$AI,11,0)</f>
        <v>21</v>
      </c>
      <c r="P109" s="22">
        <f>VLOOKUP($C109,[1]Sheet2!$C:$AI,17,0)</f>
        <v>0</v>
      </c>
      <c r="Q109" s="22">
        <f>VLOOKUP($C109,[1]Sheet2!$C:$AI,19,0)</f>
        <v>0</v>
      </c>
      <c r="R109" s="22">
        <f>VLOOKUP($C109,[1]Sheet2!$C:$AI,25,0)</f>
        <v>0</v>
      </c>
      <c r="S109" s="22">
        <f>VLOOKUP($C109,[1]Sheet2!$C:$AI,22,0)</f>
        <v>0</v>
      </c>
      <c r="T109" s="22">
        <f>VLOOKUP($C109,[1]Sheet2!$C:$AI,16,0)</f>
        <v>0</v>
      </c>
      <c r="U109" s="22">
        <f t="shared" si="50"/>
        <v>0</v>
      </c>
      <c r="V109" s="22">
        <f t="shared" si="51"/>
        <v>21</v>
      </c>
      <c r="W109" s="22">
        <f t="shared" si="52"/>
        <v>21</v>
      </c>
      <c r="X109" s="22">
        <v>7.75</v>
      </c>
      <c r="Y109" s="22">
        <v>0</v>
      </c>
      <c r="Z109" s="28">
        <f t="shared" si="53"/>
        <v>1</v>
      </c>
      <c r="AA109" s="22">
        <f t="shared" si="54"/>
        <v>5</v>
      </c>
      <c r="AB109" s="29">
        <f t="shared" si="55"/>
        <v>0.1</v>
      </c>
      <c r="AC109" s="22">
        <f t="shared" si="56"/>
        <v>0</v>
      </c>
      <c r="AD109" s="28">
        <f t="shared" si="57"/>
        <v>1</v>
      </c>
      <c r="AE109" s="22">
        <f t="shared" si="58"/>
        <v>5</v>
      </c>
      <c r="AF109" s="29">
        <f t="shared" si="59"/>
        <v>0.15</v>
      </c>
      <c r="AG109" s="22">
        <f t="shared" si="60"/>
        <v>9765</v>
      </c>
      <c r="AH109" s="30">
        <f>VLOOKUP(C109,[1]Sheet3!C:H,6,0)</f>
        <v>12500.150000000014</v>
      </c>
      <c r="AI109" s="31">
        <f t="shared" si="61"/>
        <v>1.28009728622632</v>
      </c>
      <c r="AJ109" s="22">
        <f t="shared" si="62"/>
        <v>5</v>
      </c>
      <c r="AK109" s="29">
        <f t="shared" si="63"/>
        <v>0.1</v>
      </c>
      <c r="AL109" s="32">
        <v>300</v>
      </c>
      <c r="AM109" s="33">
        <f>VLOOKUP($C109,[1]Sheet1!$C:$AD,21,0)</f>
        <v>305.47682502896902</v>
      </c>
      <c r="AN109" s="32">
        <f t="shared" si="64"/>
        <v>1</v>
      </c>
      <c r="AO109" s="29">
        <f t="shared" si="65"/>
        <v>0.03</v>
      </c>
      <c r="AP109" s="34">
        <v>95</v>
      </c>
      <c r="AQ109" s="33">
        <f>VLOOKUP($C109,[1]Sheet1!$C:$AD,22,0)</f>
        <v>100</v>
      </c>
      <c r="AR109" s="32">
        <f t="shared" si="66"/>
        <v>5</v>
      </c>
      <c r="AS109" s="29">
        <f t="shared" si="67"/>
        <v>0.1</v>
      </c>
      <c r="AT109" s="35">
        <v>0.92</v>
      </c>
      <c r="AU109" s="36">
        <f>VLOOKUP($C109,[1]Sheet1!$C:$AD,23,0)</f>
        <v>0.92658227848101304</v>
      </c>
      <c r="AV109" s="32">
        <f t="shared" si="68"/>
        <v>5</v>
      </c>
      <c r="AW109" s="29">
        <f t="shared" si="69"/>
        <v>0.1</v>
      </c>
      <c r="AX109" s="34">
        <v>90</v>
      </c>
      <c r="AY109" s="33">
        <f>VLOOKUP($C109,[1]Sheet1!$C:$AD,24,0)</f>
        <v>100</v>
      </c>
      <c r="AZ109" s="32">
        <f t="shared" si="70"/>
        <v>5</v>
      </c>
      <c r="BA109" s="29">
        <f t="shared" si="71"/>
        <v>0.08</v>
      </c>
      <c r="BB109" s="28">
        <v>0.85</v>
      </c>
      <c r="BC109" s="36">
        <f>VLOOKUP($C109,[1]Sheet1!$C:$AD,25,0)</f>
        <v>0.87037037037037002</v>
      </c>
      <c r="BD109" s="37"/>
      <c r="BE109" s="32">
        <f t="shared" si="72"/>
        <v>5</v>
      </c>
      <c r="BF109" s="29">
        <f t="shared" si="73"/>
        <v>0.06</v>
      </c>
      <c r="BG109" s="28">
        <v>0.4</v>
      </c>
      <c r="BH109" s="36">
        <f>VLOOKUP($C109,[1]Sheet1!$C:$AD,26,0)</f>
        <v>0.69620253164557</v>
      </c>
      <c r="BI109" s="32">
        <f t="shared" si="74"/>
        <v>5</v>
      </c>
      <c r="BJ109" s="29">
        <f t="shared" si="75"/>
        <v>0.06</v>
      </c>
      <c r="BK109" s="38">
        <v>0.95</v>
      </c>
      <c r="BL109" s="36">
        <f>VLOOKUP($C109,[1]Sheet1!$C:$AD,27,0)</f>
        <v>0.99478563151796096</v>
      </c>
      <c r="BM109" s="32">
        <f t="shared" si="76"/>
        <v>5</v>
      </c>
      <c r="BN109" s="29">
        <f t="shared" si="77"/>
        <v>0.05</v>
      </c>
      <c r="BO109" s="39">
        <v>2</v>
      </c>
      <c r="BP109" s="32">
        <f t="shared" si="78"/>
        <v>5</v>
      </c>
      <c r="BQ109" s="29">
        <f t="shared" si="79"/>
        <v>0.05</v>
      </c>
      <c r="BR109" s="29">
        <f t="shared" si="80"/>
        <v>0.38</v>
      </c>
      <c r="BS109" s="29">
        <f t="shared" si="81"/>
        <v>0.4</v>
      </c>
      <c r="BT109" s="29">
        <f t="shared" si="82"/>
        <v>0.1</v>
      </c>
      <c r="BU109" s="40">
        <f t="shared" si="83"/>
        <v>0.88</v>
      </c>
      <c r="BV109" s="41" t="str">
        <f t="shared" si="84"/>
        <v>TERIMA</v>
      </c>
      <c r="BW109" s="42">
        <f t="shared" si="85"/>
        <v>670000</v>
      </c>
      <c r="BX109" s="43">
        <f t="shared" si="86"/>
        <v>268000</v>
      </c>
      <c r="BY109" s="44"/>
      <c r="BZ109" s="44">
        <v>1</v>
      </c>
      <c r="CA109" s="44"/>
      <c r="CB109" s="43">
        <f t="shared" si="87"/>
        <v>254600</v>
      </c>
      <c r="CC109" s="43">
        <f t="shared" si="88"/>
        <v>160800</v>
      </c>
      <c r="CD109" s="43">
        <f t="shared" si="89"/>
        <v>67000</v>
      </c>
      <c r="CE109" s="37">
        <f t="shared" si="90"/>
        <v>0</v>
      </c>
      <c r="CF109" s="24">
        <f t="shared" si="91"/>
        <v>0</v>
      </c>
      <c r="CG109" s="24">
        <f t="shared" si="92"/>
        <v>0</v>
      </c>
      <c r="CH109" s="24">
        <f t="shared" si="93"/>
        <v>0</v>
      </c>
      <c r="CI109" s="24">
        <f t="shared" si="94"/>
        <v>0</v>
      </c>
      <c r="CJ109" s="24">
        <f t="shared" si="95"/>
        <v>0</v>
      </c>
      <c r="CK109" s="24">
        <f t="shared" si="96"/>
        <v>0</v>
      </c>
      <c r="CL109" s="24">
        <f t="shared" si="97"/>
        <v>0</v>
      </c>
      <c r="CM109" s="24">
        <f t="shared" si="98"/>
        <v>1</v>
      </c>
      <c r="CN109" s="45">
        <f t="shared" si="99"/>
        <v>482400</v>
      </c>
      <c r="CO109" s="47"/>
    </row>
    <row r="110" spans="1:93" s="48" customFormat="1">
      <c r="A110" s="22">
        <v>100</v>
      </c>
      <c r="B110" s="82" t="s">
        <v>168</v>
      </c>
      <c r="C110" s="24">
        <v>160710</v>
      </c>
      <c r="D110" s="25">
        <f>IFERROR(VLOOKUP($C110,[1]Sheet1!$C:$AD,14,0),"")</f>
        <v>44460</v>
      </c>
      <c r="E110" s="25">
        <f>IFERROR(VLOOKUP($C110,[1]Sheet1!$C:$AD,15,0),"")</f>
        <v>44640</v>
      </c>
      <c r="F110" s="26" t="str">
        <f>IFERROR(VLOOKUP($C110,[1]Sheet1!$C:$AD,17,0),"")</f>
        <v>E</v>
      </c>
      <c r="G110" s="25" t="str">
        <f>IFERROR(VLOOKUP($C110,[1]Sheet1!$C:$AD,9,0),"")</f>
        <v>AGENT POSTPAID</v>
      </c>
      <c r="H110" s="25" t="str">
        <f>IFERROR(VLOOKUP($C110,[1]Sheet1!$C:$AD,4,0),"")</f>
        <v>PEREMPUAN</v>
      </c>
      <c r="I110" s="25" t="str">
        <f>IFERROR(VLOOKUP($C110,[1]Sheet1!$C:$AD,11,0),"")</f>
        <v>ANDRYAN ANAKOTTA PARY</v>
      </c>
      <c r="J110" s="25" t="str">
        <f>IFERROR(VLOOKUP($C110,[1]Sheet1!$C:$AD,12,0),"")</f>
        <v>AAN YANUAR</v>
      </c>
      <c r="K110" s="27" t="s">
        <v>68</v>
      </c>
      <c r="L110" s="24"/>
      <c r="M110" s="24"/>
      <c r="N110" s="22">
        <v>22</v>
      </c>
      <c r="O110" s="22">
        <f>VLOOKUP($C110,[1]Sheet2!$C:$AI,11,0)</f>
        <v>21</v>
      </c>
      <c r="P110" s="22">
        <f>VLOOKUP($C110,[1]Sheet2!$C:$AI,17,0)</f>
        <v>0</v>
      </c>
      <c r="Q110" s="22">
        <f>VLOOKUP($C110,[1]Sheet2!$C:$AI,19,0)</f>
        <v>0</v>
      </c>
      <c r="R110" s="22">
        <f>VLOOKUP($C110,[1]Sheet2!$C:$AI,25,0)</f>
        <v>0</v>
      </c>
      <c r="S110" s="22">
        <f>VLOOKUP($C110,[1]Sheet2!$C:$AI,22,0)</f>
        <v>0</v>
      </c>
      <c r="T110" s="22">
        <f>VLOOKUP($C110,[1]Sheet2!$C:$AI,16,0)</f>
        <v>0</v>
      </c>
      <c r="U110" s="22">
        <f t="shared" si="50"/>
        <v>0</v>
      </c>
      <c r="V110" s="22">
        <f t="shared" si="51"/>
        <v>21</v>
      </c>
      <c r="W110" s="22">
        <f t="shared" si="52"/>
        <v>21</v>
      </c>
      <c r="X110" s="22">
        <v>7.75</v>
      </c>
      <c r="Y110" s="22">
        <v>0</v>
      </c>
      <c r="Z110" s="28">
        <f t="shared" si="53"/>
        <v>1</v>
      </c>
      <c r="AA110" s="22">
        <f t="shared" si="54"/>
        <v>5</v>
      </c>
      <c r="AB110" s="29">
        <f t="shared" si="55"/>
        <v>0.1</v>
      </c>
      <c r="AC110" s="22">
        <f t="shared" si="56"/>
        <v>0</v>
      </c>
      <c r="AD110" s="28">
        <f t="shared" si="57"/>
        <v>1</v>
      </c>
      <c r="AE110" s="22">
        <f t="shared" si="58"/>
        <v>5</v>
      </c>
      <c r="AF110" s="29">
        <f t="shared" si="59"/>
        <v>0.15</v>
      </c>
      <c r="AG110" s="22">
        <f t="shared" si="60"/>
        <v>9765</v>
      </c>
      <c r="AH110" s="30">
        <f>VLOOKUP(C110,[1]Sheet3!C:H,6,0)</f>
        <v>12262.53333333338</v>
      </c>
      <c r="AI110" s="31">
        <f t="shared" si="61"/>
        <v>1.2557637822154</v>
      </c>
      <c r="AJ110" s="22">
        <f t="shared" si="62"/>
        <v>5</v>
      </c>
      <c r="AK110" s="29">
        <f t="shared" si="63"/>
        <v>0.1</v>
      </c>
      <c r="AL110" s="32">
        <v>300</v>
      </c>
      <c r="AM110" s="33">
        <f>VLOOKUP($C110,[1]Sheet1!$C:$AD,21,0)</f>
        <v>296.68601099572402</v>
      </c>
      <c r="AN110" s="32">
        <f t="shared" si="64"/>
        <v>5</v>
      </c>
      <c r="AO110" s="29">
        <f t="shared" si="65"/>
        <v>0.15</v>
      </c>
      <c r="AP110" s="34">
        <v>95</v>
      </c>
      <c r="AQ110" s="33">
        <f>VLOOKUP($C110,[1]Sheet1!$C:$AD,22,0)</f>
        <v>93.3333333333333</v>
      </c>
      <c r="AR110" s="32">
        <f t="shared" si="66"/>
        <v>1</v>
      </c>
      <c r="AS110" s="29">
        <f t="shared" si="67"/>
        <v>0.02</v>
      </c>
      <c r="AT110" s="35">
        <v>0.92</v>
      </c>
      <c r="AU110" s="36">
        <f>VLOOKUP($C110,[1]Sheet1!$C:$AD,23,0)</f>
        <v>0.96250000000000002</v>
      </c>
      <c r="AV110" s="32">
        <f t="shared" si="68"/>
        <v>5</v>
      </c>
      <c r="AW110" s="29">
        <f t="shared" si="69"/>
        <v>0.1</v>
      </c>
      <c r="AX110" s="34">
        <v>90</v>
      </c>
      <c r="AY110" s="33">
        <f>VLOOKUP($C110,[1]Sheet1!$C:$AD,24,0)</f>
        <v>100</v>
      </c>
      <c r="AZ110" s="32">
        <f t="shared" si="70"/>
        <v>5</v>
      </c>
      <c r="BA110" s="29">
        <f t="shared" si="71"/>
        <v>0.08</v>
      </c>
      <c r="BB110" s="28">
        <v>0.85</v>
      </c>
      <c r="BC110" s="36">
        <f>VLOOKUP($C110,[1]Sheet1!$C:$AD,25,0)</f>
        <v>0.907407407407407</v>
      </c>
      <c r="BD110" s="37"/>
      <c r="BE110" s="32">
        <f t="shared" si="72"/>
        <v>5</v>
      </c>
      <c r="BF110" s="29">
        <f t="shared" si="73"/>
        <v>0.06</v>
      </c>
      <c r="BG110" s="28">
        <v>0.4</v>
      </c>
      <c r="BH110" s="36">
        <f>VLOOKUP($C110,[1]Sheet1!$C:$AD,26,0)</f>
        <v>0.671875</v>
      </c>
      <c r="BI110" s="32">
        <f t="shared" si="74"/>
        <v>5</v>
      </c>
      <c r="BJ110" s="29">
        <f t="shared" si="75"/>
        <v>0.06</v>
      </c>
      <c r="BK110" s="38">
        <v>0.95</v>
      </c>
      <c r="BL110" s="36">
        <f>VLOOKUP($C110,[1]Sheet1!$C:$AD,27,0)</f>
        <v>0.99816737935247402</v>
      </c>
      <c r="BM110" s="32">
        <f t="shared" si="76"/>
        <v>5</v>
      </c>
      <c r="BN110" s="29">
        <f t="shared" si="77"/>
        <v>0.05</v>
      </c>
      <c r="BO110" s="39">
        <v>2</v>
      </c>
      <c r="BP110" s="32">
        <f t="shared" si="78"/>
        <v>5</v>
      </c>
      <c r="BQ110" s="29">
        <f t="shared" si="79"/>
        <v>0.05</v>
      </c>
      <c r="BR110" s="29">
        <f t="shared" si="80"/>
        <v>0.5</v>
      </c>
      <c r="BS110" s="29">
        <f t="shared" si="81"/>
        <v>0.32</v>
      </c>
      <c r="BT110" s="29">
        <f t="shared" si="82"/>
        <v>0.1</v>
      </c>
      <c r="BU110" s="40">
        <f t="shared" si="83"/>
        <v>0.92</v>
      </c>
      <c r="BV110" s="41" t="str">
        <f t="shared" si="84"/>
        <v>TERIMA</v>
      </c>
      <c r="BW110" s="42">
        <f t="shared" si="85"/>
        <v>670000</v>
      </c>
      <c r="BX110" s="43">
        <f t="shared" si="86"/>
        <v>214400</v>
      </c>
      <c r="BY110" s="44"/>
      <c r="BZ110" s="44"/>
      <c r="CA110" s="44"/>
      <c r="CB110" s="43">
        <f t="shared" si="87"/>
        <v>335000</v>
      </c>
      <c r="CC110" s="43">
        <f t="shared" si="88"/>
        <v>214400</v>
      </c>
      <c r="CD110" s="43">
        <f t="shared" si="89"/>
        <v>67000</v>
      </c>
      <c r="CE110" s="37">
        <f t="shared" si="90"/>
        <v>0</v>
      </c>
      <c r="CF110" s="24">
        <f t="shared" si="91"/>
        <v>0</v>
      </c>
      <c r="CG110" s="24">
        <f t="shared" si="92"/>
        <v>0</v>
      </c>
      <c r="CH110" s="24">
        <f t="shared" si="93"/>
        <v>0</v>
      </c>
      <c r="CI110" s="24">
        <f t="shared" si="94"/>
        <v>0</v>
      </c>
      <c r="CJ110" s="24">
        <f t="shared" si="95"/>
        <v>0</v>
      </c>
      <c r="CK110" s="24">
        <f t="shared" si="96"/>
        <v>0</v>
      </c>
      <c r="CL110" s="24">
        <f t="shared" si="97"/>
        <v>0</v>
      </c>
      <c r="CM110" s="24">
        <f t="shared" si="98"/>
        <v>1</v>
      </c>
      <c r="CN110" s="45">
        <f t="shared" si="99"/>
        <v>616400</v>
      </c>
      <c r="CO110" s="47"/>
    </row>
    <row r="111" spans="1:93" s="48" customFormat="1">
      <c r="A111" s="22">
        <v>101</v>
      </c>
      <c r="B111" s="78" t="s">
        <v>169</v>
      </c>
      <c r="C111" s="24">
        <v>160088</v>
      </c>
      <c r="D111" s="25">
        <f>IFERROR(VLOOKUP($C111,[1]Sheet1!$C:$AD,14,0),"")</f>
        <v>44489</v>
      </c>
      <c r="E111" s="25">
        <f>IFERROR(VLOOKUP($C111,[1]Sheet1!$C:$AD,15,0),"")</f>
        <v>44792</v>
      </c>
      <c r="F111" s="26" t="str">
        <f>IFERROR(VLOOKUP($C111,[1]Sheet1!$C:$AD,17,0),"")</f>
        <v>E</v>
      </c>
      <c r="G111" s="25" t="str">
        <f>IFERROR(VLOOKUP($C111,[1]Sheet1!$C:$AD,9,0),"")</f>
        <v>AGENT POSTPAID</v>
      </c>
      <c r="H111" s="25" t="str">
        <f>IFERROR(VLOOKUP($C111,[1]Sheet1!$C:$AD,4,0),"")</f>
        <v>PEREMPUAN</v>
      </c>
      <c r="I111" s="25" t="str">
        <f>IFERROR(VLOOKUP($C111,[1]Sheet1!$C:$AD,11,0),"")</f>
        <v>FREDY CAHYADI</v>
      </c>
      <c r="J111" s="25" t="str">
        <f>IFERROR(VLOOKUP($C111,[1]Sheet1!$C:$AD,12,0),"")</f>
        <v>RIKA RIANY</v>
      </c>
      <c r="K111" s="27" t="s">
        <v>68</v>
      </c>
      <c r="L111" s="24"/>
      <c r="M111" s="24"/>
      <c r="N111" s="22">
        <v>22</v>
      </c>
      <c r="O111" s="22">
        <f>VLOOKUP($C111,[1]Sheet2!$C:$AI,11,0)</f>
        <v>21</v>
      </c>
      <c r="P111" s="22">
        <f>VLOOKUP($C111,[1]Sheet2!$C:$AI,17,0)</f>
        <v>1</v>
      </c>
      <c r="Q111" s="22">
        <f>VLOOKUP($C111,[1]Sheet2!$C:$AI,19,0)</f>
        <v>0</v>
      </c>
      <c r="R111" s="22">
        <f>VLOOKUP($C111,[1]Sheet2!$C:$AI,25,0)</f>
        <v>0</v>
      </c>
      <c r="S111" s="22">
        <f>VLOOKUP($C111,[1]Sheet2!$C:$AI,22,0)</f>
        <v>1</v>
      </c>
      <c r="T111" s="22">
        <f>VLOOKUP($C111,[1]Sheet2!$C:$AI,16,0)</f>
        <v>0</v>
      </c>
      <c r="U111" s="22">
        <f t="shared" si="50"/>
        <v>1</v>
      </c>
      <c r="V111" s="22">
        <f t="shared" si="51"/>
        <v>20</v>
      </c>
      <c r="W111" s="22">
        <f t="shared" si="52"/>
        <v>20</v>
      </c>
      <c r="X111" s="22">
        <v>7.75</v>
      </c>
      <c r="Y111" s="22">
        <v>0</v>
      </c>
      <c r="Z111" s="28">
        <f t="shared" si="53"/>
        <v>1</v>
      </c>
      <c r="AA111" s="22">
        <f t="shared" si="54"/>
        <v>5</v>
      </c>
      <c r="AB111" s="29">
        <f t="shared" si="55"/>
        <v>0.1</v>
      </c>
      <c r="AC111" s="22">
        <f t="shared" si="56"/>
        <v>1</v>
      </c>
      <c r="AD111" s="28">
        <f t="shared" si="57"/>
        <v>0.95</v>
      </c>
      <c r="AE111" s="22">
        <f t="shared" si="58"/>
        <v>1</v>
      </c>
      <c r="AF111" s="29">
        <f t="shared" si="59"/>
        <v>0.03</v>
      </c>
      <c r="AG111" s="22">
        <f t="shared" si="60"/>
        <v>9300</v>
      </c>
      <c r="AH111" s="30">
        <f>VLOOKUP(C111,[1]Sheet3!C:H,6,0)</f>
        <v>11386.365079365036</v>
      </c>
      <c r="AI111" s="31">
        <f t="shared" si="61"/>
        <v>1.22434033111452</v>
      </c>
      <c r="AJ111" s="22">
        <f t="shared" si="62"/>
        <v>5</v>
      </c>
      <c r="AK111" s="29">
        <f t="shared" si="63"/>
        <v>0.1</v>
      </c>
      <c r="AL111" s="32">
        <v>300</v>
      </c>
      <c r="AM111" s="33">
        <f>VLOOKUP($C111,[1]Sheet1!$C:$AD,21,0)</f>
        <v>282.27897838899798</v>
      </c>
      <c r="AN111" s="32">
        <f t="shared" si="64"/>
        <v>5</v>
      </c>
      <c r="AO111" s="29">
        <f t="shared" si="65"/>
        <v>0.15</v>
      </c>
      <c r="AP111" s="34">
        <v>95</v>
      </c>
      <c r="AQ111" s="33">
        <f>VLOOKUP($C111,[1]Sheet1!$C:$AD,22,0)</f>
        <v>98.75</v>
      </c>
      <c r="AR111" s="32">
        <f t="shared" si="66"/>
        <v>5</v>
      </c>
      <c r="AS111" s="29">
        <f t="shared" si="67"/>
        <v>0.1</v>
      </c>
      <c r="AT111" s="35">
        <v>0.92</v>
      </c>
      <c r="AU111" s="36">
        <f>VLOOKUP($C111,[1]Sheet1!$C:$AD,23,0)</f>
        <v>0.95887850467289704</v>
      </c>
      <c r="AV111" s="32">
        <f t="shared" si="68"/>
        <v>5</v>
      </c>
      <c r="AW111" s="29">
        <f t="shared" si="69"/>
        <v>0.1</v>
      </c>
      <c r="AX111" s="34">
        <v>90</v>
      </c>
      <c r="AY111" s="33">
        <f>VLOOKUP($C111,[1]Sheet1!$C:$AD,24,0)</f>
        <v>100</v>
      </c>
      <c r="AZ111" s="32">
        <f t="shared" si="70"/>
        <v>5</v>
      </c>
      <c r="BA111" s="29">
        <f t="shared" si="71"/>
        <v>0.08</v>
      </c>
      <c r="BB111" s="28">
        <v>0.85</v>
      </c>
      <c r="BC111" s="36">
        <f>VLOOKUP($C111,[1]Sheet1!$C:$AD,25,0)</f>
        <v>0.88888888888888895</v>
      </c>
      <c r="BD111" s="37"/>
      <c r="BE111" s="32">
        <f t="shared" si="72"/>
        <v>5</v>
      </c>
      <c r="BF111" s="29">
        <f t="shared" si="73"/>
        <v>0.06</v>
      </c>
      <c r="BG111" s="28">
        <v>0.4</v>
      </c>
      <c r="BH111" s="36">
        <f>VLOOKUP($C111,[1]Sheet1!$C:$AD,26,0)</f>
        <v>0.73831775700934599</v>
      </c>
      <c r="BI111" s="32">
        <f t="shared" si="74"/>
        <v>5</v>
      </c>
      <c r="BJ111" s="29">
        <f t="shared" si="75"/>
        <v>0.06</v>
      </c>
      <c r="BK111" s="38">
        <v>0.95</v>
      </c>
      <c r="BL111" s="36">
        <f>VLOOKUP($C111,[1]Sheet1!$C:$AD,27,0)</f>
        <v>0.99672560576293401</v>
      </c>
      <c r="BM111" s="32">
        <f t="shared" si="76"/>
        <v>5</v>
      </c>
      <c r="BN111" s="29">
        <f t="shared" si="77"/>
        <v>0.05</v>
      </c>
      <c r="BO111" s="39">
        <v>2</v>
      </c>
      <c r="BP111" s="32">
        <f t="shared" si="78"/>
        <v>5</v>
      </c>
      <c r="BQ111" s="29">
        <f t="shared" si="79"/>
        <v>0.05</v>
      </c>
      <c r="BR111" s="29">
        <f t="shared" si="80"/>
        <v>0.38</v>
      </c>
      <c r="BS111" s="29">
        <f t="shared" si="81"/>
        <v>0.4</v>
      </c>
      <c r="BT111" s="29">
        <f t="shared" si="82"/>
        <v>0.1</v>
      </c>
      <c r="BU111" s="40">
        <f t="shared" si="83"/>
        <v>0.88</v>
      </c>
      <c r="BV111" s="41" t="str">
        <f t="shared" si="84"/>
        <v>TERIMA</v>
      </c>
      <c r="BW111" s="42">
        <f t="shared" si="85"/>
        <v>670000</v>
      </c>
      <c r="BX111" s="43">
        <f t="shared" si="86"/>
        <v>268000</v>
      </c>
      <c r="BY111" s="44"/>
      <c r="BZ111" s="44"/>
      <c r="CA111" s="44"/>
      <c r="CB111" s="43">
        <f t="shared" si="87"/>
        <v>254600</v>
      </c>
      <c r="CC111" s="43">
        <f t="shared" si="88"/>
        <v>268000</v>
      </c>
      <c r="CD111" s="43">
        <f t="shared" si="89"/>
        <v>67000</v>
      </c>
      <c r="CE111" s="37">
        <f t="shared" si="90"/>
        <v>0</v>
      </c>
      <c r="CF111" s="24">
        <f t="shared" si="91"/>
        <v>0</v>
      </c>
      <c r="CG111" s="24">
        <f t="shared" si="92"/>
        <v>0</v>
      </c>
      <c r="CH111" s="24">
        <f t="shared" si="93"/>
        <v>0</v>
      </c>
      <c r="CI111" s="24">
        <f t="shared" si="94"/>
        <v>0</v>
      </c>
      <c r="CJ111" s="24">
        <f t="shared" si="95"/>
        <v>0</v>
      </c>
      <c r="CK111" s="24">
        <f t="shared" si="96"/>
        <v>0</v>
      </c>
      <c r="CL111" s="24">
        <f t="shared" si="97"/>
        <v>0</v>
      </c>
      <c r="CM111" s="24">
        <f t="shared" si="98"/>
        <v>1</v>
      </c>
      <c r="CN111" s="45">
        <f t="shared" si="99"/>
        <v>589600</v>
      </c>
      <c r="CO111" s="47"/>
    </row>
    <row r="112" spans="1:93" s="48" customFormat="1">
      <c r="A112" s="22">
        <v>102</v>
      </c>
      <c r="B112" s="79" t="s">
        <v>170</v>
      </c>
      <c r="C112" s="24">
        <v>168482</v>
      </c>
      <c r="D112" s="25">
        <f>IFERROR(VLOOKUP($C112,[1]Sheet1!$C:$AD,14,0),"")</f>
        <v>44475</v>
      </c>
      <c r="E112" s="25">
        <f>IFERROR(VLOOKUP($C112,[1]Sheet1!$C:$AD,15,0),"")</f>
        <v>44778</v>
      </c>
      <c r="F112" s="26" t="str">
        <f>IFERROR(VLOOKUP($C112,[1]Sheet1!$C:$AD,17,0),"")</f>
        <v>D</v>
      </c>
      <c r="G112" s="25" t="str">
        <f>IFERROR(VLOOKUP($C112,[1]Sheet1!$C:$AD,9,0),"")</f>
        <v>AGENT POSTPAID</v>
      </c>
      <c r="H112" s="25" t="str">
        <f>IFERROR(VLOOKUP($C112,[1]Sheet1!$C:$AD,4,0),"")</f>
        <v>PEREMPUAN</v>
      </c>
      <c r="I112" s="25" t="str">
        <f>IFERROR(VLOOKUP($C112,[1]Sheet1!$C:$AD,11,0),"")</f>
        <v>ADITYA AMRULLAH</v>
      </c>
      <c r="J112" s="25" t="str">
        <f>IFERROR(VLOOKUP($C112,[1]Sheet1!$C:$AD,12,0),"")</f>
        <v>RIKA RIANY</v>
      </c>
      <c r="K112" s="27" t="s">
        <v>68</v>
      </c>
      <c r="L112" s="24"/>
      <c r="M112" s="24"/>
      <c r="N112" s="22">
        <v>22</v>
      </c>
      <c r="O112" s="22">
        <f>VLOOKUP($C112,[1]Sheet2!$C:$AI,11,0)</f>
        <v>21</v>
      </c>
      <c r="P112" s="22">
        <f>VLOOKUP($C112,[1]Sheet2!$C:$AI,17,0)</f>
        <v>0</v>
      </c>
      <c r="Q112" s="22">
        <f>VLOOKUP($C112,[1]Sheet2!$C:$AI,19,0)</f>
        <v>0</v>
      </c>
      <c r="R112" s="22">
        <f>VLOOKUP($C112,[1]Sheet2!$C:$AI,25,0)</f>
        <v>0</v>
      </c>
      <c r="S112" s="22">
        <f>VLOOKUP($C112,[1]Sheet2!$C:$AI,22,0)</f>
        <v>0</v>
      </c>
      <c r="T112" s="22">
        <f>VLOOKUP($C112,[1]Sheet2!$C:$AI,16,0)</f>
        <v>0</v>
      </c>
      <c r="U112" s="22">
        <f t="shared" si="50"/>
        <v>0</v>
      </c>
      <c r="V112" s="22">
        <f t="shared" si="51"/>
        <v>21</v>
      </c>
      <c r="W112" s="22">
        <f t="shared" si="52"/>
        <v>21</v>
      </c>
      <c r="X112" s="22">
        <v>7.75</v>
      </c>
      <c r="Y112" s="22">
        <v>0</v>
      </c>
      <c r="Z112" s="28">
        <f t="shared" si="53"/>
        <v>1</v>
      </c>
      <c r="AA112" s="22">
        <f t="shared" si="54"/>
        <v>5</v>
      </c>
      <c r="AB112" s="29">
        <f t="shared" si="55"/>
        <v>0.1</v>
      </c>
      <c r="AC112" s="22">
        <f t="shared" si="56"/>
        <v>0</v>
      </c>
      <c r="AD112" s="28">
        <f t="shared" si="57"/>
        <v>1</v>
      </c>
      <c r="AE112" s="22">
        <f t="shared" si="58"/>
        <v>5</v>
      </c>
      <c r="AF112" s="29">
        <f t="shared" si="59"/>
        <v>0.15</v>
      </c>
      <c r="AG112" s="22">
        <f t="shared" si="60"/>
        <v>9765</v>
      </c>
      <c r="AH112" s="30">
        <f>VLOOKUP(C112,[1]Sheet3!C:H,6,0)</f>
        <v>12351.983333333377</v>
      </c>
      <c r="AI112" s="31">
        <f t="shared" si="61"/>
        <v>1.26492404847244</v>
      </c>
      <c r="AJ112" s="22">
        <f t="shared" si="62"/>
        <v>5</v>
      </c>
      <c r="AK112" s="29">
        <f t="shared" si="63"/>
        <v>0.1</v>
      </c>
      <c r="AL112" s="32">
        <v>300</v>
      </c>
      <c r="AM112" s="33">
        <f>VLOOKUP($C112,[1]Sheet1!$C:$AD,21,0)</f>
        <v>309.97742946708502</v>
      </c>
      <c r="AN112" s="32">
        <f t="shared" si="64"/>
        <v>1</v>
      </c>
      <c r="AO112" s="29">
        <f t="shared" si="65"/>
        <v>0.03</v>
      </c>
      <c r="AP112" s="34">
        <v>95</v>
      </c>
      <c r="AQ112" s="33">
        <f>VLOOKUP($C112,[1]Sheet1!$C:$AD,22,0)</f>
        <v>97.5</v>
      </c>
      <c r="AR112" s="32">
        <f t="shared" si="66"/>
        <v>5</v>
      </c>
      <c r="AS112" s="29">
        <f t="shared" si="67"/>
        <v>0.1</v>
      </c>
      <c r="AT112" s="35">
        <v>0.92</v>
      </c>
      <c r="AU112" s="36">
        <f>VLOOKUP($C112,[1]Sheet1!$C:$AD,23,0)</f>
        <v>0.92786885245901596</v>
      </c>
      <c r="AV112" s="32">
        <f t="shared" si="68"/>
        <v>5</v>
      </c>
      <c r="AW112" s="29">
        <f t="shared" si="69"/>
        <v>0.1</v>
      </c>
      <c r="AX112" s="34">
        <v>90</v>
      </c>
      <c r="AY112" s="33">
        <f>VLOOKUP($C112,[1]Sheet1!$C:$AD,24,0)</f>
        <v>100</v>
      </c>
      <c r="AZ112" s="32">
        <f t="shared" si="70"/>
        <v>5</v>
      </c>
      <c r="BA112" s="29">
        <f t="shared" si="71"/>
        <v>0.08</v>
      </c>
      <c r="BB112" s="28">
        <v>0.85</v>
      </c>
      <c r="BC112" s="36">
        <f>VLOOKUP($C112,[1]Sheet1!$C:$AD,25,0)</f>
        <v>0.88461538461538503</v>
      </c>
      <c r="BD112" s="37"/>
      <c r="BE112" s="32">
        <f t="shared" si="72"/>
        <v>5</v>
      </c>
      <c r="BF112" s="29">
        <f t="shared" si="73"/>
        <v>0.06</v>
      </c>
      <c r="BG112" s="28">
        <v>0.4</v>
      </c>
      <c r="BH112" s="36">
        <f>VLOOKUP($C112,[1]Sheet1!$C:$AD,26,0)</f>
        <v>0.45901639344262302</v>
      </c>
      <c r="BI112" s="32">
        <f t="shared" si="74"/>
        <v>5</v>
      </c>
      <c r="BJ112" s="29">
        <f t="shared" si="75"/>
        <v>0.06</v>
      </c>
      <c r="BK112" s="38">
        <v>0.95</v>
      </c>
      <c r="BL112" s="36">
        <f>VLOOKUP($C112,[1]Sheet1!$C:$AD,27,0)</f>
        <v>0.99749216300940402</v>
      </c>
      <c r="BM112" s="32">
        <f t="shared" si="76"/>
        <v>5</v>
      </c>
      <c r="BN112" s="29">
        <f t="shared" si="77"/>
        <v>0.05</v>
      </c>
      <c r="BO112" s="39">
        <v>2</v>
      </c>
      <c r="BP112" s="32">
        <f t="shared" si="78"/>
        <v>5</v>
      </c>
      <c r="BQ112" s="29">
        <f t="shared" si="79"/>
        <v>0.05</v>
      </c>
      <c r="BR112" s="29">
        <f t="shared" si="80"/>
        <v>0.38</v>
      </c>
      <c r="BS112" s="29">
        <f t="shared" si="81"/>
        <v>0.4</v>
      </c>
      <c r="BT112" s="29">
        <f t="shared" si="82"/>
        <v>0.1</v>
      </c>
      <c r="BU112" s="40">
        <f t="shared" si="83"/>
        <v>0.88</v>
      </c>
      <c r="BV112" s="41" t="str">
        <f t="shared" si="84"/>
        <v>TERIMA</v>
      </c>
      <c r="BW112" s="42">
        <f t="shared" si="85"/>
        <v>670000</v>
      </c>
      <c r="BX112" s="43">
        <f t="shared" si="86"/>
        <v>268000</v>
      </c>
      <c r="BY112" s="44">
        <v>1</v>
      </c>
      <c r="BZ112" s="44"/>
      <c r="CA112" s="44"/>
      <c r="CB112" s="43">
        <f t="shared" si="87"/>
        <v>254600</v>
      </c>
      <c r="CC112" s="43">
        <f t="shared" si="88"/>
        <v>227800</v>
      </c>
      <c r="CD112" s="43">
        <f t="shared" si="89"/>
        <v>67000</v>
      </c>
      <c r="CE112" s="37">
        <f t="shared" si="90"/>
        <v>0</v>
      </c>
      <c r="CF112" s="24">
        <f t="shared" si="91"/>
        <v>0</v>
      </c>
      <c r="CG112" s="24">
        <f t="shared" si="92"/>
        <v>0</v>
      </c>
      <c r="CH112" s="24">
        <f t="shared" si="93"/>
        <v>0</v>
      </c>
      <c r="CI112" s="24">
        <f t="shared" si="94"/>
        <v>0</v>
      </c>
      <c r="CJ112" s="24">
        <f t="shared" si="95"/>
        <v>0</v>
      </c>
      <c r="CK112" s="24">
        <f t="shared" si="96"/>
        <v>0</v>
      </c>
      <c r="CL112" s="24">
        <f t="shared" si="97"/>
        <v>0</v>
      </c>
      <c r="CM112" s="24">
        <f t="shared" si="98"/>
        <v>1</v>
      </c>
      <c r="CN112" s="45">
        <f t="shared" si="99"/>
        <v>549400</v>
      </c>
      <c r="CO112" s="47"/>
    </row>
    <row r="113" spans="1:93" s="48" customFormat="1">
      <c r="A113" s="22">
        <v>103</v>
      </c>
      <c r="B113" s="87" t="s">
        <v>171</v>
      </c>
      <c r="C113" s="24">
        <v>70821</v>
      </c>
      <c r="D113" s="25">
        <f>IFERROR(VLOOKUP($C113,[1]Sheet1!$C:$AD,14,0),"")</f>
        <v>44497</v>
      </c>
      <c r="E113" s="25">
        <f>IFERROR(VLOOKUP($C113,[1]Sheet1!$C:$AD,15,0),"")</f>
        <v>44800</v>
      </c>
      <c r="F113" s="26" t="str">
        <f>IFERROR(VLOOKUP($C113,[1]Sheet1!$C:$AD,17,0),"")</f>
        <v>E</v>
      </c>
      <c r="G113" s="25" t="str">
        <f>IFERROR(VLOOKUP($C113,[1]Sheet1!$C:$AD,9,0),"")</f>
        <v>AGENT POSTPAID</v>
      </c>
      <c r="H113" s="25" t="str">
        <f>IFERROR(VLOOKUP($C113,[1]Sheet1!$C:$AD,4,0),"")</f>
        <v>PEREMPUAN</v>
      </c>
      <c r="I113" s="25" t="str">
        <f>IFERROR(VLOOKUP($C113,[1]Sheet1!$C:$AD,11,0),"")</f>
        <v>FREDY CAHYADI</v>
      </c>
      <c r="J113" s="25" t="str">
        <f>IFERROR(VLOOKUP($C113,[1]Sheet1!$C:$AD,12,0),"")</f>
        <v>RIKA RIANY</v>
      </c>
      <c r="K113" s="27" t="s">
        <v>68</v>
      </c>
      <c r="L113" s="24"/>
      <c r="M113" s="24"/>
      <c r="N113" s="22">
        <v>22</v>
      </c>
      <c r="O113" s="22">
        <f>VLOOKUP($C113,[1]Sheet2!$C:$AI,11,0)</f>
        <v>24</v>
      </c>
      <c r="P113" s="22">
        <f>VLOOKUP($C113,[1]Sheet2!$C:$AI,17,0)</f>
        <v>0</v>
      </c>
      <c r="Q113" s="22">
        <f>VLOOKUP($C113,[1]Sheet2!$C:$AI,19,0)</f>
        <v>0</v>
      </c>
      <c r="R113" s="22">
        <f>VLOOKUP($C113,[1]Sheet2!$C:$AI,25,0)</f>
        <v>0</v>
      </c>
      <c r="S113" s="22">
        <f>VLOOKUP($C113,[1]Sheet2!$C:$AI,22,0)</f>
        <v>0</v>
      </c>
      <c r="T113" s="22">
        <f>VLOOKUP($C113,[1]Sheet2!$C:$AI,16,0)</f>
        <v>0</v>
      </c>
      <c r="U113" s="22">
        <f t="shared" si="50"/>
        <v>0</v>
      </c>
      <c r="V113" s="22">
        <f t="shared" si="51"/>
        <v>24</v>
      </c>
      <c r="W113" s="22">
        <f t="shared" si="52"/>
        <v>24</v>
      </c>
      <c r="X113" s="22">
        <v>7.75</v>
      </c>
      <c r="Y113" s="22">
        <v>0</v>
      </c>
      <c r="Z113" s="28">
        <f t="shared" si="53"/>
        <v>1</v>
      </c>
      <c r="AA113" s="22">
        <f t="shared" si="54"/>
        <v>5</v>
      </c>
      <c r="AB113" s="29">
        <f t="shared" si="55"/>
        <v>0.1</v>
      </c>
      <c r="AC113" s="22">
        <f t="shared" si="56"/>
        <v>0</v>
      </c>
      <c r="AD113" s="28">
        <f t="shared" si="57"/>
        <v>1</v>
      </c>
      <c r="AE113" s="22">
        <f t="shared" si="58"/>
        <v>5</v>
      </c>
      <c r="AF113" s="29">
        <f t="shared" si="59"/>
        <v>0.15</v>
      </c>
      <c r="AG113" s="22">
        <f t="shared" si="60"/>
        <v>11160</v>
      </c>
      <c r="AH113" s="30">
        <f>VLOOKUP(C113,[1]Sheet3!C:H,6,0)</f>
        <v>13627.683333333389</v>
      </c>
      <c r="AI113" s="31">
        <f t="shared" si="61"/>
        <v>1.2211185782556799</v>
      </c>
      <c r="AJ113" s="22">
        <f t="shared" si="62"/>
        <v>5</v>
      </c>
      <c r="AK113" s="29">
        <f t="shared" si="63"/>
        <v>0.1</v>
      </c>
      <c r="AL113" s="32">
        <v>300</v>
      </c>
      <c r="AM113" s="33">
        <f>VLOOKUP($C113,[1]Sheet1!$C:$AD,21,0)</f>
        <v>284.777083333333</v>
      </c>
      <c r="AN113" s="32">
        <f t="shared" si="64"/>
        <v>5</v>
      </c>
      <c r="AO113" s="29">
        <f t="shared" si="65"/>
        <v>0.15</v>
      </c>
      <c r="AP113" s="34">
        <v>95</v>
      </c>
      <c r="AQ113" s="33">
        <f>VLOOKUP($C113,[1]Sheet1!$C:$AD,22,0)</f>
        <v>95.4166666666667</v>
      </c>
      <c r="AR113" s="32">
        <f t="shared" si="66"/>
        <v>5</v>
      </c>
      <c r="AS113" s="29">
        <f t="shared" si="67"/>
        <v>0.1</v>
      </c>
      <c r="AT113" s="35">
        <v>0.92</v>
      </c>
      <c r="AU113" s="36">
        <f>VLOOKUP($C113,[1]Sheet1!$C:$AD,23,0)</f>
        <v>0.92571428571428604</v>
      </c>
      <c r="AV113" s="32">
        <f t="shared" si="68"/>
        <v>5</v>
      </c>
      <c r="AW113" s="29">
        <f t="shared" si="69"/>
        <v>0.1</v>
      </c>
      <c r="AX113" s="34">
        <v>90</v>
      </c>
      <c r="AY113" s="33">
        <f>VLOOKUP($C113,[1]Sheet1!$C:$AD,24,0)</f>
        <v>100</v>
      </c>
      <c r="AZ113" s="32">
        <f t="shared" si="70"/>
        <v>5</v>
      </c>
      <c r="BA113" s="29">
        <f t="shared" si="71"/>
        <v>0.08</v>
      </c>
      <c r="BB113" s="28">
        <v>0.85</v>
      </c>
      <c r="BC113" s="36">
        <f>VLOOKUP($C113,[1]Sheet1!$C:$AD,25,0)</f>
        <v>0.86206896551724099</v>
      </c>
      <c r="BD113" s="37">
        <v>1</v>
      </c>
      <c r="BE113" s="32">
        <f t="shared" si="72"/>
        <v>0</v>
      </c>
      <c r="BF113" s="29">
        <f t="shared" si="73"/>
        <v>0</v>
      </c>
      <c r="BG113" s="28">
        <v>0.4</v>
      </c>
      <c r="BH113" s="36">
        <f>VLOOKUP($C113,[1]Sheet1!$C:$AD,26,0)</f>
        <v>0.6</v>
      </c>
      <c r="BI113" s="32">
        <f t="shared" si="74"/>
        <v>5</v>
      </c>
      <c r="BJ113" s="29">
        <f t="shared" si="75"/>
        <v>0.06</v>
      </c>
      <c r="BK113" s="38">
        <v>0.95</v>
      </c>
      <c r="BL113" s="36">
        <f>VLOOKUP($C113,[1]Sheet1!$C:$AD,27,0)</f>
        <v>0.99513888888888902</v>
      </c>
      <c r="BM113" s="32">
        <f t="shared" si="76"/>
        <v>5</v>
      </c>
      <c r="BN113" s="29">
        <f t="shared" si="77"/>
        <v>0.05</v>
      </c>
      <c r="BO113" s="39">
        <v>2</v>
      </c>
      <c r="BP113" s="32">
        <f t="shared" si="78"/>
        <v>5</v>
      </c>
      <c r="BQ113" s="29">
        <f t="shared" si="79"/>
        <v>0.05</v>
      </c>
      <c r="BR113" s="29">
        <f t="shared" si="80"/>
        <v>0.5</v>
      </c>
      <c r="BS113" s="29">
        <f t="shared" si="81"/>
        <v>0.33999999999999997</v>
      </c>
      <c r="BT113" s="29">
        <f t="shared" si="82"/>
        <v>0.1</v>
      </c>
      <c r="BU113" s="40">
        <f t="shared" si="83"/>
        <v>0.94</v>
      </c>
      <c r="BV113" s="41" t="str">
        <f t="shared" si="84"/>
        <v>TERIMA</v>
      </c>
      <c r="BW113" s="42">
        <f t="shared" si="85"/>
        <v>670000</v>
      </c>
      <c r="BX113" s="43">
        <f t="shared" si="86"/>
        <v>227799.99999999997</v>
      </c>
      <c r="BY113" s="44"/>
      <c r="BZ113" s="44"/>
      <c r="CA113" s="44"/>
      <c r="CB113" s="43">
        <f t="shared" si="87"/>
        <v>335000</v>
      </c>
      <c r="CC113" s="43">
        <f t="shared" si="88"/>
        <v>227799.99999999997</v>
      </c>
      <c r="CD113" s="43">
        <f t="shared" si="89"/>
        <v>67000</v>
      </c>
      <c r="CE113" s="37">
        <f t="shared" si="90"/>
        <v>0</v>
      </c>
      <c r="CF113" s="24">
        <f t="shared" si="91"/>
        <v>0</v>
      </c>
      <c r="CG113" s="24">
        <f t="shared" si="92"/>
        <v>0</v>
      </c>
      <c r="CH113" s="24">
        <f t="shared" si="93"/>
        <v>0</v>
      </c>
      <c r="CI113" s="24">
        <f t="shared" si="94"/>
        <v>0</v>
      </c>
      <c r="CJ113" s="24">
        <f t="shared" si="95"/>
        <v>0</v>
      </c>
      <c r="CK113" s="24">
        <f t="shared" si="96"/>
        <v>0</v>
      </c>
      <c r="CL113" s="24">
        <f t="shared" si="97"/>
        <v>0</v>
      </c>
      <c r="CM113" s="24">
        <f t="shared" si="98"/>
        <v>1</v>
      </c>
      <c r="CN113" s="45">
        <f t="shared" si="99"/>
        <v>629800</v>
      </c>
      <c r="CO113" s="47"/>
    </row>
    <row r="114" spans="1:93" s="48" customFormat="1">
      <c r="A114" s="22">
        <v>104</v>
      </c>
      <c r="B114" s="78" t="s">
        <v>172</v>
      </c>
      <c r="C114" s="24">
        <v>102131</v>
      </c>
      <c r="D114" s="25">
        <f>IFERROR(VLOOKUP($C114,[1]Sheet1!$C:$AD,14,0),"")</f>
        <v>44425</v>
      </c>
      <c r="E114" s="25">
        <f>IFERROR(VLOOKUP($C114,[1]Sheet1!$C:$AD,15,0),"")</f>
        <v>44789</v>
      </c>
      <c r="F114" s="26" t="str">
        <f>IFERROR(VLOOKUP($C114,[1]Sheet1!$C:$AD,17,0),"")</f>
        <v>E</v>
      </c>
      <c r="G114" s="25" t="str">
        <f>IFERROR(VLOOKUP($C114,[1]Sheet1!$C:$AD,9,0),"")</f>
        <v>AGENT POSTPAID</v>
      </c>
      <c r="H114" s="25" t="str">
        <f>IFERROR(VLOOKUP($C114,[1]Sheet1!$C:$AD,4,0),"")</f>
        <v>PEREMPUAN</v>
      </c>
      <c r="I114" s="25" t="str">
        <f>IFERROR(VLOOKUP($C114,[1]Sheet1!$C:$AD,11,0),"")</f>
        <v>MOHAMAD RAMDAN HILMI SOFYAN</v>
      </c>
      <c r="J114" s="25" t="str">
        <f>IFERROR(VLOOKUP($C114,[1]Sheet1!$C:$AD,12,0),"")</f>
        <v>RIKA RIANY</v>
      </c>
      <c r="K114" s="27" t="s">
        <v>68</v>
      </c>
      <c r="L114" s="24"/>
      <c r="M114" s="24"/>
      <c r="N114" s="22">
        <v>22</v>
      </c>
      <c r="O114" s="22">
        <f>VLOOKUP($C114,[1]Sheet2!$C:$AI,11,0)</f>
        <v>24</v>
      </c>
      <c r="P114" s="22">
        <f>VLOOKUP($C114,[1]Sheet2!$C:$AI,17,0)</f>
        <v>0</v>
      </c>
      <c r="Q114" s="22">
        <f>VLOOKUP($C114,[1]Sheet2!$C:$AI,19,0)</f>
        <v>0</v>
      </c>
      <c r="R114" s="22">
        <f>VLOOKUP($C114,[1]Sheet2!$C:$AI,25,0)</f>
        <v>0</v>
      </c>
      <c r="S114" s="22">
        <f>VLOOKUP($C114,[1]Sheet2!$C:$AI,22,0)</f>
        <v>0</v>
      </c>
      <c r="T114" s="22">
        <f>VLOOKUP($C114,[1]Sheet2!$C:$AI,16,0)</f>
        <v>0</v>
      </c>
      <c r="U114" s="22">
        <f t="shared" si="50"/>
        <v>0</v>
      </c>
      <c r="V114" s="22">
        <f t="shared" si="51"/>
        <v>24</v>
      </c>
      <c r="W114" s="22">
        <f t="shared" si="52"/>
        <v>24</v>
      </c>
      <c r="X114" s="22">
        <v>7.75</v>
      </c>
      <c r="Y114" s="22">
        <v>0</v>
      </c>
      <c r="Z114" s="28">
        <f t="shared" si="53"/>
        <v>1</v>
      </c>
      <c r="AA114" s="22">
        <f t="shared" si="54"/>
        <v>5</v>
      </c>
      <c r="AB114" s="29">
        <f t="shared" si="55"/>
        <v>0.1</v>
      </c>
      <c r="AC114" s="22">
        <f t="shared" si="56"/>
        <v>0</v>
      </c>
      <c r="AD114" s="28">
        <f t="shared" si="57"/>
        <v>1</v>
      </c>
      <c r="AE114" s="22">
        <f t="shared" si="58"/>
        <v>5</v>
      </c>
      <c r="AF114" s="29">
        <f t="shared" si="59"/>
        <v>0.15</v>
      </c>
      <c r="AG114" s="22">
        <f t="shared" si="60"/>
        <v>11160</v>
      </c>
      <c r="AH114" s="30">
        <f>VLOOKUP(C114,[1]Sheet3!C:H,6,0)</f>
        <v>12958.416666666659</v>
      </c>
      <c r="AI114" s="31">
        <f t="shared" si="61"/>
        <v>1.1611484468339299</v>
      </c>
      <c r="AJ114" s="22">
        <f t="shared" si="62"/>
        <v>5</v>
      </c>
      <c r="AK114" s="29">
        <f t="shared" si="63"/>
        <v>0.1</v>
      </c>
      <c r="AL114" s="32">
        <v>300</v>
      </c>
      <c r="AM114" s="33">
        <f>VLOOKUP($C114,[1]Sheet1!$C:$AD,21,0)</f>
        <v>304.22834116857001</v>
      </c>
      <c r="AN114" s="32">
        <f t="shared" si="64"/>
        <v>1</v>
      </c>
      <c r="AO114" s="29">
        <f t="shared" si="65"/>
        <v>0.03</v>
      </c>
      <c r="AP114" s="34">
        <v>95</v>
      </c>
      <c r="AQ114" s="33">
        <f>VLOOKUP($C114,[1]Sheet1!$C:$AD,22,0)</f>
        <v>98.75</v>
      </c>
      <c r="AR114" s="32">
        <f t="shared" si="66"/>
        <v>5</v>
      </c>
      <c r="AS114" s="29">
        <f t="shared" si="67"/>
        <v>0.1</v>
      </c>
      <c r="AT114" s="35">
        <v>0.92</v>
      </c>
      <c r="AU114" s="36">
        <f>VLOOKUP($C114,[1]Sheet1!$C:$AD,23,0)</f>
        <v>0.93611111111111101</v>
      </c>
      <c r="AV114" s="32">
        <f t="shared" si="68"/>
        <v>5</v>
      </c>
      <c r="AW114" s="29">
        <f t="shared" si="69"/>
        <v>0.1</v>
      </c>
      <c r="AX114" s="34">
        <v>90</v>
      </c>
      <c r="AY114" s="33">
        <f>VLOOKUP($C114,[1]Sheet1!$C:$AD,24,0)</f>
        <v>100</v>
      </c>
      <c r="AZ114" s="32">
        <f t="shared" si="70"/>
        <v>5</v>
      </c>
      <c r="BA114" s="29">
        <f t="shared" si="71"/>
        <v>0.08</v>
      </c>
      <c r="BB114" s="28">
        <v>0.85</v>
      </c>
      <c r="BC114" s="36">
        <f>VLOOKUP($C114,[1]Sheet1!$C:$AD,25,0)</f>
        <v>0.88235294117647101</v>
      </c>
      <c r="BD114" s="37"/>
      <c r="BE114" s="32">
        <f t="shared" si="72"/>
        <v>5</v>
      </c>
      <c r="BF114" s="29">
        <f t="shared" si="73"/>
        <v>0.06</v>
      </c>
      <c r="BG114" s="28">
        <v>0.4</v>
      </c>
      <c r="BH114" s="36">
        <f>VLOOKUP($C114,[1]Sheet1!$C:$AD,26,0)</f>
        <v>0.56944444444444398</v>
      </c>
      <c r="BI114" s="32">
        <f t="shared" si="74"/>
        <v>5</v>
      </c>
      <c r="BJ114" s="29">
        <f t="shared" si="75"/>
        <v>0.06</v>
      </c>
      <c r="BK114" s="38">
        <v>0.95</v>
      </c>
      <c r="BL114" s="36">
        <f>VLOOKUP($C114,[1]Sheet1!$C:$AD,27,0)</f>
        <v>0.99529885829415699</v>
      </c>
      <c r="BM114" s="32">
        <f t="shared" si="76"/>
        <v>5</v>
      </c>
      <c r="BN114" s="29">
        <f t="shared" si="77"/>
        <v>0.05</v>
      </c>
      <c r="BO114" s="39">
        <v>2</v>
      </c>
      <c r="BP114" s="32">
        <f t="shared" si="78"/>
        <v>5</v>
      </c>
      <c r="BQ114" s="29">
        <f t="shared" si="79"/>
        <v>0.05</v>
      </c>
      <c r="BR114" s="29">
        <f t="shared" si="80"/>
        <v>0.38</v>
      </c>
      <c r="BS114" s="29">
        <f t="shared" si="81"/>
        <v>0.4</v>
      </c>
      <c r="BT114" s="29">
        <f t="shared" si="82"/>
        <v>0.1</v>
      </c>
      <c r="BU114" s="40">
        <f t="shared" si="83"/>
        <v>0.88</v>
      </c>
      <c r="BV114" s="41" t="str">
        <f t="shared" si="84"/>
        <v>TERIMA</v>
      </c>
      <c r="BW114" s="42">
        <f t="shared" si="85"/>
        <v>670000</v>
      </c>
      <c r="BX114" s="43">
        <f t="shared" si="86"/>
        <v>268000</v>
      </c>
      <c r="BY114" s="44"/>
      <c r="BZ114" s="44"/>
      <c r="CA114" s="44"/>
      <c r="CB114" s="43">
        <f t="shared" si="87"/>
        <v>254600</v>
      </c>
      <c r="CC114" s="43">
        <f t="shared" si="88"/>
        <v>268000</v>
      </c>
      <c r="CD114" s="43">
        <f t="shared" si="89"/>
        <v>67000</v>
      </c>
      <c r="CE114" s="37">
        <f t="shared" si="90"/>
        <v>0</v>
      </c>
      <c r="CF114" s="24">
        <f t="shared" si="91"/>
        <v>0</v>
      </c>
      <c r="CG114" s="24">
        <f t="shared" si="92"/>
        <v>0</v>
      </c>
      <c r="CH114" s="24">
        <f t="shared" si="93"/>
        <v>0</v>
      </c>
      <c r="CI114" s="24">
        <f t="shared" si="94"/>
        <v>0</v>
      </c>
      <c r="CJ114" s="24">
        <f t="shared" si="95"/>
        <v>0</v>
      </c>
      <c r="CK114" s="24">
        <f t="shared" si="96"/>
        <v>0</v>
      </c>
      <c r="CL114" s="24">
        <f t="shared" si="97"/>
        <v>0</v>
      </c>
      <c r="CM114" s="24">
        <f t="shared" si="98"/>
        <v>1</v>
      </c>
      <c r="CN114" s="45">
        <f t="shared" si="99"/>
        <v>589600</v>
      </c>
      <c r="CO114" s="47"/>
    </row>
    <row r="115" spans="1:93" s="48" customFormat="1">
      <c r="A115" s="22">
        <v>105</v>
      </c>
      <c r="B115" s="78" t="s">
        <v>173</v>
      </c>
      <c r="C115" s="24">
        <v>80120</v>
      </c>
      <c r="D115" s="25">
        <f>IFERROR(VLOOKUP($C115,[1]Sheet1!$C:$AD,14,0),"")</f>
        <v>44443</v>
      </c>
      <c r="E115" s="25">
        <f>IFERROR(VLOOKUP($C115,[1]Sheet1!$C:$AD,15,0),"")</f>
        <v>44745</v>
      </c>
      <c r="F115" s="26" t="str">
        <f>IFERROR(VLOOKUP($C115,[1]Sheet1!$C:$AD,17,0),"")</f>
        <v>E</v>
      </c>
      <c r="G115" s="25" t="str">
        <f>IFERROR(VLOOKUP($C115,[1]Sheet1!$C:$AD,9,0),"")</f>
        <v>AGENT POSTPAID</v>
      </c>
      <c r="H115" s="25" t="str">
        <f>IFERROR(VLOOKUP($C115,[1]Sheet1!$C:$AD,4,0),"")</f>
        <v>PEREMPUAN</v>
      </c>
      <c r="I115" s="25" t="str">
        <f>IFERROR(VLOOKUP($C115,[1]Sheet1!$C:$AD,11,0),"")</f>
        <v>HENDRA</v>
      </c>
      <c r="J115" s="25" t="str">
        <f>IFERROR(VLOOKUP($C115,[1]Sheet1!$C:$AD,12,0),"")</f>
        <v>RIKA RIANY</v>
      </c>
      <c r="K115" s="27" t="s">
        <v>68</v>
      </c>
      <c r="L115" s="24"/>
      <c r="M115" s="24"/>
      <c r="N115" s="22">
        <v>22</v>
      </c>
      <c r="O115" s="22">
        <f>VLOOKUP($C115,[1]Sheet2!$C:$AI,11,0)</f>
        <v>24</v>
      </c>
      <c r="P115" s="22">
        <f>VLOOKUP($C115,[1]Sheet2!$C:$AI,17,0)</f>
        <v>0</v>
      </c>
      <c r="Q115" s="22">
        <f>VLOOKUP($C115,[1]Sheet2!$C:$AI,19,0)</f>
        <v>0</v>
      </c>
      <c r="R115" s="22">
        <f>VLOOKUP($C115,[1]Sheet2!$C:$AI,25,0)</f>
        <v>0</v>
      </c>
      <c r="S115" s="22">
        <f>VLOOKUP($C115,[1]Sheet2!$C:$AI,22,0)</f>
        <v>0</v>
      </c>
      <c r="T115" s="22">
        <f>VLOOKUP($C115,[1]Sheet2!$C:$AI,16,0)</f>
        <v>0</v>
      </c>
      <c r="U115" s="22">
        <f t="shared" si="50"/>
        <v>0</v>
      </c>
      <c r="V115" s="22">
        <f t="shared" si="51"/>
        <v>24</v>
      </c>
      <c r="W115" s="22">
        <f t="shared" si="52"/>
        <v>24</v>
      </c>
      <c r="X115" s="22">
        <v>7.75</v>
      </c>
      <c r="Y115" s="22">
        <v>0</v>
      </c>
      <c r="Z115" s="28">
        <f t="shared" si="53"/>
        <v>1</v>
      </c>
      <c r="AA115" s="22">
        <f t="shared" si="54"/>
        <v>5</v>
      </c>
      <c r="AB115" s="29">
        <f t="shared" si="55"/>
        <v>0.1</v>
      </c>
      <c r="AC115" s="22">
        <f t="shared" si="56"/>
        <v>0</v>
      </c>
      <c r="AD115" s="28">
        <f t="shared" si="57"/>
        <v>1</v>
      </c>
      <c r="AE115" s="22">
        <f t="shared" si="58"/>
        <v>5</v>
      </c>
      <c r="AF115" s="29">
        <f t="shared" si="59"/>
        <v>0.15</v>
      </c>
      <c r="AG115" s="22">
        <f t="shared" si="60"/>
        <v>11160</v>
      </c>
      <c r="AH115" s="30">
        <f>VLOOKUP(C115,[1]Sheet3!C:H,6,0)</f>
        <v>12608.349999999991</v>
      </c>
      <c r="AI115" s="31">
        <f t="shared" si="61"/>
        <v>1.1297804659498201</v>
      </c>
      <c r="AJ115" s="22">
        <f t="shared" si="62"/>
        <v>5</v>
      </c>
      <c r="AK115" s="29">
        <f t="shared" si="63"/>
        <v>0.1</v>
      </c>
      <c r="AL115" s="32">
        <v>300</v>
      </c>
      <c r="AM115" s="33">
        <f>VLOOKUP($C115,[1]Sheet1!$C:$AD,21,0)</f>
        <v>302.67651006711401</v>
      </c>
      <c r="AN115" s="32">
        <f t="shared" si="64"/>
        <v>1</v>
      </c>
      <c r="AO115" s="29">
        <f t="shared" si="65"/>
        <v>0.03</v>
      </c>
      <c r="AP115" s="34">
        <v>95</v>
      </c>
      <c r="AQ115" s="33">
        <f>VLOOKUP($C115,[1]Sheet1!$C:$AD,22,0)</f>
        <v>96.6666666666667</v>
      </c>
      <c r="AR115" s="32">
        <f t="shared" si="66"/>
        <v>5</v>
      </c>
      <c r="AS115" s="29">
        <f t="shared" si="67"/>
        <v>0.1</v>
      </c>
      <c r="AT115" s="35">
        <v>0.92</v>
      </c>
      <c r="AU115" s="36">
        <f>VLOOKUP($C115,[1]Sheet1!$C:$AD,23,0)</f>
        <v>0.94871794871794901</v>
      </c>
      <c r="AV115" s="32">
        <f t="shared" si="68"/>
        <v>5</v>
      </c>
      <c r="AW115" s="29">
        <f t="shared" si="69"/>
        <v>0.1</v>
      </c>
      <c r="AX115" s="34">
        <v>90</v>
      </c>
      <c r="AY115" s="33">
        <f>VLOOKUP($C115,[1]Sheet1!$C:$AD,24,0)</f>
        <v>90</v>
      </c>
      <c r="AZ115" s="32">
        <f t="shared" si="70"/>
        <v>3</v>
      </c>
      <c r="BA115" s="29">
        <f t="shared" si="71"/>
        <v>4.8000000000000001E-2</v>
      </c>
      <c r="BB115" s="28">
        <v>0.85</v>
      </c>
      <c r="BC115" s="36">
        <f>VLOOKUP($C115,[1]Sheet1!$C:$AD,25,0)</f>
        <v>1</v>
      </c>
      <c r="BD115" s="37"/>
      <c r="BE115" s="32">
        <f t="shared" si="72"/>
        <v>5</v>
      </c>
      <c r="BF115" s="29">
        <f t="shared" si="73"/>
        <v>0.06</v>
      </c>
      <c r="BG115" s="28">
        <v>0.4</v>
      </c>
      <c r="BH115" s="36">
        <f>VLOOKUP($C115,[1]Sheet1!$C:$AD,26,0)</f>
        <v>0.69230769230769196</v>
      </c>
      <c r="BI115" s="32">
        <f t="shared" si="74"/>
        <v>5</v>
      </c>
      <c r="BJ115" s="29">
        <f t="shared" si="75"/>
        <v>0.06</v>
      </c>
      <c r="BK115" s="38">
        <v>0.95</v>
      </c>
      <c r="BL115" s="36">
        <f>VLOOKUP($C115,[1]Sheet1!$C:$AD,27,0)</f>
        <v>0.99463087248322102</v>
      </c>
      <c r="BM115" s="32">
        <f t="shared" si="76"/>
        <v>5</v>
      </c>
      <c r="BN115" s="29">
        <f t="shared" si="77"/>
        <v>0.05</v>
      </c>
      <c r="BO115" s="39">
        <v>2</v>
      </c>
      <c r="BP115" s="32">
        <f t="shared" si="78"/>
        <v>5</v>
      </c>
      <c r="BQ115" s="29">
        <f t="shared" si="79"/>
        <v>0.05</v>
      </c>
      <c r="BR115" s="29">
        <f t="shared" si="80"/>
        <v>0.38</v>
      </c>
      <c r="BS115" s="29">
        <f t="shared" si="81"/>
        <v>0.36799999999999999</v>
      </c>
      <c r="BT115" s="29">
        <f t="shared" si="82"/>
        <v>0.1</v>
      </c>
      <c r="BU115" s="40">
        <f t="shared" si="83"/>
        <v>0.84799999999999998</v>
      </c>
      <c r="BV115" s="41" t="str">
        <f t="shared" si="84"/>
        <v>TERIMA</v>
      </c>
      <c r="BW115" s="42">
        <f t="shared" si="85"/>
        <v>670000</v>
      </c>
      <c r="BX115" s="43">
        <f t="shared" si="86"/>
        <v>246560</v>
      </c>
      <c r="BY115" s="44">
        <v>1</v>
      </c>
      <c r="BZ115" s="44"/>
      <c r="CA115" s="44"/>
      <c r="CB115" s="43">
        <f t="shared" si="87"/>
        <v>254600</v>
      </c>
      <c r="CC115" s="43">
        <f t="shared" si="88"/>
        <v>209576</v>
      </c>
      <c r="CD115" s="43">
        <f t="shared" si="89"/>
        <v>67000</v>
      </c>
      <c r="CE115" s="37">
        <f t="shared" si="90"/>
        <v>0</v>
      </c>
      <c r="CF115" s="24">
        <f t="shared" si="91"/>
        <v>0</v>
      </c>
      <c r="CG115" s="24">
        <f t="shared" si="92"/>
        <v>0</v>
      </c>
      <c r="CH115" s="24">
        <f t="shared" si="93"/>
        <v>0</v>
      </c>
      <c r="CI115" s="24">
        <f t="shared" si="94"/>
        <v>0</v>
      </c>
      <c r="CJ115" s="24">
        <f t="shared" si="95"/>
        <v>0</v>
      </c>
      <c r="CK115" s="24">
        <f t="shared" si="96"/>
        <v>0</v>
      </c>
      <c r="CL115" s="24">
        <f t="shared" si="97"/>
        <v>0</v>
      </c>
      <c r="CM115" s="24">
        <f t="shared" si="98"/>
        <v>1</v>
      </c>
      <c r="CN115" s="45">
        <f t="shared" si="99"/>
        <v>531176</v>
      </c>
      <c r="CO115" s="47"/>
    </row>
    <row r="116" spans="1:93" s="48" customFormat="1">
      <c r="A116" s="22">
        <v>106</v>
      </c>
      <c r="B116" s="78" t="s">
        <v>174</v>
      </c>
      <c r="C116" s="24">
        <v>156147</v>
      </c>
      <c r="D116" s="25">
        <f>IFERROR(VLOOKUP($C116,[1]Sheet1!$C:$AD,14,0),"")</f>
        <v>44232</v>
      </c>
      <c r="E116" s="25">
        <f>IFERROR(VLOOKUP($C116,[1]Sheet1!$C:$AD,15,0),"")</f>
        <v>44926</v>
      </c>
      <c r="F116" s="26" t="str">
        <f>IFERROR(VLOOKUP($C116,[1]Sheet1!$C:$AD,17,0),"")</f>
        <v>E</v>
      </c>
      <c r="G116" s="25" t="str">
        <f>IFERROR(VLOOKUP($C116,[1]Sheet1!$C:$AD,9,0),"")</f>
        <v>AGENT POSTPAID</v>
      </c>
      <c r="H116" s="25" t="str">
        <f>IFERROR(VLOOKUP($C116,[1]Sheet1!$C:$AD,4,0),"")</f>
        <v>PEREMPUAN</v>
      </c>
      <c r="I116" s="25" t="str">
        <f>IFERROR(VLOOKUP($C116,[1]Sheet1!$C:$AD,11,0),"")</f>
        <v>ANGGITA SITI NUR MARFUAH</v>
      </c>
      <c r="J116" s="25" t="str">
        <f>IFERROR(VLOOKUP($C116,[1]Sheet1!$C:$AD,12,0),"")</f>
        <v>AAN YANUAR</v>
      </c>
      <c r="K116" s="27" t="s">
        <v>68</v>
      </c>
      <c r="L116" s="24"/>
      <c r="M116" s="24"/>
      <c r="N116" s="22">
        <v>22</v>
      </c>
      <c r="O116" s="22">
        <f>VLOOKUP($C116,[1]Sheet2!$C:$AI,11,0)</f>
        <v>21</v>
      </c>
      <c r="P116" s="22">
        <f>VLOOKUP($C116,[1]Sheet2!$C:$AI,17,0)</f>
        <v>0</v>
      </c>
      <c r="Q116" s="22">
        <f>VLOOKUP($C116,[1]Sheet2!$C:$AI,19,0)</f>
        <v>0</v>
      </c>
      <c r="R116" s="22">
        <f>VLOOKUP($C116,[1]Sheet2!$C:$AI,25,0)</f>
        <v>0</v>
      </c>
      <c r="S116" s="22">
        <f>VLOOKUP($C116,[1]Sheet2!$C:$AI,22,0)</f>
        <v>0</v>
      </c>
      <c r="T116" s="22">
        <f>VLOOKUP($C116,[1]Sheet2!$C:$AI,16,0)</f>
        <v>0</v>
      </c>
      <c r="U116" s="22">
        <f t="shared" si="50"/>
        <v>0</v>
      </c>
      <c r="V116" s="22">
        <f t="shared" si="51"/>
        <v>21</v>
      </c>
      <c r="W116" s="22">
        <f t="shared" si="52"/>
        <v>21</v>
      </c>
      <c r="X116" s="22">
        <v>7.75</v>
      </c>
      <c r="Y116" s="22">
        <v>0</v>
      </c>
      <c r="Z116" s="28">
        <f t="shared" si="53"/>
        <v>1</v>
      </c>
      <c r="AA116" s="22">
        <f t="shared" si="54"/>
        <v>5</v>
      </c>
      <c r="AB116" s="29">
        <f t="shared" si="55"/>
        <v>0.1</v>
      </c>
      <c r="AC116" s="22">
        <f t="shared" si="56"/>
        <v>0</v>
      </c>
      <c r="AD116" s="28">
        <f t="shared" si="57"/>
        <v>1</v>
      </c>
      <c r="AE116" s="22">
        <f t="shared" si="58"/>
        <v>5</v>
      </c>
      <c r="AF116" s="29">
        <f t="shared" si="59"/>
        <v>0.15</v>
      </c>
      <c r="AG116" s="22">
        <f t="shared" si="60"/>
        <v>9765</v>
      </c>
      <c r="AH116" s="30">
        <f>VLOOKUP(C116,[1]Sheet3!C:H,6,0)</f>
        <v>12827.533333333347</v>
      </c>
      <c r="AI116" s="31">
        <f t="shared" si="61"/>
        <v>1.3136234852363899</v>
      </c>
      <c r="AJ116" s="22">
        <f t="shared" si="62"/>
        <v>5</v>
      </c>
      <c r="AK116" s="29">
        <f t="shared" si="63"/>
        <v>0.1</v>
      </c>
      <c r="AL116" s="32">
        <v>300</v>
      </c>
      <c r="AM116" s="33">
        <f>VLOOKUP($C116,[1]Sheet1!$C:$AD,21,0)</f>
        <v>280.60387096774201</v>
      </c>
      <c r="AN116" s="32">
        <f t="shared" si="64"/>
        <v>5</v>
      </c>
      <c r="AO116" s="29">
        <f t="shared" si="65"/>
        <v>0.15</v>
      </c>
      <c r="AP116" s="34">
        <v>95</v>
      </c>
      <c r="AQ116" s="33">
        <f>VLOOKUP($C116,[1]Sheet1!$C:$AD,22,0)</f>
        <v>100</v>
      </c>
      <c r="AR116" s="32">
        <f t="shared" si="66"/>
        <v>5</v>
      </c>
      <c r="AS116" s="29">
        <f t="shared" si="67"/>
        <v>0.1</v>
      </c>
      <c r="AT116" s="35">
        <v>0.92</v>
      </c>
      <c r="AU116" s="36">
        <f>VLOOKUP($C116,[1]Sheet1!$C:$AD,23,0)</f>
        <v>0.96190476190476204</v>
      </c>
      <c r="AV116" s="32">
        <f t="shared" si="68"/>
        <v>5</v>
      </c>
      <c r="AW116" s="29">
        <f t="shared" si="69"/>
        <v>0.1</v>
      </c>
      <c r="AX116" s="34">
        <v>90</v>
      </c>
      <c r="AY116" s="33">
        <f>VLOOKUP($C116,[1]Sheet1!$C:$AD,24,0)</f>
        <v>100</v>
      </c>
      <c r="AZ116" s="32">
        <f t="shared" si="70"/>
        <v>5</v>
      </c>
      <c r="BA116" s="29">
        <f t="shared" si="71"/>
        <v>0.08</v>
      </c>
      <c r="BB116" s="28">
        <v>0.85</v>
      </c>
      <c r="BC116" s="36">
        <f>VLOOKUP($C116,[1]Sheet1!$C:$AD,25,0)</f>
        <v>0.89473684210526305</v>
      </c>
      <c r="BD116" s="37"/>
      <c r="BE116" s="32">
        <f t="shared" si="72"/>
        <v>5</v>
      </c>
      <c r="BF116" s="29">
        <f t="shared" si="73"/>
        <v>0.06</v>
      </c>
      <c r="BG116" s="28">
        <v>0.4</v>
      </c>
      <c r="BH116" s="36">
        <f>VLOOKUP($C116,[1]Sheet1!$C:$AD,26,0)</f>
        <v>0.61904761904761896</v>
      </c>
      <c r="BI116" s="32">
        <f t="shared" si="74"/>
        <v>5</v>
      </c>
      <c r="BJ116" s="29">
        <f t="shared" si="75"/>
        <v>0.06</v>
      </c>
      <c r="BK116" s="38">
        <v>0.95</v>
      </c>
      <c r="BL116" s="36">
        <f>VLOOKUP($C116,[1]Sheet1!$C:$AD,27,0)</f>
        <v>0.99096774193548398</v>
      </c>
      <c r="BM116" s="32">
        <f t="shared" si="76"/>
        <v>5</v>
      </c>
      <c r="BN116" s="29">
        <f t="shared" si="77"/>
        <v>0.05</v>
      </c>
      <c r="BO116" s="39">
        <v>2</v>
      </c>
      <c r="BP116" s="32">
        <f t="shared" si="78"/>
        <v>5</v>
      </c>
      <c r="BQ116" s="29">
        <f t="shared" si="79"/>
        <v>0.05</v>
      </c>
      <c r="BR116" s="29">
        <f t="shared" si="80"/>
        <v>0.5</v>
      </c>
      <c r="BS116" s="29">
        <f t="shared" si="81"/>
        <v>0.4</v>
      </c>
      <c r="BT116" s="29">
        <f t="shared" si="82"/>
        <v>0.1</v>
      </c>
      <c r="BU116" s="40">
        <f t="shared" si="83"/>
        <v>1</v>
      </c>
      <c r="BV116" s="41" t="str">
        <f t="shared" si="84"/>
        <v>TERIMA</v>
      </c>
      <c r="BW116" s="42">
        <f t="shared" si="85"/>
        <v>670000</v>
      </c>
      <c r="BX116" s="43">
        <f t="shared" si="86"/>
        <v>268000</v>
      </c>
      <c r="BY116" s="44"/>
      <c r="BZ116" s="44"/>
      <c r="CA116" s="44"/>
      <c r="CB116" s="43">
        <f t="shared" si="87"/>
        <v>335000</v>
      </c>
      <c r="CC116" s="43">
        <f t="shared" si="88"/>
        <v>268000</v>
      </c>
      <c r="CD116" s="43">
        <f t="shared" si="89"/>
        <v>67000</v>
      </c>
      <c r="CE116" s="37">
        <f t="shared" si="90"/>
        <v>200000</v>
      </c>
      <c r="CF116" s="24">
        <f t="shared" si="91"/>
        <v>0</v>
      </c>
      <c r="CG116" s="24">
        <f t="shared" si="92"/>
        <v>0</v>
      </c>
      <c r="CH116" s="24">
        <f t="shared" si="93"/>
        <v>0</v>
      </c>
      <c r="CI116" s="24">
        <f t="shared" si="94"/>
        <v>0</v>
      </c>
      <c r="CJ116" s="24">
        <f t="shared" si="95"/>
        <v>0</v>
      </c>
      <c r="CK116" s="24">
        <f t="shared" si="96"/>
        <v>0</v>
      </c>
      <c r="CL116" s="24">
        <f t="shared" si="97"/>
        <v>0</v>
      </c>
      <c r="CM116" s="24">
        <f t="shared" si="98"/>
        <v>1</v>
      </c>
      <c r="CN116" s="45">
        <f t="shared" si="99"/>
        <v>870000</v>
      </c>
      <c r="CO116" s="47"/>
    </row>
    <row r="117" spans="1:93" s="48" customFormat="1">
      <c r="A117" s="22">
        <v>107</v>
      </c>
      <c r="B117" s="81" t="s">
        <v>175</v>
      </c>
      <c r="C117" s="24">
        <v>160026</v>
      </c>
      <c r="D117" s="25">
        <f>IFERROR(VLOOKUP($C117,[1]Sheet1!$C:$AD,14,0),"")</f>
        <v>44487</v>
      </c>
      <c r="E117" s="25">
        <f>IFERROR(VLOOKUP($C117,[1]Sheet1!$C:$AD,15,0),"")</f>
        <v>44851</v>
      </c>
      <c r="F117" s="26" t="str">
        <f>IFERROR(VLOOKUP($C117,[1]Sheet1!$C:$AD,17,0),"")</f>
        <v>E</v>
      </c>
      <c r="G117" s="25" t="str">
        <f>IFERROR(VLOOKUP($C117,[1]Sheet1!$C:$AD,9,0),"")</f>
        <v>AGENT POSTPAID</v>
      </c>
      <c r="H117" s="25" t="str">
        <f>IFERROR(VLOOKUP($C117,[1]Sheet1!$C:$AD,4,0),"")</f>
        <v>LAKI-LAKI</v>
      </c>
      <c r="I117" s="25" t="str">
        <f>IFERROR(VLOOKUP($C117,[1]Sheet1!$C:$AD,11,0),"")</f>
        <v>ILYAS AFANDI</v>
      </c>
      <c r="J117" s="25" t="str">
        <f>IFERROR(VLOOKUP($C117,[1]Sheet1!$C:$AD,12,0),"")</f>
        <v>AAN YANUAR</v>
      </c>
      <c r="K117" s="27" t="s">
        <v>68</v>
      </c>
      <c r="L117" s="24"/>
      <c r="M117" s="24"/>
      <c r="N117" s="22">
        <v>22</v>
      </c>
      <c r="O117" s="22">
        <f>VLOOKUP($C117,[1]Sheet2!$C:$AI,11,0)</f>
        <v>17</v>
      </c>
      <c r="P117" s="22">
        <f>VLOOKUP($C117,[1]Sheet2!$C:$AI,17,0)</f>
        <v>2</v>
      </c>
      <c r="Q117" s="22">
        <f>VLOOKUP($C117,[1]Sheet2!$C:$AI,19,0)</f>
        <v>0</v>
      </c>
      <c r="R117" s="22">
        <f>VLOOKUP($C117,[1]Sheet2!$C:$AI,25,0)</f>
        <v>0</v>
      </c>
      <c r="S117" s="22">
        <f>VLOOKUP($C117,[1]Sheet2!$C:$AI,22,0)</f>
        <v>2</v>
      </c>
      <c r="T117" s="22">
        <f>VLOOKUP($C117,[1]Sheet2!$C:$AI,16,0)</f>
        <v>0</v>
      </c>
      <c r="U117" s="22">
        <f t="shared" si="50"/>
        <v>2</v>
      </c>
      <c r="V117" s="22">
        <f t="shared" si="51"/>
        <v>15</v>
      </c>
      <c r="W117" s="22">
        <f t="shared" si="52"/>
        <v>15</v>
      </c>
      <c r="X117" s="22">
        <v>7.75</v>
      </c>
      <c r="Y117" s="22">
        <v>0</v>
      </c>
      <c r="Z117" s="28">
        <f t="shared" si="53"/>
        <v>1</v>
      </c>
      <c r="AA117" s="22">
        <f t="shared" si="54"/>
        <v>5</v>
      </c>
      <c r="AB117" s="29">
        <f t="shared" si="55"/>
        <v>0.1</v>
      </c>
      <c r="AC117" s="22">
        <f t="shared" si="56"/>
        <v>2</v>
      </c>
      <c r="AD117" s="28">
        <f t="shared" si="57"/>
        <v>0.8666666666666667</v>
      </c>
      <c r="AE117" s="22">
        <f t="shared" si="58"/>
        <v>0</v>
      </c>
      <c r="AF117" s="29">
        <f t="shared" si="59"/>
        <v>0</v>
      </c>
      <c r="AG117" s="22">
        <f t="shared" si="60"/>
        <v>6975</v>
      </c>
      <c r="AH117" s="30">
        <f>VLOOKUP(C117,[1]Sheet3!C:H,6,0)</f>
        <v>6073.7738095238055</v>
      </c>
      <c r="AI117" s="31">
        <f t="shared" si="61"/>
        <v>0.87079194401774995</v>
      </c>
      <c r="AJ117" s="22">
        <f t="shared" si="62"/>
        <v>1</v>
      </c>
      <c r="AK117" s="29">
        <f t="shared" si="63"/>
        <v>0.02</v>
      </c>
      <c r="AL117" s="32">
        <v>300</v>
      </c>
      <c r="AM117" s="33">
        <f>VLOOKUP($C117,[1]Sheet1!$C:$AD,21,0)</f>
        <v>283.84407665505199</v>
      </c>
      <c r="AN117" s="32">
        <f t="shared" si="64"/>
        <v>5</v>
      </c>
      <c r="AO117" s="29">
        <f t="shared" si="65"/>
        <v>0.15</v>
      </c>
      <c r="AP117" s="34">
        <v>95</v>
      </c>
      <c r="AQ117" s="33">
        <f>VLOOKUP($C117,[1]Sheet1!$C:$AD,22,0)</f>
        <v>100</v>
      </c>
      <c r="AR117" s="32">
        <f t="shared" si="66"/>
        <v>5</v>
      </c>
      <c r="AS117" s="29">
        <f t="shared" si="67"/>
        <v>0.1</v>
      </c>
      <c r="AT117" s="35">
        <v>0.92</v>
      </c>
      <c r="AU117" s="36">
        <f>VLOOKUP($C117,[1]Sheet1!$C:$AD,23,0)</f>
        <v>0.97058823529411797</v>
      </c>
      <c r="AV117" s="32">
        <f t="shared" si="68"/>
        <v>5</v>
      </c>
      <c r="AW117" s="29">
        <f t="shared" si="69"/>
        <v>0.1</v>
      </c>
      <c r="AX117" s="34">
        <v>90</v>
      </c>
      <c r="AY117" s="33">
        <f>VLOOKUP($C117,[1]Sheet1!$C:$AD,24,0)</f>
        <v>100</v>
      </c>
      <c r="AZ117" s="32">
        <f t="shared" si="70"/>
        <v>5</v>
      </c>
      <c r="BA117" s="29">
        <f t="shared" si="71"/>
        <v>0.08</v>
      </c>
      <c r="BB117" s="28">
        <v>0.85</v>
      </c>
      <c r="BC117" s="36">
        <f>VLOOKUP($C117,[1]Sheet1!$C:$AD,25,0)</f>
        <v>0.90909090909090895</v>
      </c>
      <c r="BD117" s="37">
        <v>1</v>
      </c>
      <c r="BE117" s="32">
        <f t="shared" si="72"/>
        <v>0</v>
      </c>
      <c r="BF117" s="29">
        <f t="shared" si="73"/>
        <v>0</v>
      </c>
      <c r="BG117" s="28">
        <v>0.4</v>
      </c>
      <c r="BH117" s="36">
        <f>VLOOKUP($C117,[1]Sheet1!$C:$AD,26,0)</f>
        <v>0.64705882352941202</v>
      </c>
      <c r="BI117" s="32">
        <f t="shared" si="74"/>
        <v>5</v>
      </c>
      <c r="BJ117" s="29">
        <f t="shared" si="75"/>
        <v>0.06</v>
      </c>
      <c r="BK117" s="38">
        <v>0.95</v>
      </c>
      <c r="BL117" s="36">
        <f>VLOOKUP($C117,[1]Sheet1!$C:$AD,27,0)</f>
        <v>0.99651567944250896</v>
      </c>
      <c r="BM117" s="32">
        <f t="shared" si="76"/>
        <v>5</v>
      </c>
      <c r="BN117" s="29">
        <f t="shared" si="77"/>
        <v>0.05</v>
      </c>
      <c r="BO117" s="39">
        <v>2</v>
      </c>
      <c r="BP117" s="32">
        <f t="shared" si="78"/>
        <v>5</v>
      </c>
      <c r="BQ117" s="29">
        <f t="shared" si="79"/>
        <v>0.05</v>
      </c>
      <c r="BR117" s="29">
        <f t="shared" si="80"/>
        <v>0.27</v>
      </c>
      <c r="BS117" s="29">
        <f t="shared" si="81"/>
        <v>0.33999999999999997</v>
      </c>
      <c r="BT117" s="29">
        <f t="shared" si="82"/>
        <v>0.1</v>
      </c>
      <c r="BU117" s="40">
        <f t="shared" si="83"/>
        <v>0.71</v>
      </c>
      <c r="BV117" s="41" t="str">
        <f t="shared" si="84"/>
        <v>TERIMA</v>
      </c>
      <c r="BW117" s="42">
        <f t="shared" si="85"/>
        <v>670000</v>
      </c>
      <c r="BX117" s="43">
        <f t="shared" si="86"/>
        <v>227799.99999999997</v>
      </c>
      <c r="BY117" s="44"/>
      <c r="BZ117" s="44"/>
      <c r="CA117" s="44"/>
      <c r="CB117" s="43">
        <f t="shared" si="87"/>
        <v>180900</v>
      </c>
      <c r="CC117" s="43">
        <f t="shared" si="88"/>
        <v>227799.99999999997</v>
      </c>
      <c r="CD117" s="43">
        <f t="shared" si="89"/>
        <v>67000</v>
      </c>
      <c r="CE117" s="37">
        <f t="shared" si="90"/>
        <v>0</v>
      </c>
      <c r="CF117" s="24">
        <f t="shared" si="91"/>
        <v>0</v>
      </c>
      <c r="CG117" s="24">
        <f t="shared" si="92"/>
        <v>0</v>
      </c>
      <c r="CH117" s="24">
        <f t="shared" si="93"/>
        <v>0</v>
      </c>
      <c r="CI117" s="24">
        <f t="shared" si="94"/>
        <v>0</v>
      </c>
      <c r="CJ117" s="24">
        <f t="shared" si="95"/>
        <v>0</v>
      </c>
      <c r="CK117" s="24">
        <f t="shared" si="96"/>
        <v>0</v>
      </c>
      <c r="CL117" s="24">
        <f t="shared" si="97"/>
        <v>1</v>
      </c>
      <c r="CM117" s="24">
        <f t="shared" si="98"/>
        <v>0</v>
      </c>
      <c r="CN117" s="45">
        <f t="shared" si="99"/>
        <v>475700</v>
      </c>
      <c r="CO117" s="47"/>
    </row>
    <row r="118" spans="1:93" s="48" customFormat="1">
      <c r="A118" s="22">
        <v>108</v>
      </c>
      <c r="B118" s="78" t="s">
        <v>176</v>
      </c>
      <c r="C118" s="24">
        <v>74548</v>
      </c>
      <c r="D118" s="25">
        <f>IFERROR(VLOOKUP($C118,[1]Sheet1!$C:$AD,14,0),"")</f>
        <v>44375</v>
      </c>
      <c r="E118" s="25">
        <f>IFERROR(VLOOKUP($C118,[1]Sheet1!$C:$AD,15,0),"")</f>
        <v>44678</v>
      </c>
      <c r="F118" s="26" t="str">
        <f>IFERROR(VLOOKUP($C118,[1]Sheet1!$C:$AD,17,0),"")</f>
        <v>E</v>
      </c>
      <c r="G118" s="25" t="str">
        <f>IFERROR(VLOOKUP($C118,[1]Sheet1!$C:$AD,9,0),"")</f>
        <v>AGENT POSTPAID</v>
      </c>
      <c r="H118" s="25" t="str">
        <f>IFERROR(VLOOKUP($C118,[1]Sheet1!$C:$AD,4,0),"")</f>
        <v>PEREMPUAN</v>
      </c>
      <c r="I118" s="25" t="str">
        <f>IFERROR(VLOOKUP($C118,[1]Sheet1!$C:$AD,11,0),"")</f>
        <v>METI PERMAYANTI</v>
      </c>
      <c r="J118" s="25" t="str">
        <f>IFERROR(VLOOKUP($C118,[1]Sheet1!$C:$AD,12,0),"")</f>
        <v>RIKA RIANY</v>
      </c>
      <c r="K118" s="27" t="s">
        <v>68</v>
      </c>
      <c r="L118" s="24"/>
      <c r="M118" s="24"/>
      <c r="N118" s="22">
        <v>22</v>
      </c>
      <c r="O118" s="22">
        <f>VLOOKUP($C118,[1]Sheet2!$C:$AI,11,0)</f>
        <v>24</v>
      </c>
      <c r="P118" s="22">
        <f>VLOOKUP($C118,[1]Sheet2!$C:$AI,17,0)</f>
        <v>0</v>
      </c>
      <c r="Q118" s="22">
        <f>VLOOKUP($C118,[1]Sheet2!$C:$AI,19,0)</f>
        <v>0</v>
      </c>
      <c r="R118" s="22">
        <f>VLOOKUP($C118,[1]Sheet2!$C:$AI,25,0)</f>
        <v>0</v>
      </c>
      <c r="S118" s="22">
        <f>VLOOKUP($C118,[1]Sheet2!$C:$AI,22,0)</f>
        <v>0</v>
      </c>
      <c r="T118" s="22">
        <f>VLOOKUP($C118,[1]Sheet2!$C:$AI,16,0)</f>
        <v>0</v>
      </c>
      <c r="U118" s="22">
        <f t="shared" si="50"/>
        <v>0</v>
      </c>
      <c r="V118" s="22">
        <f t="shared" si="51"/>
        <v>24</v>
      </c>
      <c r="W118" s="22">
        <f t="shared" si="52"/>
        <v>24</v>
      </c>
      <c r="X118" s="22">
        <v>7.75</v>
      </c>
      <c r="Y118" s="22">
        <v>0</v>
      </c>
      <c r="Z118" s="28">
        <f t="shared" si="53"/>
        <v>1</v>
      </c>
      <c r="AA118" s="22">
        <f t="shared" si="54"/>
        <v>5</v>
      </c>
      <c r="AB118" s="29">
        <f t="shared" si="55"/>
        <v>0.1</v>
      </c>
      <c r="AC118" s="22">
        <f t="shared" si="56"/>
        <v>0</v>
      </c>
      <c r="AD118" s="28">
        <f t="shared" si="57"/>
        <v>1</v>
      </c>
      <c r="AE118" s="22">
        <f t="shared" si="58"/>
        <v>5</v>
      </c>
      <c r="AF118" s="29">
        <f t="shared" si="59"/>
        <v>0.15</v>
      </c>
      <c r="AG118" s="22">
        <f t="shared" si="60"/>
        <v>11160</v>
      </c>
      <c r="AH118" s="30">
        <f>VLOOKUP(C118,[1]Sheet3!C:H,6,0)</f>
        <v>12693.216666666716</v>
      </c>
      <c r="AI118" s="31">
        <f t="shared" si="61"/>
        <v>1.1373850059737201</v>
      </c>
      <c r="AJ118" s="22">
        <f t="shared" si="62"/>
        <v>5</v>
      </c>
      <c r="AK118" s="29">
        <f t="shared" si="63"/>
        <v>0.1</v>
      </c>
      <c r="AL118" s="32">
        <v>300</v>
      </c>
      <c r="AM118" s="33">
        <f>VLOOKUP($C118,[1]Sheet1!$C:$AD,21,0)</f>
        <v>283.47178186429898</v>
      </c>
      <c r="AN118" s="32">
        <f t="shared" si="64"/>
        <v>5</v>
      </c>
      <c r="AO118" s="29">
        <f t="shared" si="65"/>
        <v>0.15</v>
      </c>
      <c r="AP118" s="34">
        <v>95</v>
      </c>
      <c r="AQ118" s="33">
        <f>VLOOKUP($C118,[1]Sheet1!$C:$AD,22,0)</f>
        <v>100</v>
      </c>
      <c r="AR118" s="32">
        <f t="shared" si="66"/>
        <v>5</v>
      </c>
      <c r="AS118" s="29">
        <f t="shared" si="67"/>
        <v>0.1</v>
      </c>
      <c r="AT118" s="35">
        <v>0.92</v>
      </c>
      <c r="AU118" s="36">
        <f>VLOOKUP($C118,[1]Sheet1!$C:$AD,23,0)</f>
        <v>0.95362318840579696</v>
      </c>
      <c r="AV118" s="32">
        <f t="shared" si="68"/>
        <v>5</v>
      </c>
      <c r="AW118" s="29">
        <f t="shared" si="69"/>
        <v>0.1</v>
      </c>
      <c r="AX118" s="34">
        <v>90</v>
      </c>
      <c r="AY118" s="33">
        <f>VLOOKUP($C118,[1]Sheet1!$C:$AD,24,0)</f>
        <v>100</v>
      </c>
      <c r="AZ118" s="32">
        <f t="shared" si="70"/>
        <v>5</v>
      </c>
      <c r="BA118" s="29">
        <f t="shared" si="71"/>
        <v>0.08</v>
      </c>
      <c r="BB118" s="28">
        <v>0.85</v>
      </c>
      <c r="BC118" s="36">
        <f>VLOOKUP($C118,[1]Sheet1!$C:$AD,25,0)</f>
        <v>0.91935483870967705</v>
      </c>
      <c r="BD118" s="37"/>
      <c r="BE118" s="32">
        <f t="shared" si="72"/>
        <v>5</v>
      </c>
      <c r="BF118" s="29">
        <f t="shared" si="73"/>
        <v>0.06</v>
      </c>
      <c r="BG118" s="28">
        <v>0.4</v>
      </c>
      <c r="BH118" s="36">
        <f>VLOOKUP($C118,[1]Sheet1!$C:$AD,26,0)</f>
        <v>0.65217391304347805</v>
      </c>
      <c r="BI118" s="32">
        <f t="shared" si="74"/>
        <v>5</v>
      </c>
      <c r="BJ118" s="29">
        <f t="shared" si="75"/>
        <v>0.06</v>
      </c>
      <c r="BK118" s="38">
        <v>0.95</v>
      </c>
      <c r="BL118" s="36">
        <f>VLOOKUP($C118,[1]Sheet1!$C:$AD,27,0)</f>
        <v>0.99682942295497801</v>
      </c>
      <c r="BM118" s="32">
        <f t="shared" si="76"/>
        <v>5</v>
      </c>
      <c r="BN118" s="29">
        <f t="shared" si="77"/>
        <v>0.05</v>
      </c>
      <c r="BO118" s="39">
        <v>2</v>
      </c>
      <c r="BP118" s="32">
        <f t="shared" si="78"/>
        <v>5</v>
      </c>
      <c r="BQ118" s="29">
        <f t="shared" si="79"/>
        <v>0.05</v>
      </c>
      <c r="BR118" s="29">
        <f t="shared" si="80"/>
        <v>0.5</v>
      </c>
      <c r="BS118" s="29">
        <f t="shared" si="81"/>
        <v>0.4</v>
      </c>
      <c r="BT118" s="29">
        <f t="shared" si="82"/>
        <v>0.1</v>
      </c>
      <c r="BU118" s="40">
        <f t="shared" si="83"/>
        <v>1</v>
      </c>
      <c r="BV118" s="41" t="str">
        <f t="shared" si="84"/>
        <v>TERIMA</v>
      </c>
      <c r="BW118" s="42">
        <f t="shared" si="85"/>
        <v>670000</v>
      </c>
      <c r="BX118" s="43">
        <f t="shared" si="86"/>
        <v>268000</v>
      </c>
      <c r="BY118" s="44"/>
      <c r="BZ118" s="44"/>
      <c r="CA118" s="44"/>
      <c r="CB118" s="43">
        <f t="shared" si="87"/>
        <v>335000</v>
      </c>
      <c r="CC118" s="43">
        <f t="shared" si="88"/>
        <v>268000</v>
      </c>
      <c r="CD118" s="43">
        <f t="shared" si="89"/>
        <v>67000</v>
      </c>
      <c r="CE118" s="37">
        <f t="shared" si="90"/>
        <v>200000</v>
      </c>
      <c r="CF118" s="24">
        <f t="shared" si="91"/>
        <v>0</v>
      </c>
      <c r="CG118" s="24">
        <f t="shared" si="92"/>
        <v>0</v>
      </c>
      <c r="CH118" s="24">
        <f t="shared" si="93"/>
        <v>0</v>
      </c>
      <c r="CI118" s="24">
        <f t="shared" si="94"/>
        <v>0</v>
      </c>
      <c r="CJ118" s="24">
        <f t="shared" si="95"/>
        <v>0</v>
      </c>
      <c r="CK118" s="24">
        <f t="shared" si="96"/>
        <v>0</v>
      </c>
      <c r="CL118" s="24">
        <f t="shared" si="97"/>
        <v>0</v>
      </c>
      <c r="CM118" s="24">
        <f t="shared" si="98"/>
        <v>1</v>
      </c>
      <c r="CN118" s="45">
        <f t="shared" si="99"/>
        <v>870000</v>
      </c>
      <c r="CO118" s="47"/>
    </row>
    <row r="119" spans="1:93" s="48" customFormat="1">
      <c r="A119" s="22">
        <v>109</v>
      </c>
      <c r="B119" s="81" t="s">
        <v>177</v>
      </c>
      <c r="C119" s="24">
        <v>155922</v>
      </c>
      <c r="D119" s="25">
        <f>IFERROR(VLOOKUP($C119,[1]Sheet1!$C:$AD,14,0),"")</f>
        <v>44389</v>
      </c>
      <c r="E119" s="25">
        <f>IFERROR(VLOOKUP($C119,[1]Sheet1!$C:$AD,15,0),"")</f>
        <v>44753</v>
      </c>
      <c r="F119" s="26" t="str">
        <f>IFERROR(VLOOKUP($C119,[1]Sheet1!$C:$AD,17,0),"")</f>
        <v>E</v>
      </c>
      <c r="G119" s="25" t="str">
        <f>IFERROR(VLOOKUP($C119,[1]Sheet1!$C:$AD,9,0),"")</f>
        <v>AGENT POSTPAID</v>
      </c>
      <c r="H119" s="25" t="str">
        <f>IFERROR(VLOOKUP($C119,[1]Sheet1!$C:$AD,4,0),"")</f>
        <v>PEREMPUAN</v>
      </c>
      <c r="I119" s="25" t="str">
        <f>IFERROR(VLOOKUP($C119,[1]Sheet1!$C:$AD,11,0),"")</f>
        <v>IRMA RISMAYASARI</v>
      </c>
      <c r="J119" s="25" t="str">
        <f>IFERROR(VLOOKUP($C119,[1]Sheet1!$C:$AD,12,0),"")</f>
        <v>AAN YANUAR</v>
      </c>
      <c r="K119" s="27" t="s">
        <v>68</v>
      </c>
      <c r="L119" s="24"/>
      <c r="M119" s="24"/>
      <c r="N119" s="22">
        <v>22</v>
      </c>
      <c r="O119" s="22">
        <f>VLOOKUP($C119,[1]Sheet2!$C:$AI,11,0)</f>
        <v>21</v>
      </c>
      <c r="P119" s="22">
        <f>VLOOKUP($C119,[1]Sheet2!$C:$AI,17,0)</f>
        <v>0</v>
      </c>
      <c r="Q119" s="22">
        <f>VLOOKUP($C119,[1]Sheet2!$C:$AI,19,0)</f>
        <v>0</v>
      </c>
      <c r="R119" s="22">
        <f>VLOOKUP($C119,[1]Sheet2!$C:$AI,25,0)</f>
        <v>0</v>
      </c>
      <c r="S119" s="22">
        <f>VLOOKUP($C119,[1]Sheet2!$C:$AI,22,0)</f>
        <v>0</v>
      </c>
      <c r="T119" s="22">
        <f>VLOOKUP($C119,[1]Sheet2!$C:$AI,16,0)</f>
        <v>0</v>
      </c>
      <c r="U119" s="22">
        <f t="shared" si="50"/>
        <v>0</v>
      </c>
      <c r="V119" s="22">
        <f t="shared" si="51"/>
        <v>21</v>
      </c>
      <c r="W119" s="22">
        <f t="shared" si="52"/>
        <v>21</v>
      </c>
      <c r="X119" s="22">
        <v>7.75</v>
      </c>
      <c r="Y119" s="22">
        <v>0</v>
      </c>
      <c r="Z119" s="28">
        <f t="shared" si="53"/>
        <v>1</v>
      </c>
      <c r="AA119" s="22">
        <f t="shared" si="54"/>
        <v>5</v>
      </c>
      <c r="AB119" s="29">
        <f t="shared" si="55"/>
        <v>0.1</v>
      </c>
      <c r="AC119" s="22">
        <f t="shared" si="56"/>
        <v>0</v>
      </c>
      <c r="AD119" s="28">
        <f t="shared" si="57"/>
        <v>1</v>
      </c>
      <c r="AE119" s="22">
        <f t="shared" si="58"/>
        <v>5</v>
      </c>
      <c r="AF119" s="29">
        <f t="shared" si="59"/>
        <v>0.15</v>
      </c>
      <c r="AG119" s="22">
        <f t="shared" si="60"/>
        <v>9765</v>
      </c>
      <c r="AH119" s="30">
        <f>VLOOKUP(C119,[1]Sheet3!C:H,6,0)</f>
        <v>12051.06666666666</v>
      </c>
      <c r="AI119" s="31">
        <f t="shared" si="61"/>
        <v>1.2341082095920799</v>
      </c>
      <c r="AJ119" s="22">
        <f t="shared" si="62"/>
        <v>5</v>
      </c>
      <c r="AK119" s="29">
        <f t="shared" si="63"/>
        <v>0.1</v>
      </c>
      <c r="AL119" s="32">
        <v>300</v>
      </c>
      <c r="AM119" s="33">
        <f>VLOOKUP($C119,[1]Sheet1!$C:$AD,21,0)</f>
        <v>279.43076923076899</v>
      </c>
      <c r="AN119" s="32">
        <f t="shared" si="64"/>
        <v>5</v>
      </c>
      <c r="AO119" s="29">
        <f t="shared" si="65"/>
        <v>0.15</v>
      </c>
      <c r="AP119" s="34">
        <v>95</v>
      </c>
      <c r="AQ119" s="33">
        <f>VLOOKUP($C119,[1]Sheet1!$C:$AD,22,0)</f>
        <v>99.1666666666667</v>
      </c>
      <c r="AR119" s="32">
        <f t="shared" si="66"/>
        <v>5</v>
      </c>
      <c r="AS119" s="29">
        <f t="shared" si="67"/>
        <v>0.1</v>
      </c>
      <c r="AT119" s="35">
        <v>0.92</v>
      </c>
      <c r="AU119" s="36">
        <f>VLOOKUP($C119,[1]Sheet1!$C:$AD,23,0)</f>
        <v>0.94722222222222197</v>
      </c>
      <c r="AV119" s="32">
        <f t="shared" si="68"/>
        <v>5</v>
      </c>
      <c r="AW119" s="29">
        <f t="shared" si="69"/>
        <v>0.1</v>
      </c>
      <c r="AX119" s="34">
        <v>90</v>
      </c>
      <c r="AY119" s="33">
        <f>VLOOKUP($C119,[1]Sheet1!$C:$AD,24,0)</f>
        <v>100</v>
      </c>
      <c r="AZ119" s="32">
        <f t="shared" si="70"/>
        <v>5</v>
      </c>
      <c r="BA119" s="29">
        <f t="shared" si="71"/>
        <v>0.08</v>
      </c>
      <c r="BB119" s="28">
        <v>0.85</v>
      </c>
      <c r="BC119" s="36">
        <f>VLOOKUP($C119,[1]Sheet1!$C:$AD,25,0)</f>
        <v>0.921875</v>
      </c>
      <c r="BD119" s="37"/>
      <c r="BE119" s="32">
        <f t="shared" si="72"/>
        <v>5</v>
      </c>
      <c r="BF119" s="29">
        <f t="shared" si="73"/>
        <v>0.06</v>
      </c>
      <c r="BG119" s="28">
        <v>0.4</v>
      </c>
      <c r="BH119" s="36">
        <f>VLOOKUP($C119,[1]Sheet1!$C:$AD,26,0)</f>
        <v>0.75</v>
      </c>
      <c r="BI119" s="32">
        <f t="shared" si="74"/>
        <v>5</v>
      </c>
      <c r="BJ119" s="29">
        <f t="shared" si="75"/>
        <v>0.06</v>
      </c>
      <c r="BK119" s="38">
        <v>0.95</v>
      </c>
      <c r="BL119" s="36">
        <f>VLOOKUP($C119,[1]Sheet1!$C:$AD,27,0)</f>
        <v>0.99526627218934904</v>
      </c>
      <c r="BM119" s="32">
        <f t="shared" si="76"/>
        <v>5</v>
      </c>
      <c r="BN119" s="29">
        <f t="shared" si="77"/>
        <v>0.05</v>
      </c>
      <c r="BO119" s="39">
        <v>2</v>
      </c>
      <c r="BP119" s="32">
        <f t="shared" si="78"/>
        <v>5</v>
      </c>
      <c r="BQ119" s="29">
        <f t="shared" si="79"/>
        <v>0.05</v>
      </c>
      <c r="BR119" s="29">
        <f t="shared" si="80"/>
        <v>0.5</v>
      </c>
      <c r="BS119" s="29">
        <f t="shared" si="81"/>
        <v>0.4</v>
      </c>
      <c r="BT119" s="29">
        <f t="shared" si="82"/>
        <v>0.1</v>
      </c>
      <c r="BU119" s="40">
        <f t="shared" si="83"/>
        <v>1</v>
      </c>
      <c r="BV119" s="41" t="str">
        <f t="shared" si="84"/>
        <v>TERIMA</v>
      </c>
      <c r="BW119" s="42">
        <f t="shared" si="85"/>
        <v>670000</v>
      </c>
      <c r="BX119" s="43">
        <f t="shared" si="86"/>
        <v>268000</v>
      </c>
      <c r="BY119" s="44"/>
      <c r="BZ119" s="44"/>
      <c r="CA119" s="44"/>
      <c r="CB119" s="43">
        <f t="shared" si="87"/>
        <v>335000</v>
      </c>
      <c r="CC119" s="43">
        <f t="shared" si="88"/>
        <v>268000</v>
      </c>
      <c r="CD119" s="43">
        <f t="shared" si="89"/>
        <v>67000</v>
      </c>
      <c r="CE119" s="37">
        <f t="shared" si="90"/>
        <v>200000</v>
      </c>
      <c r="CF119" s="24">
        <f t="shared" si="91"/>
        <v>0</v>
      </c>
      <c r="CG119" s="24">
        <f t="shared" si="92"/>
        <v>0</v>
      </c>
      <c r="CH119" s="24">
        <f t="shared" si="93"/>
        <v>0</v>
      </c>
      <c r="CI119" s="24">
        <f t="shared" si="94"/>
        <v>0</v>
      </c>
      <c r="CJ119" s="24">
        <f t="shared" si="95"/>
        <v>0</v>
      </c>
      <c r="CK119" s="24">
        <f t="shared" si="96"/>
        <v>0</v>
      </c>
      <c r="CL119" s="24">
        <f t="shared" si="97"/>
        <v>0</v>
      </c>
      <c r="CM119" s="24">
        <f t="shared" si="98"/>
        <v>1</v>
      </c>
      <c r="CN119" s="45">
        <f t="shared" si="99"/>
        <v>870000</v>
      </c>
      <c r="CO119" s="47"/>
    </row>
    <row r="120" spans="1:93" s="48" customFormat="1">
      <c r="A120" s="22">
        <v>110</v>
      </c>
      <c r="B120" s="78" t="s">
        <v>178</v>
      </c>
      <c r="C120" s="24">
        <v>150489</v>
      </c>
      <c r="D120" s="25">
        <f>IFERROR(VLOOKUP($C120,[1]Sheet1!$C:$AD,14,0),"")</f>
        <v>44436</v>
      </c>
      <c r="E120" s="25">
        <f>IFERROR(VLOOKUP($C120,[1]Sheet1!$C:$AD,15,0),"")</f>
        <v>44800</v>
      </c>
      <c r="F120" s="26" t="str">
        <f>IFERROR(VLOOKUP($C120,[1]Sheet1!$C:$AD,17,0),"")</f>
        <v>E</v>
      </c>
      <c r="G120" s="25" t="str">
        <f>IFERROR(VLOOKUP($C120,[1]Sheet1!$C:$AD,9,0),"")</f>
        <v>AGENT POSTPAID</v>
      </c>
      <c r="H120" s="25" t="str">
        <f>IFERROR(VLOOKUP($C120,[1]Sheet1!$C:$AD,4,0),"")</f>
        <v>PEREMPUAN</v>
      </c>
      <c r="I120" s="25" t="str">
        <f>IFERROR(VLOOKUP($C120,[1]Sheet1!$C:$AD,11,0),"")</f>
        <v>ADITYA ROY WICAKSONO</v>
      </c>
      <c r="J120" s="25" t="str">
        <f>IFERROR(VLOOKUP($C120,[1]Sheet1!$C:$AD,12,0),"")</f>
        <v>AAN YANUAR</v>
      </c>
      <c r="K120" s="27" t="s">
        <v>68</v>
      </c>
      <c r="L120" s="24"/>
      <c r="M120" s="24"/>
      <c r="N120" s="22">
        <v>22</v>
      </c>
      <c r="O120" s="22">
        <f>VLOOKUP($C120,[1]Sheet2!$C:$AI,11,0)</f>
        <v>21</v>
      </c>
      <c r="P120" s="22">
        <f>VLOOKUP($C120,[1]Sheet2!$C:$AI,17,0)</f>
        <v>0</v>
      </c>
      <c r="Q120" s="22">
        <f>VLOOKUP($C120,[1]Sheet2!$C:$AI,19,0)</f>
        <v>0</v>
      </c>
      <c r="R120" s="22">
        <f>VLOOKUP($C120,[1]Sheet2!$C:$AI,25,0)</f>
        <v>1</v>
      </c>
      <c r="S120" s="22">
        <f>VLOOKUP($C120,[1]Sheet2!$C:$AI,22,0)</f>
        <v>0</v>
      </c>
      <c r="T120" s="22">
        <f>VLOOKUP($C120,[1]Sheet2!$C:$AI,16,0)</f>
        <v>0</v>
      </c>
      <c r="U120" s="22">
        <f t="shared" si="50"/>
        <v>1</v>
      </c>
      <c r="V120" s="22">
        <f t="shared" si="51"/>
        <v>21</v>
      </c>
      <c r="W120" s="22">
        <f t="shared" si="52"/>
        <v>21</v>
      </c>
      <c r="X120" s="22">
        <v>7.75</v>
      </c>
      <c r="Y120" s="22">
        <v>0</v>
      </c>
      <c r="Z120" s="28">
        <f t="shared" si="53"/>
        <v>1</v>
      </c>
      <c r="AA120" s="22">
        <f t="shared" si="54"/>
        <v>5</v>
      </c>
      <c r="AB120" s="29">
        <f t="shared" si="55"/>
        <v>0.1</v>
      </c>
      <c r="AC120" s="22">
        <f t="shared" si="56"/>
        <v>1</v>
      </c>
      <c r="AD120" s="28">
        <f t="shared" si="57"/>
        <v>0.95238095238095233</v>
      </c>
      <c r="AE120" s="22">
        <f t="shared" si="58"/>
        <v>1</v>
      </c>
      <c r="AF120" s="29">
        <f t="shared" si="59"/>
        <v>0.03</v>
      </c>
      <c r="AG120" s="22">
        <f t="shared" si="60"/>
        <v>9765</v>
      </c>
      <c r="AH120" s="30">
        <f>VLOOKUP(C120,[1]Sheet3!C:H,6,0)</f>
        <v>12012.433333333345</v>
      </c>
      <c r="AI120" s="31">
        <f t="shared" si="61"/>
        <v>1.23015190305513</v>
      </c>
      <c r="AJ120" s="22">
        <f t="shared" si="62"/>
        <v>5</v>
      </c>
      <c r="AK120" s="29">
        <f t="shared" si="63"/>
        <v>0.1</v>
      </c>
      <c r="AL120" s="32">
        <v>300</v>
      </c>
      <c r="AM120" s="33">
        <f>VLOOKUP($C120,[1]Sheet1!$C:$AD,21,0)</f>
        <v>276.377538071066</v>
      </c>
      <c r="AN120" s="32">
        <f t="shared" si="64"/>
        <v>5</v>
      </c>
      <c r="AO120" s="29">
        <f t="shared" si="65"/>
        <v>0.15</v>
      </c>
      <c r="AP120" s="34">
        <v>95</v>
      </c>
      <c r="AQ120" s="33">
        <f>VLOOKUP($C120,[1]Sheet1!$C:$AD,22,0)</f>
        <v>98.3333333333333</v>
      </c>
      <c r="AR120" s="32">
        <f t="shared" si="66"/>
        <v>5</v>
      </c>
      <c r="AS120" s="29">
        <f t="shared" si="67"/>
        <v>0.1</v>
      </c>
      <c r="AT120" s="35">
        <v>0.92</v>
      </c>
      <c r="AU120" s="36">
        <f>VLOOKUP($C120,[1]Sheet1!$C:$AD,23,0)</f>
        <v>0.942372881355932</v>
      </c>
      <c r="AV120" s="32">
        <f t="shared" si="68"/>
        <v>5</v>
      </c>
      <c r="AW120" s="29">
        <f t="shared" si="69"/>
        <v>0.1</v>
      </c>
      <c r="AX120" s="34">
        <v>90</v>
      </c>
      <c r="AY120" s="33">
        <f>VLOOKUP($C120,[1]Sheet1!$C:$AD,24,0)</f>
        <v>95</v>
      </c>
      <c r="AZ120" s="32">
        <f t="shared" si="70"/>
        <v>5</v>
      </c>
      <c r="BA120" s="29">
        <f t="shared" si="71"/>
        <v>0.08</v>
      </c>
      <c r="BB120" s="28">
        <v>0.85</v>
      </c>
      <c r="BC120" s="36">
        <f>VLOOKUP($C120,[1]Sheet1!$C:$AD,25,0)</f>
        <v>0.90384615384615397</v>
      </c>
      <c r="BD120" s="37"/>
      <c r="BE120" s="32">
        <f t="shared" si="72"/>
        <v>5</v>
      </c>
      <c r="BF120" s="29">
        <f t="shared" si="73"/>
        <v>0.06</v>
      </c>
      <c r="BG120" s="28">
        <v>0.4</v>
      </c>
      <c r="BH120" s="36">
        <f>VLOOKUP($C120,[1]Sheet1!$C:$AD,26,0)</f>
        <v>0.61016949152542399</v>
      </c>
      <c r="BI120" s="32">
        <f t="shared" si="74"/>
        <v>5</v>
      </c>
      <c r="BJ120" s="29">
        <f t="shared" si="75"/>
        <v>0.06</v>
      </c>
      <c r="BK120" s="38">
        <v>0.95</v>
      </c>
      <c r="BL120" s="36">
        <f>VLOOKUP($C120,[1]Sheet1!$C:$AD,27,0)</f>
        <v>0.99238578680203005</v>
      </c>
      <c r="BM120" s="32">
        <f t="shared" si="76"/>
        <v>5</v>
      </c>
      <c r="BN120" s="29">
        <f t="shared" si="77"/>
        <v>0.05</v>
      </c>
      <c r="BO120" s="39">
        <v>2</v>
      </c>
      <c r="BP120" s="32">
        <f t="shared" si="78"/>
        <v>5</v>
      </c>
      <c r="BQ120" s="29">
        <f t="shared" si="79"/>
        <v>0.05</v>
      </c>
      <c r="BR120" s="29">
        <f t="shared" si="80"/>
        <v>0.38</v>
      </c>
      <c r="BS120" s="29">
        <f t="shared" si="81"/>
        <v>0.4</v>
      </c>
      <c r="BT120" s="29">
        <f t="shared" si="82"/>
        <v>0.1</v>
      </c>
      <c r="BU120" s="40">
        <f t="shared" si="83"/>
        <v>0.88</v>
      </c>
      <c r="BV120" s="41" t="str">
        <f t="shared" si="84"/>
        <v>TERIMA</v>
      </c>
      <c r="BW120" s="42">
        <f t="shared" si="85"/>
        <v>670000</v>
      </c>
      <c r="BX120" s="43">
        <f t="shared" si="86"/>
        <v>268000</v>
      </c>
      <c r="BY120" s="44"/>
      <c r="BZ120" s="44"/>
      <c r="CA120" s="44"/>
      <c r="CB120" s="43">
        <f t="shared" si="87"/>
        <v>254600</v>
      </c>
      <c r="CC120" s="43">
        <f t="shared" si="88"/>
        <v>268000</v>
      </c>
      <c r="CD120" s="43">
        <f t="shared" si="89"/>
        <v>67000</v>
      </c>
      <c r="CE120" s="37">
        <f t="shared" si="90"/>
        <v>0</v>
      </c>
      <c r="CF120" s="24">
        <f t="shared" si="91"/>
        <v>0</v>
      </c>
      <c r="CG120" s="24">
        <f t="shared" si="92"/>
        <v>0</v>
      </c>
      <c r="CH120" s="24">
        <f t="shared" si="93"/>
        <v>0</v>
      </c>
      <c r="CI120" s="24">
        <f t="shared" si="94"/>
        <v>0</v>
      </c>
      <c r="CJ120" s="24">
        <f t="shared" si="95"/>
        <v>0</v>
      </c>
      <c r="CK120" s="24">
        <f t="shared" si="96"/>
        <v>0</v>
      </c>
      <c r="CL120" s="24">
        <f t="shared" si="97"/>
        <v>0</v>
      </c>
      <c r="CM120" s="24">
        <f t="shared" si="98"/>
        <v>1</v>
      </c>
      <c r="CN120" s="45">
        <f t="shared" si="99"/>
        <v>589600</v>
      </c>
      <c r="CO120" s="47"/>
    </row>
    <row r="121" spans="1:93" s="48" customFormat="1">
      <c r="A121" s="22">
        <v>111</v>
      </c>
      <c r="B121" s="78" t="s">
        <v>179</v>
      </c>
      <c r="C121" s="24">
        <v>159680</v>
      </c>
      <c r="D121" s="25">
        <f>IFERROR(VLOOKUP($C121,[1]Sheet1!$C:$AD,14,0),"")</f>
        <v>44315</v>
      </c>
      <c r="E121" s="25">
        <f>IFERROR(VLOOKUP($C121,[1]Sheet1!$C:$AD,15,0),"")</f>
        <v>44679</v>
      </c>
      <c r="F121" s="26" t="str">
        <f>IFERROR(VLOOKUP($C121,[1]Sheet1!$C:$AD,17,0),"")</f>
        <v>E</v>
      </c>
      <c r="G121" s="25" t="str">
        <f>IFERROR(VLOOKUP($C121,[1]Sheet1!$C:$AD,9,0),"")</f>
        <v>AGENT POSTPAID</v>
      </c>
      <c r="H121" s="25" t="str">
        <f>IFERROR(VLOOKUP($C121,[1]Sheet1!$C:$AD,4,0),"")</f>
        <v>PEREMPUAN</v>
      </c>
      <c r="I121" s="25" t="str">
        <f>IFERROR(VLOOKUP($C121,[1]Sheet1!$C:$AD,11,0),"")</f>
        <v>MOHAMAD RAMDAN HILMI SOFYAN</v>
      </c>
      <c r="J121" s="25" t="str">
        <f>IFERROR(VLOOKUP($C121,[1]Sheet1!$C:$AD,12,0),"")</f>
        <v>RIKA RIANY</v>
      </c>
      <c r="K121" s="27" t="s">
        <v>68</v>
      </c>
      <c r="L121" s="24"/>
      <c r="M121" s="24"/>
      <c r="N121" s="22">
        <v>22</v>
      </c>
      <c r="O121" s="22">
        <f>VLOOKUP($C121,[1]Sheet2!$C:$AI,11,0)</f>
        <v>21</v>
      </c>
      <c r="P121" s="22">
        <f>VLOOKUP($C121,[1]Sheet2!$C:$AI,17,0)</f>
        <v>0</v>
      </c>
      <c r="Q121" s="22">
        <f>VLOOKUP($C121,[1]Sheet2!$C:$AI,19,0)</f>
        <v>0</v>
      </c>
      <c r="R121" s="22">
        <f>VLOOKUP($C121,[1]Sheet2!$C:$AI,25,0)</f>
        <v>0</v>
      </c>
      <c r="S121" s="22">
        <f>VLOOKUP($C121,[1]Sheet2!$C:$AI,22,0)</f>
        <v>0</v>
      </c>
      <c r="T121" s="22">
        <f>VLOOKUP($C121,[1]Sheet2!$C:$AI,16,0)</f>
        <v>0</v>
      </c>
      <c r="U121" s="22">
        <f t="shared" si="50"/>
        <v>0</v>
      </c>
      <c r="V121" s="22">
        <f t="shared" si="51"/>
        <v>21</v>
      </c>
      <c r="W121" s="22">
        <f t="shared" si="52"/>
        <v>21</v>
      </c>
      <c r="X121" s="22">
        <v>7.75</v>
      </c>
      <c r="Y121" s="22">
        <v>0</v>
      </c>
      <c r="Z121" s="28">
        <f t="shared" si="53"/>
        <v>1</v>
      </c>
      <c r="AA121" s="22">
        <f t="shared" si="54"/>
        <v>5</v>
      </c>
      <c r="AB121" s="29">
        <f t="shared" si="55"/>
        <v>0.1</v>
      </c>
      <c r="AC121" s="22">
        <f t="shared" si="56"/>
        <v>0</v>
      </c>
      <c r="AD121" s="28">
        <f t="shared" si="57"/>
        <v>1</v>
      </c>
      <c r="AE121" s="22">
        <f t="shared" si="58"/>
        <v>5</v>
      </c>
      <c r="AF121" s="29">
        <f t="shared" si="59"/>
        <v>0.15</v>
      </c>
      <c r="AG121" s="22">
        <f t="shared" si="60"/>
        <v>9765</v>
      </c>
      <c r="AH121" s="30">
        <f>VLOOKUP(C121,[1]Sheet3!C:H,6,0)</f>
        <v>12825.766666666626</v>
      </c>
      <c r="AI121" s="31">
        <f t="shared" si="61"/>
        <v>1.31344256699095</v>
      </c>
      <c r="AJ121" s="22">
        <f t="shared" si="62"/>
        <v>5</v>
      </c>
      <c r="AK121" s="29">
        <f t="shared" si="63"/>
        <v>0.1</v>
      </c>
      <c r="AL121" s="32">
        <v>300</v>
      </c>
      <c r="AM121" s="33">
        <f>VLOOKUP($C121,[1]Sheet1!$C:$AD,21,0)</f>
        <v>283.58437146092899</v>
      </c>
      <c r="AN121" s="32">
        <f t="shared" si="64"/>
        <v>5</v>
      </c>
      <c r="AO121" s="29">
        <f t="shared" si="65"/>
        <v>0.15</v>
      </c>
      <c r="AP121" s="34">
        <v>95</v>
      </c>
      <c r="AQ121" s="33">
        <f>VLOOKUP($C121,[1]Sheet1!$C:$AD,22,0)</f>
        <v>100</v>
      </c>
      <c r="AR121" s="32">
        <f t="shared" si="66"/>
        <v>5</v>
      </c>
      <c r="AS121" s="29">
        <f t="shared" si="67"/>
        <v>0.1</v>
      </c>
      <c r="AT121" s="35">
        <v>0.92</v>
      </c>
      <c r="AU121" s="36">
        <f>VLOOKUP($C121,[1]Sheet1!$C:$AD,23,0)</f>
        <v>0.90877192982456101</v>
      </c>
      <c r="AV121" s="32">
        <f t="shared" si="68"/>
        <v>1</v>
      </c>
      <c r="AW121" s="29">
        <f t="shared" si="69"/>
        <v>0.02</v>
      </c>
      <c r="AX121" s="34">
        <v>90</v>
      </c>
      <c r="AY121" s="33">
        <f>VLOOKUP($C121,[1]Sheet1!$C:$AD,24,0)</f>
        <v>100</v>
      </c>
      <c r="AZ121" s="32">
        <f t="shared" si="70"/>
        <v>5</v>
      </c>
      <c r="BA121" s="29">
        <f t="shared" si="71"/>
        <v>0.08</v>
      </c>
      <c r="BB121" s="28">
        <v>0.85</v>
      </c>
      <c r="BC121" s="36">
        <f>VLOOKUP($C121,[1]Sheet1!$C:$AD,25,0)</f>
        <v>0.89583333333333304</v>
      </c>
      <c r="BD121" s="37"/>
      <c r="BE121" s="32">
        <f t="shared" si="72"/>
        <v>5</v>
      </c>
      <c r="BF121" s="29">
        <f t="shared" si="73"/>
        <v>0.06</v>
      </c>
      <c r="BG121" s="28">
        <v>0.4</v>
      </c>
      <c r="BH121" s="36">
        <f>VLOOKUP($C121,[1]Sheet1!$C:$AD,26,0)</f>
        <v>0.54385964912280704</v>
      </c>
      <c r="BI121" s="32">
        <f t="shared" si="74"/>
        <v>5</v>
      </c>
      <c r="BJ121" s="29">
        <f t="shared" si="75"/>
        <v>0.06</v>
      </c>
      <c r="BK121" s="38">
        <v>0.95</v>
      </c>
      <c r="BL121" s="36">
        <f>VLOOKUP($C121,[1]Sheet1!$C:$AD,27,0)</f>
        <v>0.994903737259343</v>
      </c>
      <c r="BM121" s="32">
        <f t="shared" si="76"/>
        <v>5</v>
      </c>
      <c r="BN121" s="29">
        <f t="shared" si="77"/>
        <v>0.05</v>
      </c>
      <c r="BO121" s="39">
        <v>2</v>
      </c>
      <c r="BP121" s="32">
        <f t="shared" si="78"/>
        <v>5</v>
      </c>
      <c r="BQ121" s="29">
        <f t="shared" si="79"/>
        <v>0.05</v>
      </c>
      <c r="BR121" s="29">
        <f t="shared" si="80"/>
        <v>0.5</v>
      </c>
      <c r="BS121" s="29">
        <f t="shared" si="81"/>
        <v>0.32</v>
      </c>
      <c r="BT121" s="29">
        <f t="shared" si="82"/>
        <v>0.1</v>
      </c>
      <c r="BU121" s="40">
        <f t="shared" si="83"/>
        <v>0.92</v>
      </c>
      <c r="BV121" s="41" t="str">
        <f t="shared" si="84"/>
        <v>TERIMA</v>
      </c>
      <c r="BW121" s="42">
        <f t="shared" si="85"/>
        <v>670000</v>
      </c>
      <c r="BX121" s="43">
        <f t="shared" si="86"/>
        <v>214400</v>
      </c>
      <c r="BY121" s="44"/>
      <c r="BZ121" s="44">
        <v>1</v>
      </c>
      <c r="CA121" s="44"/>
      <c r="CB121" s="43">
        <f t="shared" si="87"/>
        <v>335000</v>
      </c>
      <c r="CC121" s="43">
        <f t="shared" si="88"/>
        <v>128640</v>
      </c>
      <c r="CD121" s="43">
        <f t="shared" si="89"/>
        <v>67000</v>
      </c>
      <c r="CE121" s="37">
        <f t="shared" si="90"/>
        <v>0</v>
      </c>
      <c r="CF121" s="24">
        <f t="shared" si="91"/>
        <v>0</v>
      </c>
      <c r="CG121" s="24">
        <f t="shared" si="92"/>
        <v>0</v>
      </c>
      <c r="CH121" s="24">
        <f t="shared" si="93"/>
        <v>0</v>
      </c>
      <c r="CI121" s="24">
        <f t="shared" si="94"/>
        <v>0</v>
      </c>
      <c r="CJ121" s="24">
        <f t="shared" si="95"/>
        <v>0</v>
      </c>
      <c r="CK121" s="24">
        <f t="shared" si="96"/>
        <v>0</v>
      </c>
      <c r="CL121" s="24">
        <f t="shared" si="97"/>
        <v>0</v>
      </c>
      <c r="CM121" s="24">
        <f t="shared" si="98"/>
        <v>1</v>
      </c>
      <c r="CN121" s="45">
        <f t="shared" si="99"/>
        <v>530640</v>
      </c>
      <c r="CO121" s="47"/>
    </row>
    <row r="122" spans="1:93" s="48" customFormat="1">
      <c r="A122" s="22">
        <v>112</v>
      </c>
      <c r="B122" s="81" t="s">
        <v>180</v>
      </c>
      <c r="C122" s="24">
        <v>157007</v>
      </c>
      <c r="D122" s="25">
        <f>IFERROR(VLOOKUP($C122,[1]Sheet1!$C:$AD,14,0),"")</f>
        <v>44376</v>
      </c>
      <c r="E122" s="25">
        <f>IFERROR(VLOOKUP($C122,[1]Sheet1!$C:$AD,15,0),"")</f>
        <v>44679</v>
      </c>
      <c r="F122" s="26" t="str">
        <f>IFERROR(VLOOKUP($C122,[1]Sheet1!$C:$AD,17,0),"")</f>
        <v>E</v>
      </c>
      <c r="G122" s="25" t="str">
        <f>IFERROR(VLOOKUP($C122,[1]Sheet1!$C:$AD,9,0),"")</f>
        <v>AGENT POSTPAID</v>
      </c>
      <c r="H122" s="25" t="str">
        <f>IFERROR(VLOOKUP($C122,[1]Sheet1!$C:$AD,4,0),"")</f>
        <v>PEREMPUAN</v>
      </c>
      <c r="I122" s="25" t="str">
        <f>IFERROR(VLOOKUP($C122,[1]Sheet1!$C:$AD,11,0),"")</f>
        <v>ADITYA AMRULLAH</v>
      </c>
      <c r="J122" s="25" t="str">
        <f>IFERROR(VLOOKUP($C122,[1]Sheet1!$C:$AD,12,0),"")</f>
        <v>RIKA RIANY</v>
      </c>
      <c r="K122" s="27" t="s">
        <v>68</v>
      </c>
      <c r="L122" s="24"/>
      <c r="M122" s="24"/>
      <c r="N122" s="22">
        <v>22</v>
      </c>
      <c r="O122" s="22">
        <f>VLOOKUP($C122,[1]Sheet2!$C:$AI,11,0)</f>
        <v>21</v>
      </c>
      <c r="P122" s="22">
        <f>VLOOKUP($C122,[1]Sheet2!$C:$AI,17,0)</f>
        <v>0</v>
      </c>
      <c r="Q122" s="22">
        <f>VLOOKUP($C122,[1]Sheet2!$C:$AI,19,0)</f>
        <v>0</v>
      </c>
      <c r="R122" s="22">
        <f>VLOOKUP($C122,[1]Sheet2!$C:$AI,25,0)</f>
        <v>0</v>
      </c>
      <c r="S122" s="22">
        <f>VLOOKUP($C122,[1]Sheet2!$C:$AI,22,0)</f>
        <v>0</v>
      </c>
      <c r="T122" s="22">
        <f>VLOOKUP($C122,[1]Sheet2!$C:$AI,16,0)</f>
        <v>0</v>
      </c>
      <c r="U122" s="22">
        <f t="shared" si="50"/>
        <v>0</v>
      </c>
      <c r="V122" s="22">
        <f t="shared" si="51"/>
        <v>21</v>
      </c>
      <c r="W122" s="22">
        <f t="shared" si="52"/>
        <v>21</v>
      </c>
      <c r="X122" s="22">
        <v>7.75</v>
      </c>
      <c r="Y122" s="22">
        <v>0</v>
      </c>
      <c r="Z122" s="28">
        <f t="shared" si="53"/>
        <v>1</v>
      </c>
      <c r="AA122" s="22">
        <f t="shared" si="54"/>
        <v>5</v>
      </c>
      <c r="AB122" s="29">
        <f t="shared" si="55"/>
        <v>0.1</v>
      </c>
      <c r="AC122" s="22">
        <f t="shared" si="56"/>
        <v>0</v>
      </c>
      <c r="AD122" s="28">
        <f t="shared" si="57"/>
        <v>1</v>
      </c>
      <c r="AE122" s="22">
        <f t="shared" si="58"/>
        <v>5</v>
      </c>
      <c r="AF122" s="29">
        <f t="shared" si="59"/>
        <v>0.15</v>
      </c>
      <c r="AG122" s="22">
        <f t="shared" si="60"/>
        <v>9765</v>
      </c>
      <c r="AH122" s="30">
        <f>VLOOKUP(C122,[1]Sheet3!C:H,6,0)</f>
        <v>11930.666666666688</v>
      </c>
      <c r="AI122" s="31">
        <f t="shared" si="61"/>
        <v>1.2217784604881401</v>
      </c>
      <c r="AJ122" s="22">
        <f t="shared" si="62"/>
        <v>5</v>
      </c>
      <c r="AK122" s="29">
        <f t="shared" si="63"/>
        <v>0.1</v>
      </c>
      <c r="AL122" s="32">
        <v>300</v>
      </c>
      <c r="AM122" s="33">
        <f>VLOOKUP($C122,[1]Sheet1!$C:$AD,21,0)</f>
        <v>286.86146400484</v>
      </c>
      <c r="AN122" s="32">
        <f t="shared" si="64"/>
        <v>5</v>
      </c>
      <c r="AO122" s="29">
        <f t="shared" si="65"/>
        <v>0.15</v>
      </c>
      <c r="AP122" s="34">
        <v>95</v>
      </c>
      <c r="AQ122" s="33">
        <f>VLOOKUP($C122,[1]Sheet1!$C:$AD,22,0)</f>
        <v>97.2222222222222</v>
      </c>
      <c r="AR122" s="32">
        <f t="shared" si="66"/>
        <v>5</v>
      </c>
      <c r="AS122" s="29">
        <f t="shared" si="67"/>
        <v>0.1</v>
      </c>
      <c r="AT122" s="35">
        <v>0.92</v>
      </c>
      <c r="AU122" s="36">
        <f>VLOOKUP($C122,[1]Sheet1!$C:$AD,23,0)</f>
        <v>0.93012048192771102</v>
      </c>
      <c r="AV122" s="32">
        <f t="shared" si="68"/>
        <v>5</v>
      </c>
      <c r="AW122" s="29">
        <f t="shared" si="69"/>
        <v>0.1</v>
      </c>
      <c r="AX122" s="34">
        <v>90</v>
      </c>
      <c r="AY122" s="33">
        <f>VLOOKUP($C122,[1]Sheet1!$C:$AD,24,0)</f>
        <v>100</v>
      </c>
      <c r="AZ122" s="32">
        <f t="shared" si="70"/>
        <v>5</v>
      </c>
      <c r="BA122" s="29">
        <f t="shared" si="71"/>
        <v>0.08</v>
      </c>
      <c r="BB122" s="28">
        <v>0.85</v>
      </c>
      <c r="BC122" s="36">
        <f>VLOOKUP($C122,[1]Sheet1!$C:$AD,25,0)</f>
        <v>0.94520547945205502</v>
      </c>
      <c r="BD122" s="37"/>
      <c r="BE122" s="32">
        <f t="shared" si="72"/>
        <v>5</v>
      </c>
      <c r="BF122" s="29">
        <f t="shared" si="73"/>
        <v>0.06</v>
      </c>
      <c r="BG122" s="28">
        <v>0.4</v>
      </c>
      <c r="BH122" s="36">
        <f>VLOOKUP($C122,[1]Sheet1!$C:$AD,26,0)</f>
        <v>0.63855421686747005</v>
      </c>
      <c r="BI122" s="32">
        <f t="shared" si="74"/>
        <v>5</v>
      </c>
      <c r="BJ122" s="29">
        <f t="shared" si="75"/>
        <v>0.06</v>
      </c>
      <c r="BK122" s="38">
        <v>0.95</v>
      </c>
      <c r="BL122" s="36">
        <f>VLOOKUP($C122,[1]Sheet1!$C:$AD,27,0)</f>
        <v>1</v>
      </c>
      <c r="BM122" s="32">
        <f t="shared" si="76"/>
        <v>5</v>
      </c>
      <c r="BN122" s="29">
        <f t="shared" si="77"/>
        <v>0.05</v>
      </c>
      <c r="BO122" s="39">
        <v>2</v>
      </c>
      <c r="BP122" s="32">
        <f t="shared" si="78"/>
        <v>5</v>
      </c>
      <c r="BQ122" s="29">
        <f t="shared" si="79"/>
        <v>0.05</v>
      </c>
      <c r="BR122" s="29">
        <f t="shared" si="80"/>
        <v>0.5</v>
      </c>
      <c r="BS122" s="29">
        <f t="shared" si="81"/>
        <v>0.4</v>
      </c>
      <c r="BT122" s="29">
        <f t="shared" si="82"/>
        <v>0.1</v>
      </c>
      <c r="BU122" s="40">
        <f t="shared" si="83"/>
        <v>1</v>
      </c>
      <c r="BV122" s="41" t="str">
        <f t="shared" si="84"/>
        <v>TERIMA</v>
      </c>
      <c r="BW122" s="42">
        <f t="shared" si="85"/>
        <v>670000</v>
      </c>
      <c r="BX122" s="43">
        <f t="shared" si="86"/>
        <v>268000</v>
      </c>
      <c r="BY122" s="44"/>
      <c r="BZ122" s="44"/>
      <c r="CA122" s="44"/>
      <c r="CB122" s="43">
        <f t="shared" si="87"/>
        <v>335000</v>
      </c>
      <c r="CC122" s="43">
        <f t="shared" si="88"/>
        <v>268000</v>
      </c>
      <c r="CD122" s="43">
        <f t="shared" si="89"/>
        <v>67000</v>
      </c>
      <c r="CE122" s="37">
        <f t="shared" si="90"/>
        <v>200000</v>
      </c>
      <c r="CF122" s="24">
        <f t="shared" si="91"/>
        <v>0</v>
      </c>
      <c r="CG122" s="24">
        <f t="shared" si="92"/>
        <v>0</v>
      </c>
      <c r="CH122" s="24">
        <f t="shared" si="93"/>
        <v>0</v>
      </c>
      <c r="CI122" s="24">
        <f t="shared" si="94"/>
        <v>0</v>
      </c>
      <c r="CJ122" s="24">
        <f t="shared" si="95"/>
        <v>0</v>
      </c>
      <c r="CK122" s="24">
        <f t="shared" si="96"/>
        <v>0</v>
      </c>
      <c r="CL122" s="24">
        <f t="shared" si="97"/>
        <v>0</v>
      </c>
      <c r="CM122" s="24">
        <f t="shared" si="98"/>
        <v>1</v>
      </c>
      <c r="CN122" s="45">
        <f t="shared" si="99"/>
        <v>870000</v>
      </c>
      <c r="CO122" s="47"/>
    </row>
    <row r="123" spans="1:93" s="48" customFormat="1">
      <c r="A123" s="22">
        <v>113</v>
      </c>
      <c r="B123" s="88" t="s">
        <v>181</v>
      </c>
      <c r="C123" s="24">
        <v>160069</v>
      </c>
      <c r="D123" s="25">
        <f>IFERROR(VLOOKUP($C123,[1]Sheet1!$C:$AD,14,0),"")</f>
        <v>44368</v>
      </c>
      <c r="E123" s="25">
        <f>IFERROR(VLOOKUP($C123,[1]Sheet1!$C:$AD,15,0),"")</f>
        <v>44671</v>
      </c>
      <c r="F123" s="26" t="str">
        <f>IFERROR(VLOOKUP($C123,[1]Sheet1!$C:$AD,17,0),"")</f>
        <v>E</v>
      </c>
      <c r="G123" s="25" t="str">
        <f>IFERROR(VLOOKUP($C123,[1]Sheet1!$C:$AD,9,0),"")</f>
        <v>AGENT POSTPAID</v>
      </c>
      <c r="H123" s="25" t="str">
        <f>IFERROR(VLOOKUP($C123,[1]Sheet1!$C:$AD,4,0),"")</f>
        <v>PEREMPUAN</v>
      </c>
      <c r="I123" s="25" t="str">
        <f>IFERROR(VLOOKUP($C123,[1]Sheet1!$C:$AD,11,0),"")</f>
        <v>IIN TARINAH</v>
      </c>
      <c r="J123" s="25" t="str">
        <f>IFERROR(VLOOKUP($C123,[1]Sheet1!$C:$AD,12,0),"")</f>
        <v>AAN YANUAR</v>
      </c>
      <c r="K123" s="27" t="s">
        <v>68</v>
      </c>
      <c r="L123" s="24"/>
      <c r="M123" s="24"/>
      <c r="N123" s="22">
        <v>22</v>
      </c>
      <c r="O123" s="22">
        <f>VLOOKUP($C123,[1]Sheet2!$C:$AI,11,0)</f>
        <v>21</v>
      </c>
      <c r="P123" s="22">
        <f>VLOOKUP($C123,[1]Sheet2!$C:$AI,17,0)</f>
        <v>0</v>
      </c>
      <c r="Q123" s="22">
        <f>VLOOKUP($C123,[1]Sheet2!$C:$AI,19,0)</f>
        <v>0</v>
      </c>
      <c r="R123" s="22">
        <f>VLOOKUP($C123,[1]Sheet2!$C:$AI,25,0)</f>
        <v>0</v>
      </c>
      <c r="S123" s="22">
        <f>VLOOKUP($C123,[1]Sheet2!$C:$AI,22,0)</f>
        <v>0</v>
      </c>
      <c r="T123" s="22">
        <f>VLOOKUP($C123,[1]Sheet2!$C:$AI,16,0)</f>
        <v>0</v>
      </c>
      <c r="U123" s="22">
        <f t="shared" si="50"/>
        <v>0</v>
      </c>
      <c r="V123" s="22">
        <f t="shared" si="51"/>
        <v>21</v>
      </c>
      <c r="W123" s="22">
        <f t="shared" si="52"/>
        <v>21</v>
      </c>
      <c r="X123" s="22">
        <v>7.75</v>
      </c>
      <c r="Y123" s="22">
        <v>0</v>
      </c>
      <c r="Z123" s="28">
        <f t="shared" si="53"/>
        <v>1</v>
      </c>
      <c r="AA123" s="22">
        <f t="shared" si="54"/>
        <v>5</v>
      </c>
      <c r="AB123" s="29">
        <f t="shared" si="55"/>
        <v>0.1</v>
      </c>
      <c r="AC123" s="22">
        <f t="shared" si="56"/>
        <v>0</v>
      </c>
      <c r="AD123" s="28">
        <f t="shared" si="57"/>
        <v>1</v>
      </c>
      <c r="AE123" s="22">
        <f t="shared" si="58"/>
        <v>5</v>
      </c>
      <c r="AF123" s="29">
        <f t="shared" si="59"/>
        <v>0.15</v>
      </c>
      <c r="AG123" s="22">
        <f t="shared" si="60"/>
        <v>9765</v>
      </c>
      <c r="AH123" s="30">
        <f>VLOOKUP(C123,[1]Sheet3!C:H,6,0)</f>
        <v>10342.066666666684</v>
      </c>
      <c r="AI123" s="31">
        <f t="shared" si="61"/>
        <v>1.0590954087728299</v>
      </c>
      <c r="AJ123" s="22">
        <f t="shared" si="62"/>
        <v>5</v>
      </c>
      <c r="AK123" s="29">
        <f t="shared" si="63"/>
        <v>0.1</v>
      </c>
      <c r="AL123" s="32">
        <v>300</v>
      </c>
      <c r="AM123" s="33">
        <f>VLOOKUP($C123,[1]Sheet1!$C:$AD,21,0)</f>
        <v>290.76939655172401</v>
      </c>
      <c r="AN123" s="32">
        <f t="shared" si="64"/>
        <v>5</v>
      </c>
      <c r="AO123" s="29">
        <f t="shared" si="65"/>
        <v>0.15</v>
      </c>
      <c r="AP123" s="34">
        <v>95</v>
      </c>
      <c r="AQ123" s="33">
        <f>VLOOKUP($C123,[1]Sheet1!$C:$AD,22,0)</f>
        <v>98.3333333333333</v>
      </c>
      <c r="AR123" s="32">
        <f t="shared" si="66"/>
        <v>5</v>
      </c>
      <c r="AS123" s="29">
        <f t="shared" si="67"/>
        <v>0.1</v>
      </c>
      <c r="AT123" s="35">
        <v>0.92</v>
      </c>
      <c r="AU123" s="36">
        <f>VLOOKUP($C123,[1]Sheet1!$C:$AD,23,0)</f>
        <v>0.98421052631578998</v>
      </c>
      <c r="AV123" s="32">
        <f t="shared" si="68"/>
        <v>5</v>
      </c>
      <c r="AW123" s="29">
        <f t="shared" si="69"/>
        <v>0.1</v>
      </c>
      <c r="AX123" s="34">
        <v>90</v>
      </c>
      <c r="AY123" s="33">
        <f>VLOOKUP($C123,[1]Sheet1!$C:$AD,24,0)</f>
        <v>100</v>
      </c>
      <c r="AZ123" s="32">
        <f t="shared" si="70"/>
        <v>5</v>
      </c>
      <c r="BA123" s="29">
        <f t="shared" si="71"/>
        <v>0.08</v>
      </c>
      <c r="BB123" s="28">
        <v>0.85</v>
      </c>
      <c r="BC123" s="36">
        <f>VLOOKUP($C123,[1]Sheet1!$C:$AD,25,0)</f>
        <v>0.96875</v>
      </c>
      <c r="BD123" s="37"/>
      <c r="BE123" s="32">
        <f t="shared" si="72"/>
        <v>5</v>
      </c>
      <c r="BF123" s="29">
        <f t="shared" si="73"/>
        <v>0.06</v>
      </c>
      <c r="BG123" s="28">
        <v>0.4</v>
      </c>
      <c r="BH123" s="36">
        <f>VLOOKUP($C123,[1]Sheet1!$C:$AD,26,0)</f>
        <v>0.89473684210526305</v>
      </c>
      <c r="BI123" s="32">
        <f t="shared" si="74"/>
        <v>5</v>
      </c>
      <c r="BJ123" s="29">
        <f t="shared" si="75"/>
        <v>0.06</v>
      </c>
      <c r="BK123" s="38">
        <v>0.95</v>
      </c>
      <c r="BL123" s="36">
        <f>VLOOKUP($C123,[1]Sheet1!$C:$AD,27,0)</f>
        <v>0.99497126436781602</v>
      </c>
      <c r="BM123" s="32">
        <f t="shared" si="76"/>
        <v>5</v>
      </c>
      <c r="BN123" s="29">
        <f t="shared" si="77"/>
        <v>0.05</v>
      </c>
      <c r="BO123" s="39">
        <v>2</v>
      </c>
      <c r="BP123" s="32">
        <f t="shared" si="78"/>
        <v>5</v>
      </c>
      <c r="BQ123" s="29">
        <f t="shared" si="79"/>
        <v>0.05</v>
      </c>
      <c r="BR123" s="29">
        <f t="shared" si="80"/>
        <v>0.5</v>
      </c>
      <c r="BS123" s="29">
        <f t="shared" si="81"/>
        <v>0.4</v>
      </c>
      <c r="BT123" s="29">
        <f t="shared" si="82"/>
        <v>0.1</v>
      </c>
      <c r="BU123" s="40">
        <f t="shared" si="83"/>
        <v>1</v>
      </c>
      <c r="BV123" s="41" t="str">
        <f t="shared" si="84"/>
        <v>TERIMA</v>
      </c>
      <c r="BW123" s="42">
        <f t="shared" si="85"/>
        <v>670000</v>
      </c>
      <c r="BX123" s="43">
        <f t="shared" si="86"/>
        <v>268000</v>
      </c>
      <c r="BY123" s="44"/>
      <c r="BZ123" s="44"/>
      <c r="CA123" s="44"/>
      <c r="CB123" s="43">
        <f t="shared" si="87"/>
        <v>335000</v>
      </c>
      <c r="CC123" s="43">
        <f t="shared" si="88"/>
        <v>268000</v>
      </c>
      <c r="CD123" s="43">
        <f t="shared" si="89"/>
        <v>67000</v>
      </c>
      <c r="CE123" s="37">
        <f t="shared" si="90"/>
        <v>200000</v>
      </c>
      <c r="CF123" s="24">
        <f t="shared" si="91"/>
        <v>0</v>
      </c>
      <c r="CG123" s="24">
        <f t="shared" si="92"/>
        <v>0</v>
      </c>
      <c r="CH123" s="24">
        <f t="shared" si="93"/>
        <v>0</v>
      </c>
      <c r="CI123" s="24">
        <f t="shared" si="94"/>
        <v>0</v>
      </c>
      <c r="CJ123" s="24">
        <f t="shared" si="95"/>
        <v>0</v>
      </c>
      <c r="CK123" s="24">
        <f t="shared" si="96"/>
        <v>0</v>
      </c>
      <c r="CL123" s="24">
        <f t="shared" si="97"/>
        <v>0</v>
      </c>
      <c r="CM123" s="24">
        <f t="shared" si="98"/>
        <v>1</v>
      </c>
      <c r="CN123" s="45">
        <f t="shared" si="99"/>
        <v>870000</v>
      </c>
      <c r="CO123" s="47"/>
    </row>
    <row r="124" spans="1:93" s="48" customFormat="1">
      <c r="A124" s="22">
        <v>114</v>
      </c>
      <c r="B124" s="78" t="s">
        <v>182</v>
      </c>
      <c r="C124" s="24">
        <v>30429</v>
      </c>
      <c r="D124" s="25">
        <f>IFERROR(VLOOKUP($C124,[1]Sheet1!$C:$AD,14,0),"")</f>
        <v>44466</v>
      </c>
      <c r="E124" s="25">
        <f>IFERROR(VLOOKUP($C124,[1]Sheet1!$C:$AD,15,0),"")</f>
        <v>44768</v>
      </c>
      <c r="F124" s="26" t="str">
        <f>IFERROR(VLOOKUP($C124,[1]Sheet1!$C:$AD,17,0),"")</f>
        <v>E</v>
      </c>
      <c r="G124" s="25" t="str">
        <f>IFERROR(VLOOKUP($C124,[1]Sheet1!$C:$AD,9,0),"")</f>
        <v>AGENT POSTPAID</v>
      </c>
      <c r="H124" s="25" t="str">
        <f>IFERROR(VLOOKUP($C124,[1]Sheet1!$C:$AD,4,0),"")</f>
        <v>PEREMPUAN</v>
      </c>
      <c r="I124" s="25" t="str">
        <f>IFERROR(VLOOKUP($C124,[1]Sheet1!$C:$AD,11,0),"")</f>
        <v>IIN TARINAH</v>
      </c>
      <c r="J124" s="25" t="str">
        <f>IFERROR(VLOOKUP($C124,[1]Sheet1!$C:$AD,12,0),"")</f>
        <v>AAN YANUAR</v>
      </c>
      <c r="K124" s="27" t="s">
        <v>68</v>
      </c>
      <c r="L124" s="24"/>
      <c r="M124" s="24"/>
      <c r="N124" s="22">
        <v>22</v>
      </c>
      <c r="O124" s="22">
        <f>VLOOKUP($C124,[1]Sheet2!$C:$AI,11,0)</f>
        <v>24</v>
      </c>
      <c r="P124" s="22">
        <f>VLOOKUP($C124,[1]Sheet2!$C:$AI,17,0)</f>
        <v>0</v>
      </c>
      <c r="Q124" s="22">
        <f>VLOOKUP($C124,[1]Sheet2!$C:$AI,19,0)</f>
        <v>0</v>
      </c>
      <c r="R124" s="22">
        <f>VLOOKUP($C124,[1]Sheet2!$C:$AI,25,0)</f>
        <v>0</v>
      </c>
      <c r="S124" s="22">
        <f>VLOOKUP($C124,[1]Sheet2!$C:$AI,22,0)</f>
        <v>0</v>
      </c>
      <c r="T124" s="22">
        <f>VLOOKUP($C124,[1]Sheet2!$C:$AI,16,0)</f>
        <v>0</v>
      </c>
      <c r="U124" s="22">
        <f t="shared" si="50"/>
        <v>0</v>
      </c>
      <c r="V124" s="22">
        <f t="shared" si="51"/>
        <v>24</v>
      </c>
      <c r="W124" s="22">
        <f t="shared" si="52"/>
        <v>24</v>
      </c>
      <c r="X124" s="22">
        <v>7.75</v>
      </c>
      <c r="Y124" s="22">
        <v>0</v>
      </c>
      <c r="Z124" s="28">
        <f t="shared" si="53"/>
        <v>1</v>
      </c>
      <c r="AA124" s="22">
        <f t="shared" si="54"/>
        <v>5</v>
      </c>
      <c r="AB124" s="29">
        <f t="shared" si="55"/>
        <v>0.1</v>
      </c>
      <c r="AC124" s="22">
        <f t="shared" si="56"/>
        <v>0</v>
      </c>
      <c r="AD124" s="28">
        <f t="shared" si="57"/>
        <v>1</v>
      </c>
      <c r="AE124" s="22">
        <f t="shared" si="58"/>
        <v>5</v>
      </c>
      <c r="AF124" s="29">
        <f t="shared" si="59"/>
        <v>0.15</v>
      </c>
      <c r="AG124" s="22">
        <f t="shared" si="60"/>
        <v>11160</v>
      </c>
      <c r="AH124" s="30">
        <f>VLOOKUP(C124,[1]Sheet3!C:H,6,0)</f>
        <v>13618.699999999948</v>
      </c>
      <c r="AI124" s="31">
        <f t="shared" si="61"/>
        <v>1.22031362007168</v>
      </c>
      <c r="AJ124" s="22">
        <f t="shared" si="62"/>
        <v>5</v>
      </c>
      <c r="AK124" s="29">
        <f t="shared" si="63"/>
        <v>0.1</v>
      </c>
      <c r="AL124" s="32">
        <v>300</v>
      </c>
      <c r="AM124" s="33">
        <f>VLOOKUP($C124,[1]Sheet1!$C:$AD,21,0)</f>
        <v>299</v>
      </c>
      <c r="AN124" s="32">
        <f t="shared" si="64"/>
        <v>5</v>
      </c>
      <c r="AO124" s="29">
        <f t="shared" si="65"/>
        <v>0.15</v>
      </c>
      <c r="AP124" s="34">
        <v>95</v>
      </c>
      <c r="AQ124" s="33">
        <f>VLOOKUP($C124,[1]Sheet1!$C:$AD,22,0)</f>
        <v>83.125</v>
      </c>
      <c r="AR124" s="32">
        <f t="shared" si="66"/>
        <v>1</v>
      </c>
      <c r="AS124" s="29">
        <f t="shared" si="67"/>
        <v>0.02</v>
      </c>
      <c r="AT124" s="35">
        <v>0.92</v>
      </c>
      <c r="AU124" s="36">
        <f>VLOOKUP($C124,[1]Sheet1!$C:$AD,23,0)</f>
        <v>0.95714285714285696</v>
      </c>
      <c r="AV124" s="32">
        <f t="shared" si="68"/>
        <v>5</v>
      </c>
      <c r="AW124" s="29">
        <f t="shared" si="69"/>
        <v>0.1</v>
      </c>
      <c r="AX124" s="34">
        <v>90</v>
      </c>
      <c r="AY124" s="33">
        <f>VLOOKUP($C124,[1]Sheet1!$C:$AD,24,0)</f>
        <v>100</v>
      </c>
      <c r="AZ124" s="32">
        <f t="shared" si="70"/>
        <v>5</v>
      </c>
      <c r="BA124" s="29">
        <f t="shared" si="71"/>
        <v>0.08</v>
      </c>
      <c r="BB124" s="28">
        <v>0.85</v>
      </c>
      <c r="BC124" s="36">
        <f>VLOOKUP($C124,[1]Sheet1!$C:$AD,25,0)</f>
        <v>0.83333333333333304</v>
      </c>
      <c r="BD124" s="37"/>
      <c r="BE124" s="32">
        <f t="shared" si="72"/>
        <v>1</v>
      </c>
      <c r="BF124" s="29">
        <f t="shared" si="73"/>
        <v>1.2E-2</v>
      </c>
      <c r="BG124" s="28">
        <v>0.4</v>
      </c>
      <c r="BH124" s="36">
        <f>VLOOKUP($C124,[1]Sheet1!$C:$AD,26,0)</f>
        <v>0.625</v>
      </c>
      <c r="BI124" s="32">
        <f t="shared" si="74"/>
        <v>5</v>
      </c>
      <c r="BJ124" s="29">
        <f t="shared" si="75"/>
        <v>0.06</v>
      </c>
      <c r="BK124" s="38">
        <v>0.95</v>
      </c>
      <c r="BL124" s="36">
        <f>VLOOKUP($C124,[1]Sheet1!$C:$AD,27,0)</f>
        <v>0.99721254355400701</v>
      </c>
      <c r="BM124" s="32">
        <f t="shared" si="76"/>
        <v>5</v>
      </c>
      <c r="BN124" s="29">
        <f t="shared" si="77"/>
        <v>0.05</v>
      </c>
      <c r="BO124" s="39">
        <v>2</v>
      </c>
      <c r="BP124" s="32">
        <f t="shared" si="78"/>
        <v>5</v>
      </c>
      <c r="BQ124" s="29">
        <f t="shared" si="79"/>
        <v>0.05</v>
      </c>
      <c r="BR124" s="29">
        <f t="shared" si="80"/>
        <v>0.5</v>
      </c>
      <c r="BS124" s="29">
        <f t="shared" si="81"/>
        <v>0.27200000000000002</v>
      </c>
      <c r="BT124" s="29">
        <f t="shared" si="82"/>
        <v>0.1</v>
      </c>
      <c r="BU124" s="40">
        <f t="shared" si="83"/>
        <v>0.872</v>
      </c>
      <c r="BV124" s="41" t="str">
        <f t="shared" si="84"/>
        <v>TERIMA</v>
      </c>
      <c r="BW124" s="42">
        <f t="shared" si="85"/>
        <v>670000</v>
      </c>
      <c r="BX124" s="43">
        <f t="shared" si="86"/>
        <v>182240</v>
      </c>
      <c r="BY124" s="44"/>
      <c r="BZ124" s="44"/>
      <c r="CA124" s="44"/>
      <c r="CB124" s="43">
        <f t="shared" si="87"/>
        <v>335000</v>
      </c>
      <c r="CC124" s="43">
        <f t="shared" si="88"/>
        <v>182240</v>
      </c>
      <c r="CD124" s="43">
        <f t="shared" si="89"/>
        <v>67000</v>
      </c>
      <c r="CE124" s="37">
        <f t="shared" si="90"/>
        <v>0</v>
      </c>
      <c r="CF124" s="24">
        <f t="shared" si="91"/>
        <v>0</v>
      </c>
      <c r="CG124" s="24">
        <f t="shared" si="92"/>
        <v>0</v>
      </c>
      <c r="CH124" s="24">
        <f t="shared" si="93"/>
        <v>0</v>
      </c>
      <c r="CI124" s="24">
        <f t="shared" si="94"/>
        <v>0</v>
      </c>
      <c r="CJ124" s="24">
        <f t="shared" si="95"/>
        <v>0</v>
      </c>
      <c r="CK124" s="24">
        <f t="shared" si="96"/>
        <v>0</v>
      </c>
      <c r="CL124" s="24">
        <f t="shared" si="97"/>
        <v>0</v>
      </c>
      <c r="CM124" s="24">
        <f t="shared" si="98"/>
        <v>1</v>
      </c>
      <c r="CN124" s="45">
        <f t="shared" si="99"/>
        <v>584240</v>
      </c>
      <c r="CO124" s="47"/>
    </row>
    <row r="125" spans="1:93" s="48" customFormat="1">
      <c r="A125" s="22">
        <v>115</v>
      </c>
      <c r="B125" s="87" t="s">
        <v>183</v>
      </c>
      <c r="C125" s="24">
        <v>96550</v>
      </c>
      <c r="D125" s="25">
        <f>IFERROR(VLOOKUP($C125,[1]Sheet1!$C:$AD,14,0),"")</f>
        <v>44503</v>
      </c>
      <c r="E125" s="25">
        <f>IFERROR(VLOOKUP($C125,[1]Sheet1!$C:$AD,15,0),"")</f>
        <v>44867</v>
      </c>
      <c r="F125" s="26" t="str">
        <f>IFERROR(VLOOKUP($C125,[1]Sheet1!$C:$AD,17,0),"")</f>
        <v>E</v>
      </c>
      <c r="G125" s="25" t="str">
        <f>IFERROR(VLOOKUP($C125,[1]Sheet1!$C:$AD,9,0),"")</f>
        <v>AGENT POSTPAID</v>
      </c>
      <c r="H125" s="25" t="str">
        <f>IFERROR(VLOOKUP($C125,[1]Sheet1!$C:$AD,4,0),"")</f>
        <v>PEREMPUAN</v>
      </c>
      <c r="I125" s="25" t="str">
        <f>IFERROR(VLOOKUP($C125,[1]Sheet1!$C:$AD,11,0),"")</f>
        <v>JEANNY ANASTASYA</v>
      </c>
      <c r="J125" s="25" t="str">
        <f>IFERROR(VLOOKUP($C125,[1]Sheet1!$C:$AD,12,0),"")</f>
        <v>AAN YANUAR</v>
      </c>
      <c r="K125" s="27" t="s">
        <v>68</v>
      </c>
      <c r="L125" s="24"/>
      <c r="M125" s="24"/>
      <c r="N125" s="22">
        <v>22</v>
      </c>
      <c r="O125" s="22">
        <f>VLOOKUP($C125,[1]Sheet2!$C:$AI,11,0)</f>
        <v>21</v>
      </c>
      <c r="P125" s="22">
        <f>VLOOKUP($C125,[1]Sheet2!$C:$AI,17,0)</f>
        <v>0</v>
      </c>
      <c r="Q125" s="22">
        <f>VLOOKUP($C125,[1]Sheet2!$C:$AI,19,0)</f>
        <v>0</v>
      </c>
      <c r="R125" s="22">
        <f>VLOOKUP($C125,[1]Sheet2!$C:$AI,25,0)</f>
        <v>0</v>
      </c>
      <c r="S125" s="22">
        <f>VLOOKUP($C125,[1]Sheet2!$C:$AI,22,0)</f>
        <v>0</v>
      </c>
      <c r="T125" s="22">
        <f>VLOOKUP($C125,[1]Sheet2!$C:$AI,16,0)</f>
        <v>0</v>
      </c>
      <c r="U125" s="22">
        <f t="shared" si="50"/>
        <v>0</v>
      </c>
      <c r="V125" s="22">
        <f t="shared" si="51"/>
        <v>21</v>
      </c>
      <c r="W125" s="22">
        <f t="shared" si="52"/>
        <v>21</v>
      </c>
      <c r="X125" s="22">
        <v>7.75</v>
      </c>
      <c r="Y125" s="22">
        <v>0</v>
      </c>
      <c r="Z125" s="28">
        <f t="shared" si="53"/>
        <v>1</v>
      </c>
      <c r="AA125" s="22">
        <f t="shared" si="54"/>
        <v>5</v>
      </c>
      <c r="AB125" s="29">
        <f t="shared" si="55"/>
        <v>0.1</v>
      </c>
      <c r="AC125" s="22">
        <f t="shared" si="56"/>
        <v>0</v>
      </c>
      <c r="AD125" s="28">
        <f t="shared" si="57"/>
        <v>1</v>
      </c>
      <c r="AE125" s="22">
        <f t="shared" si="58"/>
        <v>5</v>
      </c>
      <c r="AF125" s="29">
        <f t="shared" si="59"/>
        <v>0.15</v>
      </c>
      <c r="AG125" s="22">
        <f t="shared" si="60"/>
        <v>9765</v>
      </c>
      <c r="AH125" s="30">
        <f>VLOOKUP(C125,[1]Sheet3!C:H,6,0)</f>
        <v>12049.54999999999</v>
      </c>
      <c r="AI125" s="31">
        <f t="shared" si="61"/>
        <v>1.23395289298515</v>
      </c>
      <c r="AJ125" s="22">
        <f t="shared" si="62"/>
        <v>5</v>
      </c>
      <c r="AK125" s="29">
        <f t="shared" si="63"/>
        <v>0.1</v>
      </c>
      <c r="AL125" s="32">
        <v>300</v>
      </c>
      <c r="AM125" s="33">
        <f>VLOOKUP($C125,[1]Sheet1!$C:$AD,21,0)</f>
        <v>291.97889509621399</v>
      </c>
      <c r="AN125" s="32">
        <f t="shared" si="64"/>
        <v>5</v>
      </c>
      <c r="AO125" s="29">
        <f t="shared" si="65"/>
        <v>0.15</v>
      </c>
      <c r="AP125" s="34">
        <v>95</v>
      </c>
      <c r="AQ125" s="33">
        <f>VLOOKUP($C125,[1]Sheet1!$C:$AD,22,0)</f>
        <v>91.9444444444445</v>
      </c>
      <c r="AR125" s="32">
        <f t="shared" si="66"/>
        <v>1</v>
      </c>
      <c r="AS125" s="29">
        <f t="shared" si="67"/>
        <v>0.02</v>
      </c>
      <c r="AT125" s="35">
        <v>0.92</v>
      </c>
      <c r="AU125" s="36">
        <f>VLOOKUP($C125,[1]Sheet1!$C:$AD,23,0)</f>
        <v>0.89705882352941202</v>
      </c>
      <c r="AV125" s="32">
        <f t="shared" si="68"/>
        <v>1</v>
      </c>
      <c r="AW125" s="29">
        <f t="shared" si="69"/>
        <v>0.02</v>
      </c>
      <c r="AX125" s="34">
        <v>90</v>
      </c>
      <c r="AY125" s="33">
        <f>VLOOKUP($C125,[1]Sheet1!$C:$AD,24,0)</f>
        <v>100</v>
      </c>
      <c r="AZ125" s="32">
        <f t="shared" si="70"/>
        <v>5</v>
      </c>
      <c r="BA125" s="29">
        <f t="shared" si="71"/>
        <v>0.08</v>
      </c>
      <c r="BB125" s="28">
        <v>0.85</v>
      </c>
      <c r="BC125" s="36">
        <f>VLOOKUP($C125,[1]Sheet1!$C:$AD,25,0)</f>
        <v>0.83928571428571397</v>
      </c>
      <c r="BD125" s="37"/>
      <c r="BE125" s="32">
        <f t="shared" si="72"/>
        <v>1</v>
      </c>
      <c r="BF125" s="29">
        <f t="shared" si="73"/>
        <v>1.2E-2</v>
      </c>
      <c r="BG125" s="28">
        <v>0.4</v>
      </c>
      <c r="BH125" s="36">
        <f>VLOOKUP($C125,[1]Sheet1!$C:$AD,26,0)</f>
        <v>0.60294117647058798</v>
      </c>
      <c r="BI125" s="32">
        <f t="shared" si="74"/>
        <v>5</v>
      </c>
      <c r="BJ125" s="29">
        <f t="shared" si="75"/>
        <v>0.06</v>
      </c>
      <c r="BK125" s="38">
        <v>0.95</v>
      </c>
      <c r="BL125" s="36">
        <f>VLOOKUP($C125,[1]Sheet1!$C:$AD,27,0)</f>
        <v>0.99565487274984499</v>
      </c>
      <c r="BM125" s="32">
        <f t="shared" si="76"/>
        <v>5</v>
      </c>
      <c r="BN125" s="29">
        <f t="shared" si="77"/>
        <v>0.05</v>
      </c>
      <c r="BO125" s="39">
        <v>2</v>
      </c>
      <c r="BP125" s="32">
        <f t="shared" si="78"/>
        <v>5</v>
      </c>
      <c r="BQ125" s="29">
        <f t="shared" si="79"/>
        <v>0.05</v>
      </c>
      <c r="BR125" s="29">
        <f t="shared" si="80"/>
        <v>0.5</v>
      </c>
      <c r="BS125" s="29">
        <f t="shared" si="81"/>
        <v>0.192</v>
      </c>
      <c r="BT125" s="29">
        <f t="shared" si="82"/>
        <v>0.1</v>
      </c>
      <c r="BU125" s="40">
        <f t="shared" si="83"/>
        <v>0.79199999999999993</v>
      </c>
      <c r="BV125" s="41" t="str">
        <f t="shared" si="84"/>
        <v>TERIMA</v>
      </c>
      <c r="BW125" s="42">
        <f t="shared" si="85"/>
        <v>670000</v>
      </c>
      <c r="BX125" s="43">
        <f t="shared" si="86"/>
        <v>128640</v>
      </c>
      <c r="BY125" s="44"/>
      <c r="BZ125" s="44"/>
      <c r="CA125" s="44"/>
      <c r="CB125" s="43">
        <f t="shared" si="87"/>
        <v>335000</v>
      </c>
      <c r="CC125" s="43">
        <f t="shared" si="88"/>
        <v>128640</v>
      </c>
      <c r="CD125" s="43">
        <f t="shared" si="89"/>
        <v>67000</v>
      </c>
      <c r="CE125" s="37">
        <f t="shared" si="90"/>
        <v>0</v>
      </c>
      <c r="CF125" s="24">
        <f t="shared" si="91"/>
        <v>0</v>
      </c>
      <c r="CG125" s="24">
        <f t="shared" si="92"/>
        <v>0</v>
      </c>
      <c r="CH125" s="24">
        <f t="shared" si="93"/>
        <v>0</v>
      </c>
      <c r="CI125" s="24">
        <f t="shared" si="94"/>
        <v>0</v>
      </c>
      <c r="CJ125" s="24">
        <f t="shared" si="95"/>
        <v>0</v>
      </c>
      <c r="CK125" s="24">
        <f t="shared" si="96"/>
        <v>0</v>
      </c>
      <c r="CL125" s="24">
        <f t="shared" si="97"/>
        <v>0</v>
      </c>
      <c r="CM125" s="24">
        <f t="shared" si="98"/>
        <v>1</v>
      </c>
      <c r="CN125" s="45">
        <f t="shared" si="99"/>
        <v>530640</v>
      </c>
      <c r="CO125" s="47"/>
    </row>
    <row r="126" spans="1:93" s="48" customFormat="1">
      <c r="A126" s="22">
        <v>116</v>
      </c>
      <c r="B126" s="78" t="s">
        <v>184</v>
      </c>
      <c r="C126" s="24">
        <v>30567</v>
      </c>
      <c r="D126" s="25">
        <f>IFERROR(VLOOKUP($C126,[1]Sheet1!$C:$AD,14,0),"")</f>
        <v>44530</v>
      </c>
      <c r="E126" s="25">
        <f>IFERROR(VLOOKUP($C126,[1]Sheet1!$C:$AD,15,0),"")</f>
        <v>44833</v>
      </c>
      <c r="F126" s="26" t="str">
        <f>IFERROR(VLOOKUP($C126,[1]Sheet1!$C:$AD,17,0),"")</f>
        <v>E</v>
      </c>
      <c r="G126" s="25" t="str">
        <f>IFERROR(VLOOKUP($C126,[1]Sheet1!$C:$AD,9,0),"")</f>
        <v>AGENT POSTPAID</v>
      </c>
      <c r="H126" s="25" t="str">
        <f>IFERROR(VLOOKUP($C126,[1]Sheet1!$C:$AD,4,0),"")</f>
        <v>LAKI-LAKI</v>
      </c>
      <c r="I126" s="25" t="str">
        <f>IFERROR(VLOOKUP($C126,[1]Sheet1!$C:$AD,11,0),"")</f>
        <v>FREDY CAHYADI</v>
      </c>
      <c r="J126" s="25" t="str">
        <f>IFERROR(VLOOKUP($C126,[1]Sheet1!$C:$AD,12,0),"")</f>
        <v>RIKA RIANY</v>
      </c>
      <c r="K126" s="27" t="s">
        <v>68</v>
      </c>
      <c r="L126" s="24"/>
      <c r="M126" s="24"/>
      <c r="N126" s="22">
        <v>22</v>
      </c>
      <c r="O126" s="22">
        <f>VLOOKUP($C126,[1]Sheet2!$C:$AI,11,0)</f>
        <v>24</v>
      </c>
      <c r="P126" s="22">
        <f>VLOOKUP($C126,[1]Sheet2!$C:$AI,17,0)</f>
        <v>0</v>
      </c>
      <c r="Q126" s="22">
        <f>VLOOKUP($C126,[1]Sheet2!$C:$AI,19,0)</f>
        <v>0</v>
      </c>
      <c r="R126" s="22">
        <f>VLOOKUP($C126,[1]Sheet2!$C:$AI,25,0)</f>
        <v>0</v>
      </c>
      <c r="S126" s="22">
        <f>VLOOKUP($C126,[1]Sheet2!$C:$AI,22,0)</f>
        <v>0</v>
      </c>
      <c r="T126" s="22">
        <f>VLOOKUP($C126,[1]Sheet2!$C:$AI,16,0)</f>
        <v>0</v>
      </c>
      <c r="U126" s="22">
        <f t="shared" si="50"/>
        <v>0</v>
      </c>
      <c r="V126" s="22">
        <f t="shared" si="51"/>
        <v>24</v>
      </c>
      <c r="W126" s="22">
        <f t="shared" si="52"/>
        <v>24</v>
      </c>
      <c r="X126" s="22">
        <v>7.75</v>
      </c>
      <c r="Y126" s="22">
        <v>0</v>
      </c>
      <c r="Z126" s="28">
        <f t="shared" si="53"/>
        <v>1</v>
      </c>
      <c r="AA126" s="22">
        <f t="shared" si="54"/>
        <v>5</v>
      </c>
      <c r="AB126" s="29">
        <f t="shared" si="55"/>
        <v>0.1</v>
      </c>
      <c r="AC126" s="22">
        <f t="shared" si="56"/>
        <v>0</v>
      </c>
      <c r="AD126" s="28">
        <f t="shared" si="57"/>
        <v>1</v>
      </c>
      <c r="AE126" s="22">
        <f t="shared" si="58"/>
        <v>5</v>
      </c>
      <c r="AF126" s="29">
        <f t="shared" si="59"/>
        <v>0.15</v>
      </c>
      <c r="AG126" s="22">
        <f t="shared" si="60"/>
        <v>11160</v>
      </c>
      <c r="AH126" s="30">
        <f>VLOOKUP(C126,[1]Sheet3!C:H,6,0)</f>
        <v>12330.183333333334</v>
      </c>
      <c r="AI126" s="31">
        <f t="shared" si="61"/>
        <v>1.10485513739546</v>
      </c>
      <c r="AJ126" s="22">
        <f t="shared" si="62"/>
        <v>5</v>
      </c>
      <c r="AK126" s="29">
        <f t="shared" si="63"/>
        <v>0.1</v>
      </c>
      <c r="AL126" s="32">
        <v>300</v>
      </c>
      <c r="AM126" s="33">
        <f>VLOOKUP($C126,[1]Sheet1!$C:$AD,21,0)</f>
        <v>217.93817619783599</v>
      </c>
      <c r="AN126" s="32">
        <f t="shared" si="64"/>
        <v>5</v>
      </c>
      <c r="AO126" s="29">
        <f t="shared" si="65"/>
        <v>0.15</v>
      </c>
      <c r="AP126" s="34">
        <v>95</v>
      </c>
      <c r="AQ126" s="33">
        <f>VLOOKUP($C126,[1]Sheet1!$C:$AD,22,0)</f>
        <v>84.5833333333333</v>
      </c>
      <c r="AR126" s="32">
        <f t="shared" si="66"/>
        <v>1</v>
      </c>
      <c r="AS126" s="29">
        <f t="shared" si="67"/>
        <v>0.02</v>
      </c>
      <c r="AT126" s="35">
        <v>0.92</v>
      </c>
      <c r="AU126" s="36">
        <f>VLOOKUP($C126,[1]Sheet1!$C:$AD,23,0)</f>
        <v>0.95333333333333303</v>
      </c>
      <c r="AV126" s="32">
        <f t="shared" si="68"/>
        <v>5</v>
      </c>
      <c r="AW126" s="29">
        <f t="shared" si="69"/>
        <v>0.1</v>
      </c>
      <c r="AX126" s="34">
        <v>90</v>
      </c>
      <c r="AY126" s="33">
        <f>VLOOKUP($C126,[1]Sheet1!$C:$AD,24,0)</f>
        <v>100</v>
      </c>
      <c r="AZ126" s="32">
        <f t="shared" si="70"/>
        <v>5</v>
      </c>
      <c r="BA126" s="29">
        <f t="shared" si="71"/>
        <v>0.08</v>
      </c>
      <c r="BB126" s="28">
        <v>0.85</v>
      </c>
      <c r="BC126" s="36">
        <f>VLOOKUP($C126,[1]Sheet1!$C:$AD,25,0)</f>
        <v>0.86666666666666703</v>
      </c>
      <c r="BD126" s="37"/>
      <c r="BE126" s="32">
        <f t="shared" si="72"/>
        <v>5</v>
      </c>
      <c r="BF126" s="29">
        <f t="shared" si="73"/>
        <v>0.06</v>
      </c>
      <c r="BG126" s="28">
        <v>0.4</v>
      </c>
      <c r="BH126" s="36">
        <f>VLOOKUP($C126,[1]Sheet1!$C:$AD,26,0)</f>
        <v>0.63333333333333297</v>
      </c>
      <c r="BI126" s="32">
        <f t="shared" si="74"/>
        <v>5</v>
      </c>
      <c r="BJ126" s="29">
        <f t="shared" si="75"/>
        <v>0.06</v>
      </c>
      <c r="BK126" s="38">
        <v>0.95</v>
      </c>
      <c r="BL126" s="36">
        <f>VLOOKUP($C126,[1]Sheet1!$C:$AD,27,0)</f>
        <v>0.99381761978361705</v>
      </c>
      <c r="BM126" s="32">
        <f t="shared" si="76"/>
        <v>5</v>
      </c>
      <c r="BN126" s="29">
        <f t="shared" si="77"/>
        <v>0.05</v>
      </c>
      <c r="BO126" s="39">
        <v>2</v>
      </c>
      <c r="BP126" s="32">
        <f t="shared" si="78"/>
        <v>5</v>
      </c>
      <c r="BQ126" s="29">
        <f t="shared" si="79"/>
        <v>0.05</v>
      </c>
      <c r="BR126" s="29">
        <f t="shared" si="80"/>
        <v>0.5</v>
      </c>
      <c r="BS126" s="29">
        <f t="shared" si="81"/>
        <v>0.32</v>
      </c>
      <c r="BT126" s="29">
        <f t="shared" si="82"/>
        <v>0.1</v>
      </c>
      <c r="BU126" s="40">
        <f t="shared" si="83"/>
        <v>0.92</v>
      </c>
      <c r="BV126" s="41" t="str">
        <f t="shared" si="84"/>
        <v>TERIMA</v>
      </c>
      <c r="BW126" s="42">
        <f t="shared" si="85"/>
        <v>670000</v>
      </c>
      <c r="BX126" s="43">
        <f t="shared" si="86"/>
        <v>214400</v>
      </c>
      <c r="BY126" s="44"/>
      <c r="BZ126" s="44"/>
      <c r="CA126" s="44"/>
      <c r="CB126" s="43">
        <f t="shared" si="87"/>
        <v>335000</v>
      </c>
      <c r="CC126" s="43">
        <f t="shared" si="88"/>
        <v>214400</v>
      </c>
      <c r="CD126" s="43">
        <f t="shared" si="89"/>
        <v>67000</v>
      </c>
      <c r="CE126" s="37">
        <f t="shared" si="90"/>
        <v>0</v>
      </c>
      <c r="CF126" s="24">
        <f t="shared" si="91"/>
        <v>0</v>
      </c>
      <c r="CG126" s="24">
        <f t="shared" si="92"/>
        <v>0</v>
      </c>
      <c r="CH126" s="24">
        <f t="shared" si="93"/>
        <v>0</v>
      </c>
      <c r="CI126" s="24">
        <f t="shared" si="94"/>
        <v>0</v>
      </c>
      <c r="CJ126" s="24">
        <f t="shared" si="95"/>
        <v>0</v>
      </c>
      <c r="CK126" s="24">
        <f t="shared" si="96"/>
        <v>0</v>
      </c>
      <c r="CL126" s="24">
        <f t="shared" si="97"/>
        <v>1</v>
      </c>
      <c r="CM126" s="24">
        <f t="shared" si="98"/>
        <v>0</v>
      </c>
      <c r="CN126" s="45">
        <f t="shared" si="99"/>
        <v>616400</v>
      </c>
      <c r="CO126" s="47"/>
    </row>
    <row r="127" spans="1:93" s="48" customFormat="1">
      <c r="A127" s="22">
        <v>117</v>
      </c>
      <c r="B127" s="78" t="s">
        <v>185</v>
      </c>
      <c r="C127" s="24">
        <v>152507</v>
      </c>
      <c r="D127" s="25">
        <f>IFERROR(VLOOKUP($C127,[1]Sheet1!$C:$AD,14,0),"")</f>
        <v>44441</v>
      </c>
      <c r="E127" s="25">
        <f>IFERROR(VLOOKUP($C127,[1]Sheet1!$C:$AD,15,0),"")</f>
        <v>44743</v>
      </c>
      <c r="F127" s="26" t="str">
        <f>IFERROR(VLOOKUP($C127,[1]Sheet1!$C:$AD,17,0),"")</f>
        <v>E</v>
      </c>
      <c r="G127" s="25" t="str">
        <f>IFERROR(VLOOKUP($C127,[1]Sheet1!$C:$AD,9,0),"")</f>
        <v>AGENT POSTPAID</v>
      </c>
      <c r="H127" s="25" t="str">
        <f>IFERROR(VLOOKUP($C127,[1]Sheet1!$C:$AD,4,0),"")</f>
        <v>PEREMPUAN</v>
      </c>
      <c r="I127" s="25" t="str">
        <f>IFERROR(VLOOKUP($C127,[1]Sheet1!$C:$AD,11,0),"")</f>
        <v>IMAN RINALDI</v>
      </c>
      <c r="J127" s="25" t="str">
        <f>IFERROR(VLOOKUP($C127,[1]Sheet1!$C:$AD,12,0),"")</f>
        <v>RIKA RIANY</v>
      </c>
      <c r="K127" s="27" t="s">
        <v>68</v>
      </c>
      <c r="L127" s="24"/>
      <c r="M127" s="24"/>
      <c r="N127" s="22">
        <v>22</v>
      </c>
      <c r="O127" s="22">
        <f>VLOOKUP($C127,[1]Sheet2!$C:$AI,11,0)</f>
        <v>21</v>
      </c>
      <c r="P127" s="22">
        <f>VLOOKUP($C127,[1]Sheet2!$C:$AI,17,0)</f>
        <v>0</v>
      </c>
      <c r="Q127" s="22">
        <f>VLOOKUP($C127,[1]Sheet2!$C:$AI,19,0)</f>
        <v>0</v>
      </c>
      <c r="R127" s="22">
        <f>VLOOKUP($C127,[1]Sheet2!$C:$AI,25,0)</f>
        <v>0</v>
      </c>
      <c r="S127" s="22">
        <f>VLOOKUP($C127,[1]Sheet2!$C:$AI,22,0)</f>
        <v>0</v>
      </c>
      <c r="T127" s="22">
        <f>VLOOKUP($C127,[1]Sheet2!$C:$AI,16,0)</f>
        <v>0</v>
      </c>
      <c r="U127" s="22">
        <f t="shared" si="50"/>
        <v>0</v>
      </c>
      <c r="V127" s="22">
        <f t="shared" si="51"/>
        <v>21</v>
      </c>
      <c r="W127" s="22">
        <f t="shared" si="52"/>
        <v>21</v>
      </c>
      <c r="X127" s="22">
        <v>7.75</v>
      </c>
      <c r="Y127" s="22">
        <v>0</v>
      </c>
      <c r="Z127" s="28">
        <f t="shared" si="53"/>
        <v>1</v>
      </c>
      <c r="AA127" s="22">
        <f t="shared" si="54"/>
        <v>5</v>
      </c>
      <c r="AB127" s="29">
        <f t="shared" si="55"/>
        <v>0.1</v>
      </c>
      <c r="AC127" s="22">
        <f t="shared" si="56"/>
        <v>0</v>
      </c>
      <c r="AD127" s="28">
        <f t="shared" si="57"/>
        <v>1</v>
      </c>
      <c r="AE127" s="22">
        <f t="shared" si="58"/>
        <v>5</v>
      </c>
      <c r="AF127" s="29">
        <f t="shared" si="59"/>
        <v>0.15</v>
      </c>
      <c r="AG127" s="22">
        <f t="shared" si="60"/>
        <v>9765</v>
      </c>
      <c r="AH127" s="30">
        <f>VLOOKUP(C127,[1]Sheet3!C:H,6,0)</f>
        <v>12021.783333333326</v>
      </c>
      <c r="AI127" s="31">
        <f t="shared" si="61"/>
        <v>1.23110940433521</v>
      </c>
      <c r="AJ127" s="22">
        <f t="shared" si="62"/>
        <v>5</v>
      </c>
      <c r="AK127" s="29">
        <f t="shared" si="63"/>
        <v>0.1</v>
      </c>
      <c r="AL127" s="32">
        <v>300</v>
      </c>
      <c r="AM127" s="33">
        <f>VLOOKUP($C127,[1]Sheet1!$C:$AD,21,0)</f>
        <v>284.65060975609799</v>
      </c>
      <c r="AN127" s="32">
        <f t="shared" si="64"/>
        <v>5</v>
      </c>
      <c r="AO127" s="29">
        <f t="shared" si="65"/>
        <v>0.15</v>
      </c>
      <c r="AP127" s="34">
        <v>95</v>
      </c>
      <c r="AQ127" s="33">
        <f>VLOOKUP($C127,[1]Sheet1!$C:$AD,22,0)</f>
        <v>100</v>
      </c>
      <c r="AR127" s="32">
        <f t="shared" si="66"/>
        <v>5</v>
      </c>
      <c r="AS127" s="29">
        <f t="shared" si="67"/>
        <v>0.1</v>
      </c>
      <c r="AT127" s="35">
        <v>0.92</v>
      </c>
      <c r="AU127" s="36">
        <f>VLOOKUP($C127,[1]Sheet1!$C:$AD,23,0)</f>
        <v>0.93030303030302997</v>
      </c>
      <c r="AV127" s="32">
        <f t="shared" si="68"/>
        <v>5</v>
      </c>
      <c r="AW127" s="29">
        <f t="shared" si="69"/>
        <v>0.1</v>
      </c>
      <c r="AX127" s="34">
        <v>90</v>
      </c>
      <c r="AY127" s="33">
        <f>VLOOKUP($C127,[1]Sheet1!$C:$AD,24,0)</f>
        <v>100</v>
      </c>
      <c r="AZ127" s="32">
        <f t="shared" si="70"/>
        <v>5</v>
      </c>
      <c r="BA127" s="29">
        <f t="shared" si="71"/>
        <v>0.08</v>
      </c>
      <c r="BB127" s="28">
        <v>0.85</v>
      </c>
      <c r="BC127" s="36">
        <f>VLOOKUP($C127,[1]Sheet1!$C:$AD,25,0)</f>
        <v>0.90909090909090895</v>
      </c>
      <c r="BD127" s="37"/>
      <c r="BE127" s="32">
        <f t="shared" si="72"/>
        <v>5</v>
      </c>
      <c r="BF127" s="29">
        <f t="shared" si="73"/>
        <v>0.06</v>
      </c>
      <c r="BG127" s="28">
        <v>0.4</v>
      </c>
      <c r="BH127" s="36">
        <f>VLOOKUP($C127,[1]Sheet1!$C:$AD,26,0)</f>
        <v>0.66666666666666696</v>
      </c>
      <c r="BI127" s="32">
        <f t="shared" si="74"/>
        <v>5</v>
      </c>
      <c r="BJ127" s="29">
        <f t="shared" si="75"/>
        <v>0.06</v>
      </c>
      <c r="BK127" s="38">
        <v>0.95</v>
      </c>
      <c r="BL127" s="36">
        <f>VLOOKUP($C127,[1]Sheet1!$C:$AD,27,0)</f>
        <v>0.99695121951219501</v>
      </c>
      <c r="BM127" s="32">
        <f t="shared" si="76"/>
        <v>5</v>
      </c>
      <c r="BN127" s="29">
        <f t="shared" si="77"/>
        <v>0.05</v>
      </c>
      <c r="BO127" s="39">
        <v>2</v>
      </c>
      <c r="BP127" s="32">
        <f t="shared" si="78"/>
        <v>5</v>
      </c>
      <c r="BQ127" s="29">
        <f t="shared" si="79"/>
        <v>0.05</v>
      </c>
      <c r="BR127" s="29">
        <f t="shared" si="80"/>
        <v>0.5</v>
      </c>
      <c r="BS127" s="29">
        <f t="shared" si="81"/>
        <v>0.4</v>
      </c>
      <c r="BT127" s="29">
        <f t="shared" si="82"/>
        <v>0.1</v>
      </c>
      <c r="BU127" s="40">
        <f t="shared" si="83"/>
        <v>1</v>
      </c>
      <c r="BV127" s="41" t="str">
        <f t="shared" si="84"/>
        <v>TERIMA</v>
      </c>
      <c r="BW127" s="42">
        <f t="shared" si="85"/>
        <v>670000</v>
      </c>
      <c r="BX127" s="43">
        <f t="shared" si="86"/>
        <v>268000</v>
      </c>
      <c r="BY127" s="44"/>
      <c r="BZ127" s="44"/>
      <c r="CA127" s="44"/>
      <c r="CB127" s="43">
        <f t="shared" si="87"/>
        <v>335000</v>
      </c>
      <c r="CC127" s="43">
        <f t="shared" si="88"/>
        <v>268000</v>
      </c>
      <c r="CD127" s="43">
        <f t="shared" si="89"/>
        <v>67000</v>
      </c>
      <c r="CE127" s="37">
        <f t="shared" si="90"/>
        <v>200000</v>
      </c>
      <c r="CF127" s="24">
        <f t="shared" si="91"/>
        <v>0</v>
      </c>
      <c r="CG127" s="24">
        <f t="shared" si="92"/>
        <v>0</v>
      </c>
      <c r="CH127" s="24">
        <f t="shared" si="93"/>
        <v>0</v>
      </c>
      <c r="CI127" s="24">
        <f t="shared" si="94"/>
        <v>0</v>
      </c>
      <c r="CJ127" s="24">
        <f t="shared" si="95"/>
        <v>0</v>
      </c>
      <c r="CK127" s="24">
        <f t="shared" si="96"/>
        <v>0</v>
      </c>
      <c r="CL127" s="24">
        <f t="shared" si="97"/>
        <v>0</v>
      </c>
      <c r="CM127" s="24">
        <f t="shared" si="98"/>
        <v>1</v>
      </c>
      <c r="CN127" s="45">
        <f t="shared" si="99"/>
        <v>870000</v>
      </c>
      <c r="CO127" s="47"/>
    </row>
    <row r="128" spans="1:93" s="48" customFormat="1">
      <c r="A128" s="22">
        <v>118</v>
      </c>
      <c r="B128" s="78" t="s">
        <v>186</v>
      </c>
      <c r="C128" s="24">
        <v>103592</v>
      </c>
      <c r="D128" s="25">
        <f>IFERROR(VLOOKUP($C128,[1]Sheet1!$C:$AD,14,0),"")</f>
        <v>44404</v>
      </c>
      <c r="E128" s="25">
        <f>IFERROR(VLOOKUP($C128,[1]Sheet1!$C:$AD,15,0),"")</f>
        <v>44707</v>
      </c>
      <c r="F128" s="26" t="str">
        <f>IFERROR(VLOOKUP($C128,[1]Sheet1!$C:$AD,17,0),"")</f>
        <v>E</v>
      </c>
      <c r="G128" s="25" t="str">
        <f>IFERROR(VLOOKUP($C128,[1]Sheet1!$C:$AD,9,0),"")</f>
        <v>AGENT POSTPAID</v>
      </c>
      <c r="H128" s="25" t="str">
        <f>IFERROR(VLOOKUP($C128,[1]Sheet1!$C:$AD,4,0),"")</f>
        <v>LAKI-LAKI</v>
      </c>
      <c r="I128" s="25" t="str">
        <f>IFERROR(VLOOKUP($C128,[1]Sheet1!$C:$AD,11,0),"")</f>
        <v>JEANNY ANASTASYA</v>
      </c>
      <c r="J128" s="25" t="str">
        <f>IFERROR(VLOOKUP($C128,[1]Sheet1!$C:$AD,12,0),"")</f>
        <v>AAN YANUAR</v>
      </c>
      <c r="K128" s="27" t="s">
        <v>68</v>
      </c>
      <c r="L128" s="24"/>
      <c r="M128" s="24"/>
      <c r="N128" s="22">
        <v>22</v>
      </c>
      <c r="O128" s="22">
        <f>VLOOKUP($C128,[1]Sheet2!$C:$AI,11,0)</f>
        <v>24</v>
      </c>
      <c r="P128" s="22">
        <f>VLOOKUP($C128,[1]Sheet2!$C:$AI,17,0)</f>
        <v>0</v>
      </c>
      <c r="Q128" s="22">
        <f>VLOOKUP($C128,[1]Sheet2!$C:$AI,19,0)</f>
        <v>0</v>
      </c>
      <c r="R128" s="22">
        <f>VLOOKUP($C128,[1]Sheet2!$C:$AI,25,0)</f>
        <v>0</v>
      </c>
      <c r="S128" s="22">
        <f>VLOOKUP($C128,[1]Sheet2!$C:$AI,22,0)</f>
        <v>0</v>
      </c>
      <c r="T128" s="22">
        <f>VLOOKUP($C128,[1]Sheet2!$C:$AI,16,0)</f>
        <v>0</v>
      </c>
      <c r="U128" s="22">
        <f t="shared" si="50"/>
        <v>0</v>
      </c>
      <c r="V128" s="22">
        <f t="shared" si="51"/>
        <v>24</v>
      </c>
      <c r="W128" s="22">
        <f t="shared" si="52"/>
        <v>24</v>
      </c>
      <c r="X128" s="22">
        <v>7.75</v>
      </c>
      <c r="Y128" s="22">
        <v>0</v>
      </c>
      <c r="Z128" s="28">
        <f t="shared" si="53"/>
        <v>1</v>
      </c>
      <c r="AA128" s="22">
        <f t="shared" si="54"/>
        <v>5</v>
      </c>
      <c r="AB128" s="29">
        <f t="shared" si="55"/>
        <v>0.1</v>
      </c>
      <c r="AC128" s="22">
        <f t="shared" si="56"/>
        <v>0</v>
      </c>
      <c r="AD128" s="28">
        <f t="shared" si="57"/>
        <v>1</v>
      </c>
      <c r="AE128" s="22">
        <f t="shared" si="58"/>
        <v>5</v>
      </c>
      <c r="AF128" s="29">
        <f t="shared" si="59"/>
        <v>0.15</v>
      </c>
      <c r="AG128" s="22">
        <f t="shared" si="60"/>
        <v>11160</v>
      </c>
      <c r="AH128" s="30">
        <f>VLOOKUP(C128,[1]Sheet3!C:H,6,0)</f>
        <v>12433.683333333367</v>
      </c>
      <c r="AI128" s="31">
        <f t="shared" si="61"/>
        <v>1.11412933094385</v>
      </c>
      <c r="AJ128" s="22">
        <f t="shared" si="62"/>
        <v>5</v>
      </c>
      <c r="AK128" s="29">
        <f t="shared" si="63"/>
        <v>0.1</v>
      </c>
      <c r="AL128" s="32">
        <v>300</v>
      </c>
      <c r="AM128" s="33">
        <f>VLOOKUP($C128,[1]Sheet1!$C:$AD,21,0)</f>
        <v>294.39124293785301</v>
      </c>
      <c r="AN128" s="32">
        <f t="shared" si="64"/>
        <v>5</v>
      </c>
      <c r="AO128" s="29">
        <f t="shared" si="65"/>
        <v>0.15</v>
      </c>
      <c r="AP128" s="34">
        <v>95</v>
      </c>
      <c r="AQ128" s="33">
        <f>VLOOKUP($C128,[1]Sheet1!$C:$AD,22,0)</f>
        <v>96.6666666666667</v>
      </c>
      <c r="AR128" s="32">
        <f t="shared" si="66"/>
        <v>5</v>
      </c>
      <c r="AS128" s="29">
        <f t="shared" si="67"/>
        <v>0.1</v>
      </c>
      <c r="AT128" s="35">
        <v>0.92</v>
      </c>
      <c r="AU128" s="36">
        <f>VLOOKUP($C128,[1]Sheet1!$C:$AD,23,0)</f>
        <v>0.952380952380952</v>
      </c>
      <c r="AV128" s="32">
        <f t="shared" si="68"/>
        <v>5</v>
      </c>
      <c r="AW128" s="29">
        <f t="shared" si="69"/>
        <v>0.1</v>
      </c>
      <c r="AX128" s="34">
        <v>90</v>
      </c>
      <c r="AY128" s="33">
        <f>VLOOKUP($C128,[1]Sheet1!$C:$AD,24,0)</f>
        <v>100</v>
      </c>
      <c r="AZ128" s="32">
        <f t="shared" si="70"/>
        <v>5</v>
      </c>
      <c r="BA128" s="29">
        <f t="shared" si="71"/>
        <v>0.08</v>
      </c>
      <c r="BB128" s="28">
        <v>0.85</v>
      </c>
      <c r="BC128" s="36">
        <f>VLOOKUP($C128,[1]Sheet1!$C:$AD,25,0)</f>
        <v>1</v>
      </c>
      <c r="BD128" s="37"/>
      <c r="BE128" s="32">
        <f t="shared" si="72"/>
        <v>5</v>
      </c>
      <c r="BF128" s="29">
        <f t="shared" si="73"/>
        <v>0.06</v>
      </c>
      <c r="BG128" s="28">
        <v>0.4</v>
      </c>
      <c r="BH128" s="36">
        <f>VLOOKUP($C128,[1]Sheet1!$C:$AD,26,0)</f>
        <v>0.71428571428571397</v>
      </c>
      <c r="BI128" s="32">
        <f t="shared" si="74"/>
        <v>5</v>
      </c>
      <c r="BJ128" s="29">
        <f t="shared" si="75"/>
        <v>0.06</v>
      </c>
      <c r="BK128" s="38">
        <v>0.95</v>
      </c>
      <c r="BL128" s="36">
        <f>VLOOKUP($C128,[1]Sheet1!$C:$AD,27,0)</f>
        <v>0.98799435028248594</v>
      </c>
      <c r="BM128" s="32">
        <f t="shared" si="76"/>
        <v>5</v>
      </c>
      <c r="BN128" s="29">
        <f t="shared" si="77"/>
        <v>0.05</v>
      </c>
      <c r="BO128" s="39">
        <v>2</v>
      </c>
      <c r="BP128" s="32">
        <f t="shared" si="78"/>
        <v>5</v>
      </c>
      <c r="BQ128" s="29">
        <f t="shared" si="79"/>
        <v>0.05</v>
      </c>
      <c r="BR128" s="29">
        <f t="shared" si="80"/>
        <v>0.5</v>
      </c>
      <c r="BS128" s="29">
        <f t="shared" si="81"/>
        <v>0.4</v>
      </c>
      <c r="BT128" s="29">
        <f t="shared" si="82"/>
        <v>0.1</v>
      </c>
      <c r="BU128" s="40">
        <f t="shared" si="83"/>
        <v>1</v>
      </c>
      <c r="BV128" s="41" t="str">
        <f t="shared" si="84"/>
        <v>TERIMA</v>
      </c>
      <c r="BW128" s="42">
        <f t="shared" si="85"/>
        <v>670000</v>
      </c>
      <c r="BX128" s="43">
        <f t="shared" si="86"/>
        <v>268000</v>
      </c>
      <c r="BY128" s="44"/>
      <c r="BZ128" s="44"/>
      <c r="CA128" s="44"/>
      <c r="CB128" s="43">
        <f t="shared" si="87"/>
        <v>335000</v>
      </c>
      <c r="CC128" s="43">
        <f t="shared" si="88"/>
        <v>268000</v>
      </c>
      <c r="CD128" s="43">
        <f t="shared" si="89"/>
        <v>67000</v>
      </c>
      <c r="CE128" s="37">
        <f t="shared" si="90"/>
        <v>200000</v>
      </c>
      <c r="CF128" s="24">
        <f t="shared" si="91"/>
        <v>0</v>
      </c>
      <c r="CG128" s="24">
        <f t="shared" si="92"/>
        <v>0</v>
      </c>
      <c r="CH128" s="24">
        <f t="shared" si="93"/>
        <v>0</v>
      </c>
      <c r="CI128" s="24">
        <f t="shared" si="94"/>
        <v>0</v>
      </c>
      <c r="CJ128" s="24">
        <f t="shared" si="95"/>
        <v>0</v>
      </c>
      <c r="CK128" s="24">
        <f t="shared" si="96"/>
        <v>0</v>
      </c>
      <c r="CL128" s="24">
        <f t="shared" si="97"/>
        <v>1</v>
      </c>
      <c r="CM128" s="24">
        <f t="shared" si="98"/>
        <v>0</v>
      </c>
      <c r="CN128" s="45">
        <f t="shared" si="99"/>
        <v>870000</v>
      </c>
      <c r="CO128" s="47"/>
    </row>
    <row r="129" spans="1:93" s="48" customFormat="1">
      <c r="A129" s="22">
        <v>119</v>
      </c>
      <c r="B129" s="23" t="s">
        <v>187</v>
      </c>
      <c r="C129" s="24">
        <v>76402</v>
      </c>
      <c r="D129" s="25">
        <f>IFERROR(VLOOKUP($C129,[1]Sheet1!$C:$AD,14,0),"")</f>
        <v>44514</v>
      </c>
      <c r="E129" s="25">
        <f>IFERROR(VLOOKUP($C129,[1]Sheet1!$C:$AD,15,0),"")</f>
        <v>44817</v>
      </c>
      <c r="F129" s="26" t="str">
        <f>IFERROR(VLOOKUP($C129,[1]Sheet1!$C:$AD,17,0),"")</f>
        <v>E</v>
      </c>
      <c r="G129" s="25" t="str">
        <f>IFERROR(VLOOKUP($C129,[1]Sheet1!$C:$AD,9,0),"")</f>
        <v>AGENT POSTPAID</v>
      </c>
      <c r="H129" s="25" t="str">
        <f>IFERROR(VLOOKUP($C129,[1]Sheet1!$C:$AD,4,0),"")</f>
        <v>PEREMPUAN</v>
      </c>
      <c r="I129" s="25" t="str">
        <f>IFERROR(VLOOKUP($C129,[1]Sheet1!$C:$AD,11,0),"")</f>
        <v>RITA</v>
      </c>
      <c r="J129" s="25" t="str">
        <f>IFERROR(VLOOKUP($C129,[1]Sheet1!$C:$AD,12,0),"")</f>
        <v>RIKA RIANY</v>
      </c>
      <c r="K129" s="27" t="s">
        <v>68</v>
      </c>
      <c r="L129" s="24"/>
      <c r="M129" s="24"/>
      <c r="N129" s="22">
        <v>22</v>
      </c>
      <c r="O129" s="22">
        <f>VLOOKUP($C129,[1]Sheet2!$C:$AI,11,0)</f>
        <v>24</v>
      </c>
      <c r="P129" s="22">
        <f>VLOOKUP($C129,[1]Sheet2!$C:$AI,17,0)</f>
        <v>0</v>
      </c>
      <c r="Q129" s="22">
        <f>VLOOKUP($C129,[1]Sheet2!$C:$AI,19,0)</f>
        <v>0</v>
      </c>
      <c r="R129" s="22">
        <f>VLOOKUP($C129,[1]Sheet2!$C:$AI,25,0)</f>
        <v>0</v>
      </c>
      <c r="S129" s="22">
        <f>VLOOKUP($C129,[1]Sheet2!$C:$AI,22,0)</f>
        <v>0</v>
      </c>
      <c r="T129" s="22">
        <f>VLOOKUP($C129,[1]Sheet2!$C:$AI,16,0)</f>
        <v>0</v>
      </c>
      <c r="U129" s="22">
        <f t="shared" si="50"/>
        <v>0</v>
      </c>
      <c r="V129" s="22">
        <f t="shared" si="51"/>
        <v>24</v>
      </c>
      <c r="W129" s="22">
        <f t="shared" si="52"/>
        <v>24</v>
      </c>
      <c r="X129" s="22">
        <v>7.75</v>
      </c>
      <c r="Y129" s="22">
        <v>0</v>
      </c>
      <c r="Z129" s="28">
        <f t="shared" si="53"/>
        <v>1</v>
      </c>
      <c r="AA129" s="22">
        <f t="shared" si="54"/>
        <v>5</v>
      </c>
      <c r="AB129" s="29">
        <f t="shared" si="55"/>
        <v>0.1</v>
      </c>
      <c r="AC129" s="22">
        <f t="shared" si="56"/>
        <v>0</v>
      </c>
      <c r="AD129" s="28">
        <f t="shared" si="57"/>
        <v>1</v>
      </c>
      <c r="AE129" s="22">
        <f t="shared" si="58"/>
        <v>5</v>
      </c>
      <c r="AF129" s="29">
        <f t="shared" si="59"/>
        <v>0.15</v>
      </c>
      <c r="AG129" s="22">
        <f t="shared" si="60"/>
        <v>11160</v>
      </c>
      <c r="AH129" s="30">
        <f>VLOOKUP(C129,[1]Sheet3!C:H,6,0)</f>
        <v>12824.483333333328</v>
      </c>
      <c r="AI129" s="31">
        <f t="shared" si="61"/>
        <v>1.1491472520907999</v>
      </c>
      <c r="AJ129" s="22">
        <f t="shared" si="62"/>
        <v>5</v>
      </c>
      <c r="AK129" s="29">
        <f t="shared" si="63"/>
        <v>0.1</v>
      </c>
      <c r="AL129" s="32">
        <v>300</v>
      </c>
      <c r="AM129" s="33">
        <f>VLOOKUP($C129,[1]Sheet1!$C:$AD,21,0)</f>
        <v>293.36858974359001</v>
      </c>
      <c r="AN129" s="32">
        <f t="shared" si="64"/>
        <v>5</v>
      </c>
      <c r="AO129" s="29">
        <f t="shared" si="65"/>
        <v>0.15</v>
      </c>
      <c r="AP129" s="34">
        <v>95</v>
      </c>
      <c r="AQ129" s="33">
        <f>VLOOKUP($C129,[1]Sheet1!$C:$AD,22,0)</f>
        <v>92.8333333333333</v>
      </c>
      <c r="AR129" s="32">
        <f t="shared" si="66"/>
        <v>1</v>
      </c>
      <c r="AS129" s="29">
        <f t="shared" si="67"/>
        <v>0.02</v>
      </c>
      <c r="AT129" s="35">
        <v>0.92</v>
      </c>
      <c r="AU129" s="36">
        <f>VLOOKUP($C129,[1]Sheet1!$C:$AD,23,0)</f>
        <v>0.91372549019607796</v>
      </c>
      <c r="AV129" s="32">
        <f t="shared" si="68"/>
        <v>1</v>
      </c>
      <c r="AW129" s="29">
        <f t="shared" si="69"/>
        <v>0.02</v>
      </c>
      <c r="AX129" s="34">
        <v>90</v>
      </c>
      <c r="AY129" s="33">
        <f>VLOOKUP($C129,[1]Sheet1!$C:$AD,24,0)</f>
        <v>100</v>
      </c>
      <c r="AZ129" s="32">
        <f t="shared" si="70"/>
        <v>5</v>
      </c>
      <c r="BA129" s="29">
        <f t="shared" si="71"/>
        <v>0.08</v>
      </c>
      <c r="BB129" s="28">
        <v>0.85</v>
      </c>
      <c r="BC129" s="36">
        <f>VLOOKUP($C129,[1]Sheet1!$C:$AD,25,0)</f>
        <v>0.76086956521739102</v>
      </c>
      <c r="BD129" s="37"/>
      <c r="BE129" s="32">
        <f t="shared" si="72"/>
        <v>1</v>
      </c>
      <c r="BF129" s="29">
        <f t="shared" si="73"/>
        <v>1.2E-2</v>
      </c>
      <c r="BG129" s="28">
        <v>0.4</v>
      </c>
      <c r="BH129" s="36">
        <f>VLOOKUP($C129,[1]Sheet1!$C:$AD,26,0)</f>
        <v>0.54901960784313697</v>
      </c>
      <c r="BI129" s="32">
        <f t="shared" si="74"/>
        <v>5</v>
      </c>
      <c r="BJ129" s="29">
        <f t="shared" si="75"/>
        <v>0.06</v>
      </c>
      <c r="BK129" s="38">
        <v>0.95</v>
      </c>
      <c r="BL129" s="36">
        <f>VLOOKUP($C129,[1]Sheet1!$C:$AD,27,0)</f>
        <v>0.997435897435897</v>
      </c>
      <c r="BM129" s="32">
        <f t="shared" si="76"/>
        <v>5</v>
      </c>
      <c r="BN129" s="29">
        <f t="shared" si="77"/>
        <v>0.05</v>
      </c>
      <c r="BO129" s="39">
        <v>2</v>
      </c>
      <c r="BP129" s="32">
        <f t="shared" si="78"/>
        <v>5</v>
      </c>
      <c r="BQ129" s="29">
        <f t="shared" si="79"/>
        <v>0.05</v>
      </c>
      <c r="BR129" s="29">
        <f t="shared" si="80"/>
        <v>0.5</v>
      </c>
      <c r="BS129" s="29">
        <f t="shared" si="81"/>
        <v>0.192</v>
      </c>
      <c r="BT129" s="29">
        <f t="shared" si="82"/>
        <v>0.1</v>
      </c>
      <c r="BU129" s="40">
        <f t="shared" si="83"/>
        <v>0.79199999999999993</v>
      </c>
      <c r="BV129" s="41" t="str">
        <f t="shared" si="84"/>
        <v>TERIMA</v>
      </c>
      <c r="BW129" s="42">
        <f t="shared" si="85"/>
        <v>670000</v>
      </c>
      <c r="BX129" s="43">
        <f t="shared" si="86"/>
        <v>128640</v>
      </c>
      <c r="BY129" s="44">
        <v>1</v>
      </c>
      <c r="BZ129" s="44"/>
      <c r="CA129" s="44"/>
      <c r="CB129" s="43">
        <f t="shared" si="87"/>
        <v>335000</v>
      </c>
      <c r="CC129" s="43">
        <f t="shared" si="88"/>
        <v>109344</v>
      </c>
      <c r="CD129" s="43">
        <f t="shared" si="89"/>
        <v>67000</v>
      </c>
      <c r="CE129" s="37">
        <f t="shared" si="90"/>
        <v>0</v>
      </c>
      <c r="CF129" s="24">
        <f t="shared" si="91"/>
        <v>0</v>
      </c>
      <c r="CG129" s="24">
        <f t="shared" si="92"/>
        <v>0</v>
      </c>
      <c r="CH129" s="24">
        <f t="shared" si="93"/>
        <v>0</v>
      </c>
      <c r="CI129" s="24">
        <f t="shared" si="94"/>
        <v>0</v>
      </c>
      <c r="CJ129" s="24">
        <f t="shared" si="95"/>
        <v>0</v>
      </c>
      <c r="CK129" s="24">
        <f t="shared" si="96"/>
        <v>0</v>
      </c>
      <c r="CL129" s="24">
        <f t="shared" si="97"/>
        <v>0</v>
      </c>
      <c r="CM129" s="24">
        <f t="shared" si="98"/>
        <v>1</v>
      </c>
      <c r="CN129" s="45">
        <f t="shared" si="99"/>
        <v>511344</v>
      </c>
      <c r="CO129" s="47"/>
    </row>
    <row r="130" spans="1:93" s="48" customFormat="1">
      <c r="A130" s="22">
        <v>120</v>
      </c>
      <c r="B130" s="23" t="s">
        <v>188</v>
      </c>
      <c r="C130" s="24">
        <v>76406</v>
      </c>
      <c r="D130" s="25">
        <f>IFERROR(VLOOKUP($C130,[1]Sheet1!$C:$AD,14,0),"")</f>
        <v>44374</v>
      </c>
      <c r="E130" s="25">
        <f>IFERROR(VLOOKUP($C130,[1]Sheet1!$C:$AD,15,0),"")</f>
        <v>44738</v>
      </c>
      <c r="F130" s="26" t="str">
        <f>IFERROR(VLOOKUP($C130,[1]Sheet1!$C:$AD,17,0),"")</f>
        <v>E</v>
      </c>
      <c r="G130" s="25" t="str">
        <f>IFERROR(VLOOKUP($C130,[1]Sheet1!$C:$AD,9,0),"")</f>
        <v>AGENT POSTPAID</v>
      </c>
      <c r="H130" s="25" t="str">
        <f>IFERROR(VLOOKUP($C130,[1]Sheet1!$C:$AD,4,0),"")</f>
        <v>PEREMPUAN</v>
      </c>
      <c r="I130" s="25" t="str">
        <f>IFERROR(VLOOKUP($C130,[1]Sheet1!$C:$AD,11,0),"")</f>
        <v>JEANNY ANASTASYA</v>
      </c>
      <c r="J130" s="25" t="str">
        <f>IFERROR(VLOOKUP($C130,[1]Sheet1!$C:$AD,12,0),"")</f>
        <v>AAN YANUAR</v>
      </c>
      <c r="K130" s="27" t="s">
        <v>68</v>
      </c>
      <c r="L130" s="24"/>
      <c r="M130" s="24"/>
      <c r="N130" s="22">
        <v>22</v>
      </c>
      <c r="O130" s="22">
        <f>VLOOKUP($C130,[1]Sheet2!$C:$AI,11,0)</f>
        <v>24</v>
      </c>
      <c r="P130" s="22">
        <f>VLOOKUP($C130,[1]Sheet2!$C:$AI,17,0)</f>
        <v>0</v>
      </c>
      <c r="Q130" s="22">
        <f>VLOOKUP($C130,[1]Sheet2!$C:$AI,19,0)</f>
        <v>0</v>
      </c>
      <c r="R130" s="22">
        <f>VLOOKUP($C130,[1]Sheet2!$C:$AI,25,0)</f>
        <v>0</v>
      </c>
      <c r="S130" s="22">
        <f>VLOOKUP($C130,[1]Sheet2!$C:$AI,22,0)</f>
        <v>0</v>
      </c>
      <c r="T130" s="22">
        <f>VLOOKUP($C130,[1]Sheet2!$C:$AI,16,0)</f>
        <v>0</v>
      </c>
      <c r="U130" s="22">
        <f t="shared" si="50"/>
        <v>0</v>
      </c>
      <c r="V130" s="22">
        <f t="shared" si="51"/>
        <v>24</v>
      </c>
      <c r="W130" s="22">
        <f t="shared" si="52"/>
        <v>24</v>
      </c>
      <c r="X130" s="22">
        <v>7.75</v>
      </c>
      <c r="Y130" s="22">
        <v>0</v>
      </c>
      <c r="Z130" s="28">
        <f t="shared" si="53"/>
        <v>1</v>
      </c>
      <c r="AA130" s="22">
        <f t="shared" si="54"/>
        <v>5</v>
      </c>
      <c r="AB130" s="29">
        <f t="shared" si="55"/>
        <v>0.1</v>
      </c>
      <c r="AC130" s="22">
        <f t="shared" si="56"/>
        <v>0</v>
      </c>
      <c r="AD130" s="28">
        <f t="shared" si="57"/>
        <v>1</v>
      </c>
      <c r="AE130" s="22">
        <f t="shared" si="58"/>
        <v>5</v>
      </c>
      <c r="AF130" s="29">
        <f t="shared" si="59"/>
        <v>0.15</v>
      </c>
      <c r="AG130" s="22">
        <f t="shared" si="60"/>
        <v>11160</v>
      </c>
      <c r="AH130" s="30">
        <f>VLOOKUP(C130,[1]Sheet3!C:H,6,0)</f>
        <v>13107.916666666657</v>
      </c>
      <c r="AI130" s="31">
        <f t="shared" si="61"/>
        <v>1.1745445041816001</v>
      </c>
      <c r="AJ130" s="22">
        <f t="shared" si="62"/>
        <v>5</v>
      </c>
      <c r="AK130" s="29">
        <f t="shared" si="63"/>
        <v>0.1</v>
      </c>
      <c r="AL130" s="32">
        <v>300</v>
      </c>
      <c r="AM130" s="33">
        <f>VLOOKUP($C130,[1]Sheet1!$C:$AD,21,0)</f>
        <v>269.905472636816</v>
      </c>
      <c r="AN130" s="32">
        <f t="shared" si="64"/>
        <v>5</v>
      </c>
      <c r="AO130" s="29">
        <f t="shared" si="65"/>
        <v>0.15</v>
      </c>
      <c r="AP130" s="34">
        <v>95</v>
      </c>
      <c r="AQ130" s="33">
        <f>VLOOKUP($C130,[1]Sheet1!$C:$AD,22,0)</f>
        <v>100</v>
      </c>
      <c r="AR130" s="32">
        <f t="shared" si="66"/>
        <v>5</v>
      </c>
      <c r="AS130" s="29">
        <f t="shared" si="67"/>
        <v>0.1</v>
      </c>
      <c r="AT130" s="35">
        <v>0.92</v>
      </c>
      <c r="AU130" s="36">
        <f>VLOOKUP($C130,[1]Sheet1!$C:$AD,23,0)</f>
        <v>0.93090909090909102</v>
      </c>
      <c r="AV130" s="32">
        <f t="shared" si="68"/>
        <v>5</v>
      </c>
      <c r="AW130" s="29">
        <f t="shared" si="69"/>
        <v>0.1</v>
      </c>
      <c r="AX130" s="34">
        <v>90</v>
      </c>
      <c r="AY130" s="33">
        <f>VLOOKUP($C130,[1]Sheet1!$C:$AD,24,0)</f>
        <v>100</v>
      </c>
      <c r="AZ130" s="32">
        <f t="shared" si="70"/>
        <v>5</v>
      </c>
      <c r="BA130" s="29">
        <f t="shared" si="71"/>
        <v>0.08</v>
      </c>
      <c r="BB130" s="28">
        <v>0.85</v>
      </c>
      <c r="BC130" s="36">
        <f>VLOOKUP($C130,[1]Sheet1!$C:$AD,25,0)</f>
        <v>0.88636363636363602</v>
      </c>
      <c r="BD130" s="37"/>
      <c r="BE130" s="32">
        <f t="shared" si="72"/>
        <v>5</v>
      </c>
      <c r="BF130" s="29">
        <f t="shared" si="73"/>
        <v>0.06</v>
      </c>
      <c r="BG130" s="28">
        <v>0.4</v>
      </c>
      <c r="BH130" s="36">
        <f>VLOOKUP($C130,[1]Sheet1!$C:$AD,26,0)</f>
        <v>0.70909090909090899</v>
      </c>
      <c r="BI130" s="32">
        <f t="shared" si="74"/>
        <v>5</v>
      </c>
      <c r="BJ130" s="29">
        <f t="shared" si="75"/>
        <v>0.06</v>
      </c>
      <c r="BK130" s="38">
        <v>0.95</v>
      </c>
      <c r="BL130" s="36">
        <f>VLOOKUP($C130,[1]Sheet1!$C:$AD,27,0)</f>
        <v>0.99689054726368198</v>
      </c>
      <c r="BM130" s="32">
        <f t="shared" si="76"/>
        <v>5</v>
      </c>
      <c r="BN130" s="29">
        <f t="shared" si="77"/>
        <v>0.05</v>
      </c>
      <c r="BO130" s="39">
        <v>2</v>
      </c>
      <c r="BP130" s="32">
        <f t="shared" si="78"/>
        <v>5</v>
      </c>
      <c r="BQ130" s="29">
        <f t="shared" si="79"/>
        <v>0.05</v>
      </c>
      <c r="BR130" s="29">
        <f t="shared" si="80"/>
        <v>0.5</v>
      </c>
      <c r="BS130" s="29">
        <f t="shared" si="81"/>
        <v>0.4</v>
      </c>
      <c r="BT130" s="29">
        <f t="shared" si="82"/>
        <v>0.1</v>
      </c>
      <c r="BU130" s="40">
        <f t="shared" si="83"/>
        <v>1</v>
      </c>
      <c r="BV130" s="41" t="str">
        <f t="shared" si="84"/>
        <v>TERIMA</v>
      </c>
      <c r="BW130" s="42">
        <f t="shared" si="85"/>
        <v>670000</v>
      </c>
      <c r="BX130" s="43">
        <f t="shared" si="86"/>
        <v>268000</v>
      </c>
      <c r="BY130" s="44"/>
      <c r="BZ130" s="44"/>
      <c r="CA130" s="44"/>
      <c r="CB130" s="43">
        <f t="shared" si="87"/>
        <v>335000</v>
      </c>
      <c r="CC130" s="43">
        <f t="shared" si="88"/>
        <v>268000</v>
      </c>
      <c r="CD130" s="43">
        <f t="shared" si="89"/>
        <v>67000</v>
      </c>
      <c r="CE130" s="37">
        <f t="shared" si="90"/>
        <v>200000</v>
      </c>
      <c r="CF130" s="24">
        <f t="shared" si="91"/>
        <v>0</v>
      </c>
      <c r="CG130" s="24">
        <f t="shared" si="92"/>
        <v>0</v>
      </c>
      <c r="CH130" s="24">
        <f t="shared" si="93"/>
        <v>0</v>
      </c>
      <c r="CI130" s="24">
        <f t="shared" si="94"/>
        <v>0</v>
      </c>
      <c r="CJ130" s="24">
        <f t="shared" si="95"/>
        <v>0</v>
      </c>
      <c r="CK130" s="24">
        <f t="shared" si="96"/>
        <v>0</v>
      </c>
      <c r="CL130" s="24">
        <f t="shared" si="97"/>
        <v>0</v>
      </c>
      <c r="CM130" s="24">
        <f t="shared" si="98"/>
        <v>1</v>
      </c>
      <c r="CN130" s="45">
        <f t="shared" si="99"/>
        <v>870000</v>
      </c>
      <c r="CO130" s="47"/>
    </row>
    <row r="131" spans="1:93" s="48" customFormat="1">
      <c r="A131" s="22">
        <v>121</v>
      </c>
      <c r="B131" s="78" t="s">
        <v>189</v>
      </c>
      <c r="C131" s="24">
        <v>101103</v>
      </c>
      <c r="D131" s="25">
        <f>IFERROR(VLOOKUP($C131,[1]Sheet1!$C:$AD,14,0),"")</f>
        <v>44229</v>
      </c>
      <c r="E131" s="25">
        <f>IFERROR(VLOOKUP($C131,[1]Sheet1!$C:$AD,15,0),"")</f>
        <v>44926</v>
      </c>
      <c r="F131" s="26" t="str">
        <f>IFERROR(VLOOKUP($C131,[1]Sheet1!$C:$AD,17,0),"")</f>
        <v>E</v>
      </c>
      <c r="G131" s="25" t="str">
        <f>IFERROR(VLOOKUP($C131,[1]Sheet1!$C:$AD,9,0),"")</f>
        <v>AGENT POSTPAID</v>
      </c>
      <c r="H131" s="25" t="str">
        <f>IFERROR(VLOOKUP($C131,[1]Sheet1!$C:$AD,4,0),"")</f>
        <v>LAKI-LAKI</v>
      </c>
      <c r="I131" s="25" t="str">
        <f>IFERROR(VLOOKUP($C131,[1]Sheet1!$C:$AD,11,0),"")</f>
        <v>ILYAS AFANDI</v>
      </c>
      <c r="J131" s="25" t="str">
        <f>IFERROR(VLOOKUP($C131,[1]Sheet1!$C:$AD,12,0),"")</f>
        <v>AAN YANUAR</v>
      </c>
      <c r="K131" s="27" t="s">
        <v>68</v>
      </c>
      <c r="L131" s="24"/>
      <c r="M131" s="24"/>
      <c r="N131" s="22">
        <v>22</v>
      </c>
      <c r="O131" s="22">
        <f>VLOOKUP($C131,[1]Sheet2!$C:$AI,11,0)</f>
        <v>21</v>
      </c>
      <c r="P131" s="22">
        <f>VLOOKUP($C131,[1]Sheet2!$C:$AI,17,0)</f>
        <v>0</v>
      </c>
      <c r="Q131" s="22">
        <f>VLOOKUP($C131,[1]Sheet2!$C:$AI,19,0)</f>
        <v>0</v>
      </c>
      <c r="R131" s="22">
        <f>VLOOKUP($C131,[1]Sheet2!$C:$AI,25,0)</f>
        <v>0</v>
      </c>
      <c r="S131" s="22">
        <f>VLOOKUP($C131,[1]Sheet2!$C:$AI,22,0)</f>
        <v>0</v>
      </c>
      <c r="T131" s="22">
        <f>VLOOKUP($C131,[1]Sheet2!$C:$AI,16,0)</f>
        <v>0</v>
      </c>
      <c r="U131" s="22">
        <f t="shared" si="50"/>
        <v>0</v>
      </c>
      <c r="V131" s="22">
        <f t="shared" si="51"/>
        <v>21</v>
      </c>
      <c r="W131" s="22">
        <f t="shared" si="52"/>
        <v>21</v>
      </c>
      <c r="X131" s="22">
        <v>7.75</v>
      </c>
      <c r="Y131" s="22">
        <v>0</v>
      </c>
      <c r="Z131" s="28">
        <f t="shared" si="53"/>
        <v>1</v>
      </c>
      <c r="AA131" s="22">
        <f t="shared" si="54"/>
        <v>5</v>
      </c>
      <c r="AB131" s="29">
        <f t="shared" si="55"/>
        <v>0.1</v>
      </c>
      <c r="AC131" s="22">
        <f t="shared" si="56"/>
        <v>0</v>
      </c>
      <c r="AD131" s="28">
        <f t="shared" si="57"/>
        <v>1</v>
      </c>
      <c r="AE131" s="22">
        <f t="shared" si="58"/>
        <v>5</v>
      </c>
      <c r="AF131" s="29">
        <f t="shared" si="59"/>
        <v>0.15</v>
      </c>
      <c r="AG131" s="22">
        <f t="shared" si="60"/>
        <v>9765</v>
      </c>
      <c r="AH131" s="30">
        <f>VLOOKUP(C131,[1]Sheet3!C:H,6,0)</f>
        <v>11893.733333333339</v>
      </c>
      <c r="AI131" s="31">
        <f t="shared" si="61"/>
        <v>1.21799624509302</v>
      </c>
      <c r="AJ131" s="22">
        <f t="shared" si="62"/>
        <v>5</v>
      </c>
      <c r="AK131" s="29">
        <f t="shared" si="63"/>
        <v>0.1</v>
      </c>
      <c r="AL131" s="32">
        <v>300</v>
      </c>
      <c r="AM131" s="33">
        <f>VLOOKUP($C131,[1]Sheet1!$C:$AD,21,0)</f>
        <v>289.98433242506798</v>
      </c>
      <c r="AN131" s="32">
        <f t="shared" si="64"/>
        <v>5</v>
      </c>
      <c r="AO131" s="29">
        <f t="shared" si="65"/>
        <v>0.15</v>
      </c>
      <c r="AP131" s="34">
        <v>95</v>
      </c>
      <c r="AQ131" s="33">
        <f>VLOOKUP($C131,[1]Sheet1!$C:$AD,22,0)</f>
        <v>97.0833333333333</v>
      </c>
      <c r="AR131" s="32">
        <f t="shared" si="66"/>
        <v>5</v>
      </c>
      <c r="AS131" s="29">
        <f t="shared" si="67"/>
        <v>0.1</v>
      </c>
      <c r="AT131" s="35">
        <v>0.92</v>
      </c>
      <c r="AU131" s="36">
        <f>VLOOKUP($C131,[1]Sheet1!$C:$AD,23,0)</f>
        <v>0.98095238095238102</v>
      </c>
      <c r="AV131" s="32">
        <f t="shared" si="68"/>
        <v>5</v>
      </c>
      <c r="AW131" s="29">
        <f t="shared" si="69"/>
        <v>0.1</v>
      </c>
      <c r="AX131" s="34">
        <v>90</v>
      </c>
      <c r="AY131" s="33">
        <f>VLOOKUP($C131,[1]Sheet1!$C:$AD,24,0)</f>
        <v>100</v>
      </c>
      <c r="AZ131" s="32">
        <f t="shared" si="70"/>
        <v>5</v>
      </c>
      <c r="BA131" s="29">
        <f t="shared" si="71"/>
        <v>0.08</v>
      </c>
      <c r="BB131" s="28">
        <v>0.85</v>
      </c>
      <c r="BC131" s="36">
        <f>VLOOKUP($C131,[1]Sheet1!$C:$AD,25,0)</f>
        <v>0.95</v>
      </c>
      <c r="BD131" s="37"/>
      <c r="BE131" s="32">
        <f t="shared" si="72"/>
        <v>5</v>
      </c>
      <c r="BF131" s="29">
        <f t="shared" si="73"/>
        <v>0.06</v>
      </c>
      <c r="BG131" s="28">
        <v>0.4</v>
      </c>
      <c r="BH131" s="36">
        <f>VLOOKUP($C131,[1]Sheet1!$C:$AD,26,0)</f>
        <v>0.80952380952380998</v>
      </c>
      <c r="BI131" s="32">
        <f t="shared" si="74"/>
        <v>5</v>
      </c>
      <c r="BJ131" s="29">
        <f t="shared" si="75"/>
        <v>0.06</v>
      </c>
      <c r="BK131" s="38">
        <v>0.95</v>
      </c>
      <c r="BL131" s="36">
        <f>VLOOKUP($C131,[1]Sheet1!$C:$AD,27,0)</f>
        <v>0.99250681198910096</v>
      </c>
      <c r="BM131" s="32">
        <f t="shared" si="76"/>
        <v>5</v>
      </c>
      <c r="BN131" s="29">
        <f t="shared" si="77"/>
        <v>0.05</v>
      </c>
      <c r="BO131" s="39">
        <v>2</v>
      </c>
      <c r="BP131" s="32">
        <f t="shared" si="78"/>
        <v>5</v>
      </c>
      <c r="BQ131" s="29">
        <f t="shared" si="79"/>
        <v>0.05</v>
      </c>
      <c r="BR131" s="29">
        <f t="shared" si="80"/>
        <v>0.5</v>
      </c>
      <c r="BS131" s="29">
        <f t="shared" si="81"/>
        <v>0.4</v>
      </c>
      <c r="BT131" s="29">
        <f t="shared" si="82"/>
        <v>0.1</v>
      </c>
      <c r="BU131" s="40">
        <f t="shared" si="83"/>
        <v>1</v>
      </c>
      <c r="BV131" s="41" t="str">
        <f t="shared" si="84"/>
        <v>TERIMA</v>
      </c>
      <c r="BW131" s="42">
        <f t="shared" si="85"/>
        <v>670000</v>
      </c>
      <c r="BX131" s="43">
        <f t="shared" si="86"/>
        <v>268000</v>
      </c>
      <c r="BY131" s="44"/>
      <c r="BZ131" s="44"/>
      <c r="CA131" s="44"/>
      <c r="CB131" s="43">
        <f t="shared" si="87"/>
        <v>335000</v>
      </c>
      <c r="CC131" s="43">
        <f t="shared" si="88"/>
        <v>268000</v>
      </c>
      <c r="CD131" s="43">
        <f t="shared" si="89"/>
        <v>67000</v>
      </c>
      <c r="CE131" s="37">
        <f t="shared" si="90"/>
        <v>200000</v>
      </c>
      <c r="CF131" s="24">
        <f t="shared" si="91"/>
        <v>0</v>
      </c>
      <c r="CG131" s="24">
        <f t="shared" si="92"/>
        <v>0</v>
      </c>
      <c r="CH131" s="24">
        <f t="shared" si="93"/>
        <v>0</v>
      </c>
      <c r="CI131" s="24">
        <f t="shared" si="94"/>
        <v>0</v>
      </c>
      <c r="CJ131" s="24">
        <f t="shared" si="95"/>
        <v>0</v>
      </c>
      <c r="CK131" s="24">
        <f t="shared" si="96"/>
        <v>0</v>
      </c>
      <c r="CL131" s="24">
        <f t="shared" si="97"/>
        <v>1</v>
      </c>
      <c r="CM131" s="24">
        <f t="shared" si="98"/>
        <v>0</v>
      </c>
      <c r="CN131" s="45">
        <f t="shared" si="99"/>
        <v>870000</v>
      </c>
      <c r="CO131" s="47"/>
    </row>
    <row r="132" spans="1:93" s="48" customFormat="1">
      <c r="A132" s="22">
        <v>122</v>
      </c>
      <c r="B132" s="87" t="s">
        <v>190</v>
      </c>
      <c r="C132" s="24">
        <v>33669</v>
      </c>
      <c r="D132" s="25">
        <f>IFERROR(VLOOKUP($C132,[1]Sheet1!$C:$AD,14,0),"")</f>
        <v>44503</v>
      </c>
      <c r="E132" s="25">
        <f>IFERROR(VLOOKUP($C132,[1]Sheet1!$C:$AD,15,0),"")</f>
        <v>44806</v>
      </c>
      <c r="F132" s="26" t="str">
        <f>IFERROR(VLOOKUP($C132,[1]Sheet1!$C:$AD,17,0),"")</f>
        <v>E</v>
      </c>
      <c r="G132" s="25" t="str">
        <f>IFERROR(VLOOKUP($C132,[1]Sheet1!$C:$AD,9,0),"")</f>
        <v>AGENT POSTPAID</v>
      </c>
      <c r="H132" s="25" t="str">
        <f>IFERROR(VLOOKUP($C132,[1]Sheet1!$C:$AD,4,0),"")</f>
        <v>LAKI-LAKI</v>
      </c>
      <c r="I132" s="25" t="str">
        <f>IFERROR(VLOOKUP($C132,[1]Sheet1!$C:$AD,11,0),"")</f>
        <v>METI PERMAYANTI</v>
      </c>
      <c r="J132" s="25" t="str">
        <f>IFERROR(VLOOKUP($C132,[1]Sheet1!$C:$AD,12,0),"")</f>
        <v>RIKA RIANY</v>
      </c>
      <c r="K132" s="27" t="s">
        <v>68</v>
      </c>
      <c r="L132" s="24"/>
      <c r="M132" s="24"/>
      <c r="N132" s="22">
        <v>22</v>
      </c>
      <c r="O132" s="22">
        <f>VLOOKUP($C132,[1]Sheet2!$C:$AI,11,0)</f>
        <v>24</v>
      </c>
      <c r="P132" s="22">
        <f>VLOOKUP($C132,[1]Sheet2!$C:$AI,17,0)</f>
        <v>0</v>
      </c>
      <c r="Q132" s="22">
        <f>VLOOKUP($C132,[1]Sheet2!$C:$AI,19,0)</f>
        <v>0</v>
      </c>
      <c r="R132" s="22">
        <f>VLOOKUP($C132,[1]Sheet2!$C:$AI,25,0)</f>
        <v>1</v>
      </c>
      <c r="S132" s="22">
        <f>VLOOKUP($C132,[1]Sheet2!$C:$AI,22,0)</f>
        <v>0</v>
      </c>
      <c r="T132" s="22">
        <f>VLOOKUP($C132,[1]Sheet2!$C:$AI,16,0)</f>
        <v>0</v>
      </c>
      <c r="U132" s="22">
        <f t="shared" si="50"/>
        <v>1</v>
      </c>
      <c r="V132" s="22">
        <f t="shared" si="51"/>
        <v>24</v>
      </c>
      <c r="W132" s="22">
        <f t="shared" si="52"/>
        <v>24</v>
      </c>
      <c r="X132" s="22">
        <v>7.75</v>
      </c>
      <c r="Y132" s="22">
        <v>0</v>
      </c>
      <c r="Z132" s="28">
        <f t="shared" si="53"/>
        <v>1</v>
      </c>
      <c r="AA132" s="22">
        <f t="shared" si="54"/>
        <v>5</v>
      </c>
      <c r="AB132" s="29">
        <f t="shared" si="55"/>
        <v>0.1</v>
      </c>
      <c r="AC132" s="22">
        <f t="shared" si="56"/>
        <v>1</v>
      </c>
      <c r="AD132" s="28">
        <f t="shared" si="57"/>
        <v>0.95833333333333337</v>
      </c>
      <c r="AE132" s="22">
        <f t="shared" si="58"/>
        <v>1</v>
      </c>
      <c r="AF132" s="29">
        <f t="shared" si="59"/>
        <v>0.03</v>
      </c>
      <c r="AG132" s="22">
        <f t="shared" si="60"/>
        <v>11160</v>
      </c>
      <c r="AH132" s="30">
        <f>VLOOKUP(C132,[1]Sheet3!C:H,6,0)</f>
        <v>12344.583333333389</v>
      </c>
      <c r="AI132" s="31">
        <f t="shared" si="61"/>
        <v>1.10614545997611</v>
      </c>
      <c r="AJ132" s="22">
        <f t="shared" si="62"/>
        <v>5</v>
      </c>
      <c r="AK132" s="29">
        <f t="shared" si="63"/>
        <v>0.1</v>
      </c>
      <c r="AL132" s="32">
        <v>300</v>
      </c>
      <c r="AM132" s="33">
        <f>VLOOKUP($C132,[1]Sheet1!$C:$AD,21,0)</f>
        <v>307.04144282425199</v>
      </c>
      <c r="AN132" s="32">
        <f t="shared" si="64"/>
        <v>1</v>
      </c>
      <c r="AO132" s="29">
        <f t="shared" si="65"/>
        <v>0.03</v>
      </c>
      <c r="AP132" s="34">
        <v>95</v>
      </c>
      <c r="AQ132" s="33">
        <f>VLOOKUP($C132,[1]Sheet1!$C:$AD,22,0)</f>
        <v>96.6666666666667</v>
      </c>
      <c r="AR132" s="32">
        <f t="shared" si="66"/>
        <v>5</v>
      </c>
      <c r="AS132" s="29">
        <f t="shared" si="67"/>
        <v>0.1</v>
      </c>
      <c r="AT132" s="35">
        <v>0.92</v>
      </c>
      <c r="AU132" s="36">
        <f>VLOOKUP($C132,[1]Sheet1!$C:$AD,23,0)</f>
        <v>0.98181818181818203</v>
      </c>
      <c r="AV132" s="32">
        <f t="shared" si="68"/>
        <v>5</v>
      </c>
      <c r="AW132" s="29">
        <f t="shared" si="69"/>
        <v>0.1</v>
      </c>
      <c r="AX132" s="34">
        <v>90</v>
      </c>
      <c r="AY132" s="33">
        <f>VLOOKUP($C132,[1]Sheet1!$C:$AD,24,0)</f>
        <v>100</v>
      </c>
      <c r="AZ132" s="32">
        <f t="shared" si="70"/>
        <v>5</v>
      </c>
      <c r="BA132" s="29">
        <f t="shared" si="71"/>
        <v>0.08</v>
      </c>
      <c r="BB132" s="28">
        <v>0.85</v>
      </c>
      <c r="BC132" s="36">
        <f>VLOOKUP($C132,[1]Sheet1!$C:$AD,25,0)</f>
        <v>0.89583333333333304</v>
      </c>
      <c r="BD132" s="37"/>
      <c r="BE132" s="32">
        <f t="shared" si="72"/>
        <v>5</v>
      </c>
      <c r="BF132" s="29">
        <f t="shared" si="73"/>
        <v>0.06</v>
      </c>
      <c r="BG132" s="28">
        <v>0.4</v>
      </c>
      <c r="BH132" s="36">
        <f>VLOOKUP($C132,[1]Sheet1!$C:$AD,26,0)</f>
        <v>0.8</v>
      </c>
      <c r="BI132" s="32">
        <f t="shared" si="74"/>
        <v>5</v>
      </c>
      <c r="BJ132" s="29">
        <f t="shared" si="75"/>
        <v>0.06</v>
      </c>
      <c r="BK132" s="38">
        <v>0.95</v>
      </c>
      <c r="BL132" s="36">
        <f>VLOOKUP($C132,[1]Sheet1!$C:$AD,27,0)</f>
        <v>0.99539524174980798</v>
      </c>
      <c r="BM132" s="32">
        <f t="shared" si="76"/>
        <v>5</v>
      </c>
      <c r="BN132" s="29">
        <f t="shared" si="77"/>
        <v>0.05</v>
      </c>
      <c r="BO132" s="39">
        <v>2</v>
      </c>
      <c r="BP132" s="32">
        <f t="shared" si="78"/>
        <v>5</v>
      </c>
      <c r="BQ132" s="29">
        <f t="shared" si="79"/>
        <v>0.05</v>
      </c>
      <c r="BR132" s="29">
        <f t="shared" si="80"/>
        <v>0.26</v>
      </c>
      <c r="BS132" s="29">
        <f t="shared" si="81"/>
        <v>0.4</v>
      </c>
      <c r="BT132" s="29">
        <f t="shared" si="82"/>
        <v>0.1</v>
      </c>
      <c r="BU132" s="40">
        <f t="shared" si="83"/>
        <v>0.76</v>
      </c>
      <c r="BV132" s="41" t="str">
        <f t="shared" si="84"/>
        <v>TERIMA</v>
      </c>
      <c r="BW132" s="42">
        <f t="shared" si="85"/>
        <v>670000</v>
      </c>
      <c r="BX132" s="43">
        <f t="shared" si="86"/>
        <v>268000</v>
      </c>
      <c r="BY132" s="44"/>
      <c r="BZ132" s="44"/>
      <c r="CA132" s="44"/>
      <c r="CB132" s="43">
        <f t="shared" si="87"/>
        <v>174200</v>
      </c>
      <c r="CC132" s="43">
        <f t="shared" si="88"/>
        <v>268000</v>
      </c>
      <c r="CD132" s="43">
        <f t="shared" si="89"/>
        <v>67000</v>
      </c>
      <c r="CE132" s="37">
        <f t="shared" si="90"/>
        <v>0</v>
      </c>
      <c r="CF132" s="24">
        <f t="shared" si="91"/>
        <v>0</v>
      </c>
      <c r="CG132" s="24">
        <f t="shared" si="92"/>
        <v>0</v>
      </c>
      <c r="CH132" s="24">
        <f t="shared" si="93"/>
        <v>0</v>
      </c>
      <c r="CI132" s="24">
        <f t="shared" si="94"/>
        <v>0</v>
      </c>
      <c r="CJ132" s="24">
        <f t="shared" si="95"/>
        <v>0</v>
      </c>
      <c r="CK132" s="24">
        <f t="shared" si="96"/>
        <v>0</v>
      </c>
      <c r="CL132" s="24">
        <f t="shared" si="97"/>
        <v>1</v>
      </c>
      <c r="CM132" s="24">
        <f t="shared" si="98"/>
        <v>0</v>
      </c>
      <c r="CN132" s="45">
        <f t="shared" si="99"/>
        <v>509200</v>
      </c>
      <c r="CO132" s="47"/>
    </row>
    <row r="133" spans="1:93" s="48" customFormat="1">
      <c r="A133" s="22">
        <v>123</v>
      </c>
      <c r="B133" s="87" t="s">
        <v>191</v>
      </c>
      <c r="C133" s="24">
        <v>105748</v>
      </c>
      <c r="D133" s="25">
        <f>IFERROR(VLOOKUP($C133,[1]Sheet1!$C:$AD,14,0),"")</f>
        <v>44436</v>
      </c>
      <c r="E133" s="25">
        <f>IFERROR(VLOOKUP($C133,[1]Sheet1!$C:$AD,15,0),"")</f>
        <v>44739</v>
      </c>
      <c r="F133" s="26" t="str">
        <f>IFERROR(VLOOKUP($C133,[1]Sheet1!$C:$AD,17,0),"")</f>
        <v>E</v>
      </c>
      <c r="G133" s="25" t="str">
        <f>IFERROR(VLOOKUP($C133,[1]Sheet1!$C:$AD,9,0),"")</f>
        <v>AGENT POSTPAID</v>
      </c>
      <c r="H133" s="25" t="str">
        <f>IFERROR(VLOOKUP($C133,[1]Sheet1!$C:$AD,4,0),"")</f>
        <v>LAKI-LAKI</v>
      </c>
      <c r="I133" s="25" t="str">
        <f>IFERROR(VLOOKUP($C133,[1]Sheet1!$C:$AD,11,0),"")</f>
        <v>ANGGITA SITI NUR MARFUAH</v>
      </c>
      <c r="J133" s="25" t="str">
        <f>IFERROR(VLOOKUP($C133,[1]Sheet1!$C:$AD,12,0),"")</f>
        <v>AAN YANUAR</v>
      </c>
      <c r="K133" s="27" t="s">
        <v>68</v>
      </c>
      <c r="L133" s="24"/>
      <c r="M133" s="24"/>
      <c r="N133" s="22">
        <v>22</v>
      </c>
      <c r="O133" s="22">
        <f>VLOOKUP($C133,[1]Sheet2!$C:$AI,11,0)</f>
        <v>24</v>
      </c>
      <c r="P133" s="22">
        <f>VLOOKUP($C133,[1]Sheet2!$C:$AI,17,0)</f>
        <v>0</v>
      </c>
      <c r="Q133" s="22">
        <f>VLOOKUP($C133,[1]Sheet2!$C:$AI,19,0)</f>
        <v>0</v>
      </c>
      <c r="R133" s="22">
        <f>VLOOKUP($C133,[1]Sheet2!$C:$AI,25,0)</f>
        <v>0</v>
      </c>
      <c r="S133" s="22">
        <f>VLOOKUP($C133,[1]Sheet2!$C:$AI,22,0)</f>
        <v>0</v>
      </c>
      <c r="T133" s="22">
        <f>VLOOKUP($C133,[1]Sheet2!$C:$AI,16,0)</f>
        <v>0</v>
      </c>
      <c r="U133" s="22">
        <f t="shared" si="50"/>
        <v>0</v>
      </c>
      <c r="V133" s="22">
        <f t="shared" si="51"/>
        <v>24</v>
      </c>
      <c r="W133" s="22">
        <f t="shared" si="52"/>
        <v>24</v>
      </c>
      <c r="X133" s="22">
        <v>7.75</v>
      </c>
      <c r="Y133" s="22">
        <v>0</v>
      </c>
      <c r="Z133" s="28">
        <f t="shared" si="53"/>
        <v>1</v>
      </c>
      <c r="AA133" s="22">
        <f t="shared" si="54"/>
        <v>5</v>
      </c>
      <c r="AB133" s="29">
        <f t="shared" si="55"/>
        <v>0.1</v>
      </c>
      <c r="AC133" s="22">
        <f t="shared" si="56"/>
        <v>0</v>
      </c>
      <c r="AD133" s="28">
        <f t="shared" si="57"/>
        <v>1</v>
      </c>
      <c r="AE133" s="22">
        <f t="shared" si="58"/>
        <v>5</v>
      </c>
      <c r="AF133" s="29">
        <f t="shared" si="59"/>
        <v>0.15</v>
      </c>
      <c r="AG133" s="22">
        <f t="shared" si="60"/>
        <v>11160</v>
      </c>
      <c r="AH133" s="30">
        <f>VLOOKUP(C133,[1]Sheet3!C:H,6,0)</f>
        <v>12846.150000000007</v>
      </c>
      <c r="AI133" s="31">
        <f t="shared" si="61"/>
        <v>1.1510887096774201</v>
      </c>
      <c r="AJ133" s="22">
        <f t="shared" si="62"/>
        <v>5</v>
      </c>
      <c r="AK133" s="29">
        <f t="shared" si="63"/>
        <v>0.1</v>
      </c>
      <c r="AL133" s="32">
        <v>300</v>
      </c>
      <c r="AM133" s="33">
        <f>VLOOKUP($C133,[1]Sheet1!$C:$AD,21,0)</f>
        <v>311.51351351351298</v>
      </c>
      <c r="AN133" s="32">
        <f t="shared" si="64"/>
        <v>1</v>
      </c>
      <c r="AO133" s="29">
        <f t="shared" si="65"/>
        <v>0.03</v>
      </c>
      <c r="AP133" s="34">
        <v>95</v>
      </c>
      <c r="AQ133" s="33">
        <f>VLOOKUP($C133,[1]Sheet1!$C:$AD,22,0)</f>
        <v>98.75</v>
      </c>
      <c r="AR133" s="32">
        <f t="shared" si="66"/>
        <v>5</v>
      </c>
      <c r="AS133" s="29">
        <f t="shared" si="67"/>
        <v>0.1</v>
      </c>
      <c r="AT133" s="35">
        <v>0.92</v>
      </c>
      <c r="AU133" s="36">
        <f>VLOOKUP($C133,[1]Sheet1!$C:$AD,23,0)</f>
        <v>0.91304347826086996</v>
      </c>
      <c r="AV133" s="32">
        <f t="shared" si="68"/>
        <v>1</v>
      </c>
      <c r="AW133" s="29">
        <f t="shared" si="69"/>
        <v>0.02</v>
      </c>
      <c r="AX133" s="34">
        <v>90</v>
      </c>
      <c r="AY133" s="33">
        <f>VLOOKUP($C133,[1]Sheet1!$C:$AD,24,0)</f>
        <v>100</v>
      </c>
      <c r="AZ133" s="32">
        <f t="shared" si="70"/>
        <v>5</v>
      </c>
      <c r="BA133" s="29">
        <f t="shared" si="71"/>
        <v>0.08</v>
      </c>
      <c r="BB133" s="28">
        <v>0.85</v>
      </c>
      <c r="BC133" s="36">
        <f>VLOOKUP($C133,[1]Sheet1!$C:$AD,25,0)</f>
        <v>0.9</v>
      </c>
      <c r="BD133" s="37"/>
      <c r="BE133" s="32">
        <f t="shared" si="72"/>
        <v>5</v>
      </c>
      <c r="BF133" s="29">
        <f t="shared" si="73"/>
        <v>0.06</v>
      </c>
      <c r="BG133" s="28">
        <v>0.4</v>
      </c>
      <c r="BH133" s="36">
        <f>VLOOKUP($C133,[1]Sheet1!$C:$AD,26,0)</f>
        <v>0.69565217391304301</v>
      </c>
      <c r="BI133" s="32">
        <f t="shared" si="74"/>
        <v>5</v>
      </c>
      <c r="BJ133" s="29">
        <f t="shared" si="75"/>
        <v>0.06</v>
      </c>
      <c r="BK133" s="38">
        <v>0.95</v>
      </c>
      <c r="BL133" s="36">
        <f>VLOOKUP($C133,[1]Sheet1!$C:$AD,27,0)</f>
        <v>0.99720410065237697</v>
      </c>
      <c r="BM133" s="32">
        <f t="shared" si="76"/>
        <v>5</v>
      </c>
      <c r="BN133" s="29">
        <f t="shared" si="77"/>
        <v>0.05</v>
      </c>
      <c r="BO133" s="39">
        <v>2</v>
      </c>
      <c r="BP133" s="32">
        <f t="shared" si="78"/>
        <v>5</v>
      </c>
      <c r="BQ133" s="29">
        <f t="shared" si="79"/>
        <v>0.05</v>
      </c>
      <c r="BR133" s="29">
        <f t="shared" si="80"/>
        <v>0.38</v>
      </c>
      <c r="BS133" s="29">
        <f t="shared" si="81"/>
        <v>0.32</v>
      </c>
      <c r="BT133" s="29">
        <f t="shared" si="82"/>
        <v>0.1</v>
      </c>
      <c r="BU133" s="40">
        <f t="shared" si="83"/>
        <v>0.79999999999999993</v>
      </c>
      <c r="BV133" s="41" t="str">
        <f t="shared" si="84"/>
        <v>TERIMA</v>
      </c>
      <c r="BW133" s="42">
        <f t="shared" si="85"/>
        <v>670000</v>
      </c>
      <c r="BX133" s="43">
        <f t="shared" si="86"/>
        <v>214400</v>
      </c>
      <c r="BY133" s="44">
        <v>1</v>
      </c>
      <c r="BZ133" s="44"/>
      <c r="CA133" s="44"/>
      <c r="CB133" s="43">
        <f t="shared" si="87"/>
        <v>254600</v>
      </c>
      <c r="CC133" s="43">
        <f t="shared" si="88"/>
        <v>182240</v>
      </c>
      <c r="CD133" s="43">
        <f t="shared" si="89"/>
        <v>67000</v>
      </c>
      <c r="CE133" s="37">
        <f t="shared" si="90"/>
        <v>0</v>
      </c>
      <c r="CF133" s="24">
        <f t="shared" si="91"/>
        <v>0</v>
      </c>
      <c r="CG133" s="24">
        <f t="shared" si="92"/>
        <v>0</v>
      </c>
      <c r="CH133" s="24">
        <f t="shared" si="93"/>
        <v>0</v>
      </c>
      <c r="CI133" s="24">
        <f t="shared" si="94"/>
        <v>0</v>
      </c>
      <c r="CJ133" s="24">
        <f t="shared" si="95"/>
        <v>0</v>
      </c>
      <c r="CK133" s="24">
        <f t="shared" si="96"/>
        <v>0</v>
      </c>
      <c r="CL133" s="24">
        <f t="shared" si="97"/>
        <v>1</v>
      </c>
      <c r="CM133" s="24">
        <f t="shared" si="98"/>
        <v>0</v>
      </c>
      <c r="CN133" s="45">
        <f t="shared" si="99"/>
        <v>503840</v>
      </c>
      <c r="CO133" s="47"/>
    </row>
    <row r="134" spans="1:93" s="48" customFormat="1">
      <c r="A134" s="22">
        <v>124</v>
      </c>
      <c r="B134" s="79" t="s">
        <v>192</v>
      </c>
      <c r="C134" s="24">
        <v>79382</v>
      </c>
      <c r="D134" s="25">
        <f>IFERROR(VLOOKUP($C134,[1]Sheet1!$C:$AD,14,0),"")</f>
        <v>44557</v>
      </c>
      <c r="E134" s="25">
        <f>IFERROR(VLOOKUP($C134,[1]Sheet1!$C:$AD,15,0),"")</f>
        <v>44921</v>
      </c>
      <c r="F134" s="26" t="str">
        <f>IFERROR(VLOOKUP($C134,[1]Sheet1!$C:$AD,17,0),"")</f>
        <v>E</v>
      </c>
      <c r="G134" s="25" t="str">
        <f>IFERROR(VLOOKUP($C134,[1]Sheet1!$C:$AD,9,0),"")</f>
        <v>AGENT POSTPAID</v>
      </c>
      <c r="H134" s="25" t="str">
        <f>IFERROR(VLOOKUP($C134,[1]Sheet1!$C:$AD,4,0),"")</f>
        <v>PEREMPUAN</v>
      </c>
      <c r="I134" s="25" t="str">
        <f>IFERROR(VLOOKUP($C134,[1]Sheet1!$C:$AD,11,0),"")</f>
        <v>IRMA RISMAYASARI</v>
      </c>
      <c r="J134" s="25" t="str">
        <f>IFERROR(VLOOKUP($C134,[1]Sheet1!$C:$AD,12,0),"")</f>
        <v>AAN YANUAR</v>
      </c>
      <c r="K134" s="27" t="s">
        <v>68</v>
      </c>
      <c r="L134" s="24"/>
      <c r="M134" s="24"/>
      <c r="N134" s="22">
        <v>22</v>
      </c>
      <c r="O134" s="22">
        <f>VLOOKUP($C134,[1]Sheet2!$C:$AI,11,0)</f>
        <v>24</v>
      </c>
      <c r="P134" s="22">
        <f>VLOOKUP($C134,[1]Sheet2!$C:$AI,17,0)</f>
        <v>0</v>
      </c>
      <c r="Q134" s="22">
        <f>VLOOKUP($C134,[1]Sheet2!$C:$AI,19,0)</f>
        <v>0</v>
      </c>
      <c r="R134" s="22">
        <f>VLOOKUP($C134,[1]Sheet2!$C:$AI,25,0)</f>
        <v>0</v>
      </c>
      <c r="S134" s="22">
        <f>VLOOKUP($C134,[1]Sheet2!$C:$AI,22,0)</f>
        <v>0</v>
      </c>
      <c r="T134" s="22">
        <f>VLOOKUP($C134,[1]Sheet2!$C:$AI,16,0)</f>
        <v>0</v>
      </c>
      <c r="U134" s="22">
        <f t="shared" si="50"/>
        <v>0</v>
      </c>
      <c r="V134" s="22">
        <f t="shared" si="51"/>
        <v>24</v>
      </c>
      <c r="W134" s="22">
        <f t="shared" si="52"/>
        <v>24</v>
      </c>
      <c r="X134" s="22">
        <v>7.75</v>
      </c>
      <c r="Y134" s="22">
        <v>0</v>
      </c>
      <c r="Z134" s="28">
        <f t="shared" si="53"/>
        <v>1</v>
      </c>
      <c r="AA134" s="22">
        <f t="shared" si="54"/>
        <v>5</v>
      </c>
      <c r="AB134" s="29">
        <f t="shared" si="55"/>
        <v>0.1</v>
      </c>
      <c r="AC134" s="22">
        <f t="shared" si="56"/>
        <v>0</v>
      </c>
      <c r="AD134" s="28">
        <f t="shared" si="57"/>
        <v>1</v>
      </c>
      <c r="AE134" s="22">
        <f t="shared" si="58"/>
        <v>5</v>
      </c>
      <c r="AF134" s="29">
        <f t="shared" si="59"/>
        <v>0.15</v>
      </c>
      <c r="AG134" s="22">
        <f t="shared" si="60"/>
        <v>11160</v>
      </c>
      <c r="AH134" s="30">
        <f>VLOOKUP(C134,[1]Sheet3!C:H,6,0)</f>
        <v>12994.999999999987</v>
      </c>
      <c r="AI134" s="31">
        <f t="shared" si="61"/>
        <v>1.16442652329749</v>
      </c>
      <c r="AJ134" s="22">
        <f t="shared" si="62"/>
        <v>5</v>
      </c>
      <c r="AK134" s="29">
        <f t="shared" si="63"/>
        <v>0.1</v>
      </c>
      <c r="AL134" s="32">
        <v>300</v>
      </c>
      <c r="AM134" s="33">
        <f>VLOOKUP($C134,[1]Sheet1!$C:$AD,21,0)</f>
        <v>281.77876668785802</v>
      </c>
      <c r="AN134" s="32">
        <f t="shared" si="64"/>
        <v>5</v>
      </c>
      <c r="AO134" s="29">
        <f t="shared" si="65"/>
        <v>0.15</v>
      </c>
      <c r="AP134" s="34">
        <v>95</v>
      </c>
      <c r="AQ134" s="33">
        <f>VLOOKUP($C134,[1]Sheet1!$C:$AD,22,0)</f>
        <v>100</v>
      </c>
      <c r="AR134" s="32">
        <f t="shared" si="66"/>
        <v>5</v>
      </c>
      <c r="AS134" s="29">
        <f t="shared" si="67"/>
        <v>0.1</v>
      </c>
      <c r="AT134" s="35">
        <v>0.92</v>
      </c>
      <c r="AU134" s="36">
        <f>VLOOKUP($C134,[1]Sheet1!$C:$AD,23,0)</f>
        <v>0.95813953488372094</v>
      </c>
      <c r="AV134" s="32">
        <f t="shared" si="68"/>
        <v>5</v>
      </c>
      <c r="AW134" s="29">
        <f t="shared" si="69"/>
        <v>0.1</v>
      </c>
      <c r="AX134" s="34">
        <v>90</v>
      </c>
      <c r="AY134" s="33">
        <f>VLOOKUP($C134,[1]Sheet1!$C:$AD,24,0)</f>
        <v>100</v>
      </c>
      <c r="AZ134" s="32">
        <f t="shared" si="70"/>
        <v>5</v>
      </c>
      <c r="BA134" s="29">
        <f t="shared" si="71"/>
        <v>0.08</v>
      </c>
      <c r="BB134" s="28">
        <v>0.85</v>
      </c>
      <c r="BC134" s="36">
        <f>VLOOKUP($C134,[1]Sheet1!$C:$AD,25,0)</f>
        <v>0.952380952380952</v>
      </c>
      <c r="BD134" s="37"/>
      <c r="BE134" s="32">
        <f t="shared" si="72"/>
        <v>5</v>
      </c>
      <c r="BF134" s="29">
        <f t="shared" si="73"/>
        <v>0.06</v>
      </c>
      <c r="BG134" s="28">
        <v>0.4</v>
      </c>
      <c r="BH134" s="36">
        <f>VLOOKUP($C134,[1]Sheet1!$C:$AD,26,0)</f>
        <v>0.79069767441860495</v>
      </c>
      <c r="BI134" s="32">
        <f t="shared" si="74"/>
        <v>5</v>
      </c>
      <c r="BJ134" s="29">
        <f t="shared" si="75"/>
        <v>0.06</v>
      </c>
      <c r="BK134" s="38">
        <v>0.95</v>
      </c>
      <c r="BL134" s="36">
        <f>VLOOKUP($C134,[1]Sheet1!$C:$AD,27,0)</f>
        <v>0.99554990464081405</v>
      </c>
      <c r="BM134" s="32">
        <f t="shared" si="76"/>
        <v>5</v>
      </c>
      <c r="BN134" s="29">
        <f t="shared" si="77"/>
        <v>0.05</v>
      </c>
      <c r="BO134" s="39">
        <v>2</v>
      </c>
      <c r="BP134" s="32">
        <f t="shared" si="78"/>
        <v>5</v>
      </c>
      <c r="BQ134" s="29">
        <f t="shared" si="79"/>
        <v>0.05</v>
      </c>
      <c r="BR134" s="29">
        <f t="shared" si="80"/>
        <v>0.5</v>
      </c>
      <c r="BS134" s="29">
        <f t="shared" si="81"/>
        <v>0.4</v>
      </c>
      <c r="BT134" s="29">
        <f t="shared" si="82"/>
        <v>0.1</v>
      </c>
      <c r="BU134" s="40">
        <f t="shared" si="83"/>
        <v>1</v>
      </c>
      <c r="BV134" s="41" t="str">
        <f t="shared" si="84"/>
        <v>TERIMA</v>
      </c>
      <c r="BW134" s="42">
        <f t="shared" si="85"/>
        <v>670000</v>
      </c>
      <c r="BX134" s="43">
        <f t="shared" si="86"/>
        <v>268000</v>
      </c>
      <c r="BY134" s="44"/>
      <c r="BZ134" s="44"/>
      <c r="CA134" s="44"/>
      <c r="CB134" s="43">
        <f t="shared" si="87"/>
        <v>335000</v>
      </c>
      <c r="CC134" s="43">
        <f t="shared" si="88"/>
        <v>268000</v>
      </c>
      <c r="CD134" s="43">
        <f t="shared" si="89"/>
        <v>67000</v>
      </c>
      <c r="CE134" s="37">
        <f t="shared" si="90"/>
        <v>200000</v>
      </c>
      <c r="CF134" s="24">
        <f t="shared" si="91"/>
        <v>0</v>
      </c>
      <c r="CG134" s="24">
        <f t="shared" si="92"/>
        <v>0</v>
      </c>
      <c r="CH134" s="24">
        <f t="shared" si="93"/>
        <v>0</v>
      </c>
      <c r="CI134" s="24">
        <f t="shared" si="94"/>
        <v>0</v>
      </c>
      <c r="CJ134" s="24">
        <f t="shared" si="95"/>
        <v>0</v>
      </c>
      <c r="CK134" s="24">
        <f t="shared" si="96"/>
        <v>0</v>
      </c>
      <c r="CL134" s="24">
        <f t="shared" si="97"/>
        <v>0</v>
      </c>
      <c r="CM134" s="24">
        <f t="shared" si="98"/>
        <v>1</v>
      </c>
      <c r="CN134" s="45">
        <f t="shared" si="99"/>
        <v>870000</v>
      </c>
      <c r="CO134" s="47"/>
    </row>
    <row r="135" spans="1:93" s="48" customFormat="1">
      <c r="A135" s="22">
        <v>125</v>
      </c>
      <c r="B135" s="78" t="s">
        <v>193</v>
      </c>
      <c r="C135" s="24">
        <v>70827</v>
      </c>
      <c r="D135" s="25">
        <f>IFERROR(VLOOKUP($C135,[1]Sheet1!$C:$AD,14,0),"")</f>
        <v>44402</v>
      </c>
      <c r="E135" s="25">
        <f>IFERROR(VLOOKUP($C135,[1]Sheet1!$C:$AD,15,0),"")</f>
        <v>44705</v>
      </c>
      <c r="F135" s="26" t="str">
        <f>IFERROR(VLOOKUP($C135,[1]Sheet1!$C:$AD,17,0),"")</f>
        <v>E</v>
      </c>
      <c r="G135" s="25" t="str">
        <f>IFERROR(VLOOKUP($C135,[1]Sheet1!$C:$AD,9,0),"")</f>
        <v>AGENT POSTPAID</v>
      </c>
      <c r="H135" s="25" t="str">
        <f>IFERROR(VLOOKUP($C135,[1]Sheet1!$C:$AD,4,0),"")</f>
        <v>PEREMPUAN</v>
      </c>
      <c r="I135" s="25" t="str">
        <f>IFERROR(VLOOKUP($C135,[1]Sheet1!$C:$AD,11,0),"")</f>
        <v>ANDRYAN ANAKOTTA PARY</v>
      </c>
      <c r="J135" s="25" t="str">
        <f>IFERROR(VLOOKUP($C135,[1]Sheet1!$C:$AD,12,0),"")</f>
        <v>AAN YANUAR</v>
      </c>
      <c r="K135" s="27" t="s">
        <v>68</v>
      </c>
      <c r="L135" s="24"/>
      <c r="M135" s="24"/>
      <c r="N135" s="22">
        <v>22</v>
      </c>
      <c r="O135" s="22">
        <f>VLOOKUP($C135,[1]Sheet2!$C:$AI,11,0)</f>
        <v>24</v>
      </c>
      <c r="P135" s="22">
        <f>VLOOKUP($C135,[1]Sheet2!$C:$AI,17,0)</f>
        <v>0</v>
      </c>
      <c r="Q135" s="22">
        <f>VLOOKUP($C135,[1]Sheet2!$C:$AI,19,0)</f>
        <v>0</v>
      </c>
      <c r="R135" s="22">
        <f>VLOOKUP($C135,[1]Sheet2!$C:$AI,25,0)</f>
        <v>0</v>
      </c>
      <c r="S135" s="22">
        <f>VLOOKUP($C135,[1]Sheet2!$C:$AI,22,0)</f>
        <v>0</v>
      </c>
      <c r="T135" s="22">
        <f>VLOOKUP($C135,[1]Sheet2!$C:$AI,16,0)</f>
        <v>0</v>
      </c>
      <c r="U135" s="22">
        <f t="shared" si="50"/>
        <v>0</v>
      </c>
      <c r="V135" s="22">
        <f t="shared" si="51"/>
        <v>24</v>
      </c>
      <c r="W135" s="22">
        <f t="shared" si="52"/>
        <v>24</v>
      </c>
      <c r="X135" s="22">
        <v>7.75</v>
      </c>
      <c r="Y135" s="22">
        <v>0</v>
      </c>
      <c r="Z135" s="28">
        <f t="shared" si="53"/>
        <v>1</v>
      </c>
      <c r="AA135" s="22">
        <f t="shared" si="54"/>
        <v>5</v>
      </c>
      <c r="AB135" s="29">
        <f t="shared" si="55"/>
        <v>0.1</v>
      </c>
      <c r="AC135" s="22">
        <f t="shared" si="56"/>
        <v>0</v>
      </c>
      <c r="AD135" s="28">
        <f t="shared" si="57"/>
        <v>1</v>
      </c>
      <c r="AE135" s="22">
        <f t="shared" si="58"/>
        <v>5</v>
      </c>
      <c r="AF135" s="29">
        <f t="shared" si="59"/>
        <v>0.15</v>
      </c>
      <c r="AG135" s="22">
        <f t="shared" si="60"/>
        <v>11160</v>
      </c>
      <c r="AH135" s="30">
        <f>VLOOKUP(C135,[1]Sheet3!C:H,6,0)</f>
        <v>12949.950000000037</v>
      </c>
      <c r="AI135" s="31">
        <f t="shared" si="61"/>
        <v>1.1603897849462399</v>
      </c>
      <c r="AJ135" s="22">
        <f t="shared" si="62"/>
        <v>5</v>
      </c>
      <c r="AK135" s="29">
        <f t="shared" si="63"/>
        <v>0.1</v>
      </c>
      <c r="AL135" s="32">
        <v>300</v>
      </c>
      <c r="AM135" s="33">
        <f>VLOOKUP($C135,[1]Sheet1!$C:$AD,21,0)</f>
        <v>278.391050583658</v>
      </c>
      <c r="AN135" s="32">
        <f t="shared" si="64"/>
        <v>5</v>
      </c>
      <c r="AO135" s="29">
        <f t="shared" si="65"/>
        <v>0.15</v>
      </c>
      <c r="AP135" s="34">
        <v>95</v>
      </c>
      <c r="AQ135" s="33">
        <f>VLOOKUP($C135,[1]Sheet1!$C:$AD,22,0)</f>
        <v>97.2222222222222</v>
      </c>
      <c r="AR135" s="32">
        <f t="shared" si="66"/>
        <v>5</v>
      </c>
      <c r="AS135" s="29">
        <f t="shared" si="67"/>
        <v>0.1</v>
      </c>
      <c r="AT135" s="35">
        <v>0.92</v>
      </c>
      <c r="AU135" s="36">
        <f>VLOOKUP($C135,[1]Sheet1!$C:$AD,23,0)</f>
        <v>0.93982300884955705</v>
      </c>
      <c r="AV135" s="32">
        <f t="shared" si="68"/>
        <v>5</v>
      </c>
      <c r="AW135" s="29">
        <f t="shared" si="69"/>
        <v>0.1</v>
      </c>
      <c r="AX135" s="34">
        <v>90</v>
      </c>
      <c r="AY135" s="33">
        <f>VLOOKUP($C135,[1]Sheet1!$C:$AD,24,0)</f>
        <v>100</v>
      </c>
      <c r="AZ135" s="32">
        <f t="shared" si="70"/>
        <v>5</v>
      </c>
      <c r="BA135" s="29">
        <f t="shared" si="71"/>
        <v>0.08</v>
      </c>
      <c r="BB135" s="28">
        <v>0.85</v>
      </c>
      <c r="BC135" s="36">
        <f>VLOOKUP($C135,[1]Sheet1!$C:$AD,25,0)</f>
        <v>0.92307692307692302</v>
      </c>
      <c r="BD135" s="37"/>
      <c r="BE135" s="32">
        <f t="shared" si="72"/>
        <v>5</v>
      </c>
      <c r="BF135" s="29">
        <f t="shared" si="73"/>
        <v>0.06</v>
      </c>
      <c r="BG135" s="28">
        <v>0.4</v>
      </c>
      <c r="BH135" s="36">
        <f>VLOOKUP($C135,[1]Sheet1!$C:$AD,26,0)</f>
        <v>0.69911504424778803</v>
      </c>
      <c r="BI135" s="32">
        <f t="shared" si="74"/>
        <v>5</v>
      </c>
      <c r="BJ135" s="29">
        <f t="shared" si="75"/>
        <v>0.06</v>
      </c>
      <c r="BK135" s="38">
        <v>0.95</v>
      </c>
      <c r="BL135" s="36">
        <f>VLOOKUP($C135,[1]Sheet1!$C:$AD,27,0)</f>
        <v>0.99675745784695202</v>
      </c>
      <c r="BM135" s="32">
        <f t="shared" si="76"/>
        <v>5</v>
      </c>
      <c r="BN135" s="29">
        <f t="shared" si="77"/>
        <v>0.05</v>
      </c>
      <c r="BO135" s="39">
        <v>2</v>
      </c>
      <c r="BP135" s="32">
        <f t="shared" si="78"/>
        <v>5</v>
      </c>
      <c r="BQ135" s="29">
        <f t="shared" si="79"/>
        <v>0.05</v>
      </c>
      <c r="BR135" s="29">
        <f t="shared" si="80"/>
        <v>0.5</v>
      </c>
      <c r="BS135" s="29">
        <f t="shared" si="81"/>
        <v>0.4</v>
      </c>
      <c r="BT135" s="29">
        <f t="shared" si="82"/>
        <v>0.1</v>
      </c>
      <c r="BU135" s="40">
        <f t="shared" si="83"/>
        <v>1</v>
      </c>
      <c r="BV135" s="41" t="str">
        <f t="shared" si="84"/>
        <v>TERIMA</v>
      </c>
      <c r="BW135" s="42">
        <f t="shared" si="85"/>
        <v>670000</v>
      </c>
      <c r="BX135" s="43">
        <f t="shared" si="86"/>
        <v>268000</v>
      </c>
      <c r="BY135" s="44"/>
      <c r="BZ135" s="44"/>
      <c r="CA135" s="44"/>
      <c r="CB135" s="43">
        <f t="shared" si="87"/>
        <v>335000</v>
      </c>
      <c r="CC135" s="43">
        <f t="shared" si="88"/>
        <v>268000</v>
      </c>
      <c r="CD135" s="43">
        <f t="shared" si="89"/>
        <v>67000</v>
      </c>
      <c r="CE135" s="37">
        <f t="shared" si="90"/>
        <v>200000</v>
      </c>
      <c r="CF135" s="24">
        <f t="shared" si="91"/>
        <v>0</v>
      </c>
      <c r="CG135" s="24">
        <f t="shared" si="92"/>
        <v>0</v>
      </c>
      <c r="CH135" s="24">
        <f t="shared" si="93"/>
        <v>0</v>
      </c>
      <c r="CI135" s="24">
        <f t="shared" si="94"/>
        <v>0</v>
      </c>
      <c r="CJ135" s="24">
        <f t="shared" si="95"/>
        <v>0</v>
      </c>
      <c r="CK135" s="24">
        <f t="shared" si="96"/>
        <v>0</v>
      </c>
      <c r="CL135" s="24">
        <f t="shared" si="97"/>
        <v>0</v>
      </c>
      <c r="CM135" s="24">
        <f t="shared" si="98"/>
        <v>1</v>
      </c>
      <c r="CN135" s="45">
        <f t="shared" si="99"/>
        <v>870000</v>
      </c>
      <c r="CO135" s="47"/>
    </row>
    <row r="136" spans="1:93" s="48" customFormat="1">
      <c r="A136" s="22">
        <v>126</v>
      </c>
      <c r="B136" s="78" t="s">
        <v>194</v>
      </c>
      <c r="C136" s="24">
        <v>30444</v>
      </c>
      <c r="D136" s="25">
        <f>IFERROR(VLOOKUP($C136,[1]Sheet1!$C:$AD,14,0),"")</f>
        <v>44577</v>
      </c>
      <c r="E136" s="25">
        <f>IFERROR(VLOOKUP($C136,[1]Sheet1!$C:$AD,15,0),"")</f>
        <v>44926</v>
      </c>
      <c r="F136" s="26" t="str">
        <f>IFERROR(VLOOKUP($C136,[1]Sheet1!$C:$AD,17,0),"")</f>
        <v>E</v>
      </c>
      <c r="G136" s="25" t="str">
        <f>IFERROR(VLOOKUP($C136,[1]Sheet1!$C:$AD,9,0),"")</f>
        <v>AGENT POSTPAID</v>
      </c>
      <c r="H136" s="25" t="str">
        <f>IFERROR(VLOOKUP($C136,[1]Sheet1!$C:$AD,4,0),"")</f>
        <v>LAKI-LAKI</v>
      </c>
      <c r="I136" s="25" t="str">
        <f>IFERROR(VLOOKUP($C136,[1]Sheet1!$C:$AD,11,0),"")</f>
        <v>SLAMET GUMELAR</v>
      </c>
      <c r="J136" s="25" t="str">
        <f>IFERROR(VLOOKUP($C136,[1]Sheet1!$C:$AD,12,0),"")</f>
        <v>AAN YANUAR</v>
      </c>
      <c r="K136" s="27" t="s">
        <v>68</v>
      </c>
      <c r="L136" s="24"/>
      <c r="M136" s="24"/>
      <c r="N136" s="22">
        <v>22</v>
      </c>
      <c r="O136" s="22">
        <f>VLOOKUP($C136,[1]Sheet2!$C:$AI,11,0)</f>
        <v>24</v>
      </c>
      <c r="P136" s="22">
        <f>VLOOKUP($C136,[1]Sheet2!$C:$AI,17,0)</f>
        <v>0</v>
      </c>
      <c r="Q136" s="22">
        <f>VLOOKUP($C136,[1]Sheet2!$C:$AI,19,0)</f>
        <v>0</v>
      </c>
      <c r="R136" s="22">
        <f>VLOOKUP($C136,[1]Sheet2!$C:$AI,25,0)</f>
        <v>0</v>
      </c>
      <c r="S136" s="22">
        <f>VLOOKUP($C136,[1]Sheet2!$C:$AI,22,0)</f>
        <v>0</v>
      </c>
      <c r="T136" s="22">
        <f>VLOOKUP($C136,[1]Sheet2!$C:$AI,16,0)</f>
        <v>0</v>
      </c>
      <c r="U136" s="22">
        <f t="shared" si="50"/>
        <v>0</v>
      </c>
      <c r="V136" s="22">
        <f t="shared" si="51"/>
        <v>24</v>
      </c>
      <c r="W136" s="22">
        <f t="shared" si="52"/>
        <v>24</v>
      </c>
      <c r="X136" s="22">
        <v>7.75</v>
      </c>
      <c r="Y136" s="22">
        <v>0</v>
      </c>
      <c r="Z136" s="28">
        <f t="shared" si="53"/>
        <v>1</v>
      </c>
      <c r="AA136" s="22">
        <f t="shared" si="54"/>
        <v>5</v>
      </c>
      <c r="AB136" s="29">
        <f t="shared" si="55"/>
        <v>0.1</v>
      </c>
      <c r="AC136" s="22">
        <f t="shared" si="56"/>
        <v>0</v>
      </c>
      <c r="AD136" s="28">
        <f t="shared" si="57"/>
        <v>1</v>
      </c>
      <c r="AE136" s="22">
        <f t="shared" si="58"/>
        <v>5</v>
      </c>
      <c r="AF136" s="29">
        <f t="shared" si="59"/>
        <v>0.15</v>
      </c>
      <c r="AG136" s="22">
        <f t="shared" si="60"/>
        <v>11160</v>
      </c>
      <c r="AH136" s="30">
        <f>VLOOKUP(C136,[1]Sheet3!C:H,6,0)</f>
        <v>12852.766666666615</v>
      </c>
      <c r="AI136" s="31">
        <f t="shared" si="61"/>
        <v>1.15168160095579</v>
      </c>
      <c r="AJ136" s="22">
        <f t="shared" si="62"/>
        <v>5</v>
      </c>
      <c r="AK136" s="29">
        <f t="shared" si="63"/>
        <v>0.1</v>
      </c>
      <c r="AL136" s="32">
        <v>300</v>
      </c>
      <c r="AM136" s="33">
        <f>VLOOKUP($C136,[1]Sheet1!$C:$AD,21,0)</f>
        <v>325.49850746268697</v>
      </c>
      <c r="AN136" s="32">
        <f t="shared" si="64"/>
        <v>1</v>
      </c>
      <c r="AO136" s="29">
        <f t="shared" si="65"/>
        <v>0.03</v>
      </c>
      <c r="AP136" s="34">
        <v>95</v>
      </c>
      <c r="AQ136" s="33">
        <f>VLOOKUP($C136,[1]Sheet1!$C:$AD,22,0)</f>
        <v>96.6666666666667</v>
      </c>
      <c r="AR136" s="32">
        <f t="shared" si="66"/>
        <v>5</v>
      </c>
      <c r="AS136" s="29">
        <f t="shared" si="67"/>
        <v>0.1</v>
      </c>
      <c r="AT136" s="35">
        <v>0.92</v>
      </c>
      <c r="AU136" s="36">
        <f>VLOOKUP($C136,[1]Sheet1!$C:$AD,23,0)</f>
        <v>0.92173913043478295</v>
      </c>
      <c r="AV136" s="32">
        <f t="shared" si="68"/>
        <v>5</v>
      </c>
      <c r="AW136" s="29">
        <f t="shared" si="69"/>
        <v>0.1</v>
      </c>
      <c r="AX136" s="34">
        <v>90</v>
      </c>
      <c r="AY136" s="33">
        <f>VLOOKUP($C136,[1]Sheet1!$C:$AD,24,0)</f>
        <v>100</v>
      </c>
      <c r="AZ136" s="32">
        <f t="shared" si="70"/>
        <v>5</v>
      </c>
      <c r="BA136" s="29">
        <f t="shared" si="71"/>
        <v>0.08</v>
      </c>
      <c r="BB136" s="28">
        <v>0.85</v>
      </c>
      <c r="BC136" s="36">
        <f>VLOOKUP($C136,[1]Sheet1!$C:$AD,25,0)</f>
        <v>0.952380952380952</v>
      </c>
      <c r="BD136" s="37"/>
      <c r="BE136" s="32">
        <f t="shared" si="72"/>
        <v>5</v>
      </c>
      <c r="BF136" s="29">
        <f t="shared" si="73"/>
        <v>0.06</v>
      </c>
      <c r="BG136" s="28">
        <v>0.4</v>
      </c>
      <c r="BH136" s="36">
        <f>VLOOKUP($C136,[1]Sheet1!$C:$AD,26,0)</f>
        <v>0.65217391304347805</v>
      </c>
      <c r="BI136" s="32">
        <f t="shared" si="74"/>
        <v>5</v>
      </c>
      <c r="BJ136" s="29">
        <f t="shared" si="75"/>
        <v>0.06</v>
      </c>
      <c r="BK136" s="38">
        <v>0.95</v>
      </c>
      <c r="BL136" s="36">
        <f>VLOOKUP($C136,[1]Sheet1!$C:$AD,27,0)</f>
        <v>0.991044776119403</v>
      </c>
      <c r="BM136" s="32">
        <f t="shared" si="76"/>
        <v>5</v>
      </c>
      <c r="BN136" s="29">
        <f t="shared" si="77"/>
        <v>0.05</v>
      </c>
      <c r="BO136" s="39">
        <v>2</v>
      </c>
      <c r="BP136" s="32">
        <f t="shared" si="78"/>
        <v>5</v>
      </c>
      <c r="BQ136" s="29">
        <f t="shared" si="79"/>
        <v>0.05</v>
      </c>
      <c r="BR136" s="29">
        <f t="shared" si="80"/>
        <v>0.38</v>
      </c>
      <c r="BS136" s="29">
        <f t="shared" si="81"/>
        <v>0.4</v>
      </c>
      <c r="BT136" s="29">
        <f t="shared" si="82"/>
        <v>0.1</v>
      </c>
      <c r="BU136" s="40">
        <f t="shared" si="83"/>
        <v>0.88</v>
      </c>
      <c r="BV136" s="41" t="str">
        <f t="shared" si="84"/>
        <v>TERIMA</v>
      </c>
      <c r="BW136" s="42">
        <f t="shared" si="85"/>
        <v>670000</v>
      </c>
      <c r="BX136" s="43">
        <f t="shared" si="86"/>
        <v>268000</v>
      </c>
      <c r="BY136" s="44"/>
      <c r="BZ136" s="44"/>
      <c r="CA136" s="44"/>
      <c r="CB136" s="43">
        <f t="shared" si="87"/>
        <v>254600</v>
      </c>
      <c r="CC136" s="43">
        <f t="shared" si="88"/>
        <v>268000</v>
      </c>
      <c r="CD136" s="43">
        <f t="shared" si="89"/>
        <v>67000</v>
      </c>
      <c r="CE136" s="37">
        <f t="shared" si="90"/>
        <v>0</v>
      </c>
      <c r="CF136" s="24">
        <f t="shared" si="91"/>
        <v>0</v>
      </c>
      <c r="CG136" s="24">
        <f t="shared" si="92"/>
        <v>0</v>
      </c>
      <c r="CH136" s="24">
        <f t="shared" si="93"/>
        <v>0</v>
      </c>
      <c r="CI136" s="24">
        <f t="shared" si="94"/>
        <v>0</v>
      </c>
      <c r="CJ136" s="24">
        <f t="shared" si="95"/>
        <v>0</v>
      </c>
      <c r="CK136" s="24">
        <f t="shared" si="96"/>
        <v>0</v>
      </c>
      <c r="CL136" s="24">
        <f t="shared" si="97"/>
        <v>1</v>
      </c>
      <c r="CM136" s="24">
        <f t="shared" si="98"/>
        <v>0</v>
      </c>
      <c r="CN136" s="45">
        <f t="shared" si="99"/>
        <v>589600</v>
      </c>
      <c r="CO136" s="47"/>
    </row>
    <row r="137" spans="1:93" s="48" customFormat="1">
      <c r="A137" s="22">
        <v>127</v>
      </c>
      <c r="B137" s="88" t="s">
        <v>195</v>
      </c>
      <c r="C137" s="24">
        <v>30446</v>
      </c>
      <c r="D137" s="25">
        <f>IFERROR(VLOOKUP($C137,[1]Sheet1!$C:$AD,14,0),"")</f>
        <v>44527</v>
      </c>
      <c r="E137" s="25">
        <f>IFERROR(VLOOKUP($C137,[1]Sheet1!$C:$AD,15,0),"")</f>
        <v>44830</v>
      </c>
      <c r="F137" s="26" t="str">
        <f>IFERROR(VLOOKUP($C137,[1]Sheet1!$C:$AD,17,0),"")</f>
        <v>E</v>
      </c>
      <c r="G137" s="25" t="str">
        <f>IFERROR(VLOOKUP($C137,[1]Sheet1!$C:$AD,9,0),"")</f>
        <v>AGENT POSTPAID</v>
      </c>
      <c r="H137" s="25" t="str">
        <f>IFERROR(VLOOKUP($C137,[1]Sheet1!$C:$AD,4,0),"")</f>
        <v>LAKI-LAKI</v>
      </c>
      <c r="I137" s="25" t="str">
        <f>IFERROR(VLOOKUP($C137,[1]Sheet1!$C:$AD,11,0),"")</f>
        <v>MOHAMAD RAMDAN HILMI SOFYAN</v>
      </c>
      <c r="J137" s="25" t="str">
        <f>IFERROR(VLOOKUP($C137,[1]Sheet1!$C:$AD,12,0),"")</f>
        <v>RIKA RIANY</v>
      </c>
      <c r="K137" s="27" t="s">
        <v>68</v>
      </c>
      <c r="L137" s="24"/>
      <c r="M137" s="24"/>
      <c r="N137" s="22">
        <v>22</v>
      </c>
      <c r="O137" s="22">
        <f>VLOOKUP($C137,[1]Sheet2!$C:$AI,11,0)</f>
        <v>24</v>
      </c>
      <c r="P137" s="22">
        <f>VLOOKUP($C137,[1]Sheet2!$C:$AI,17,0)</f>
        <v>0</v>
      </c>
      <c r="Q137" s="22">
        <f>VLOOKUP($C137,[1]Sheet2!$C:$AI,19,0)</f>
        <v>0</v>
      </c>
      <c r="R137" s="22">
        <f>VLOOKUP($C137,[1]Sheet2!$C:$AI,25,0)</f>
        <v>0</v>
      </c>
      <c r="S137" s="22">
        <f>VLOOKUP($C137,[1]Sheet2!$C:$AI,22,0)</f>
        <v>0</v>
      </c>
      <c r="T137" s="22">
        <f>VLOOKUP($C137,[1]Sheet2!$C:$AI,16,0)</f>
        <v>0</v>
      </c>
      <c r="U137" s="22">
        <f t="shared" si="50"/>
        <v>0</v>
      </c>
      <c r="V137" s="22">
        <f t="shared" si="51"/>
        <v>24</v>
      </c>
      <c r="W137" s="22">
        <f t="shared" si="52"/>
        <v>24</v>
      </c>
      <c r="X137" s="22">
        <v>7.75</v>
      </c>
      <c r="Y137" s="22">
        <v>0</v>
      </c>
      <c r="Z137" s="28">
        <f t="shared" si="53"/>
        <v>1</v>
      </c>
      <c r="AA137" s="22">
        <f t="shared" si="54"/>
        <v>5</v>
      </c>
      <c r="AB137" s="29">
        <f t="shared" si="55"/>
        <v>0.1</v>
      </c>
      <c r="AC137" s="22">
        <f t="shared" si="56"/>
        <v>0</v>
      </c>
      <c r="AD137" s="28">
        <f t="shared" si="57"/>
        <v>1</v>
      </c>
      <c r="AE137" s="22">
        <f t="shared" si="58"/>
        <v>5</v>
      </c>
      <c r="AF137" s="29">
        <f t="shared" si="59"/>
        <v>0.15</v>
      </c>
      <c r="AG137" s="22">
        <f t="shared" si="60"/>
        <v>11160</v>
      </c>
      <c r="AH137" s="30">
        <f>VLOOKUP(C137,[1]Sheet3!C:H,6,0)</f>
        <v>12636.650000000027</v>
      </c>
      <c r="AI137" s="31">
        <f t="shared" si="61"/>
        <v>1.13231630824373</v>
      </c>
      <c r="AJ137" s="22">
        <f t="shared" si="62"/>
        <v>5</v>
      </c>
      <c r="AK137" s="29">
        <f t="shared" si="63"/>
        <v>0.1</v>
      </c>
      <c r="AL137" s="32">
        <v>300</v>
      </c>
      <c r="AM137" s="33">
        <f>VLOOKUP($C137,[1]Sheet1!$C:$AD,21,0)</f>
        <v>305.34996436208098</v>
      </c>
      <c r="AN137" s="32">
        <f t="shared" si="64"/>
        <v>1</v>
      </c>
      <c r="AO137" s="29">
        <f t="shared" si="65"/>
        <v>0.03</v>
      </c>
      <c r="AP137" s="34">
        <v>95</v>
      </c>
      <c r="AQ137" s="33">
        <f>VLOOKUP($C137,[1]Sheet1!$C:$AD,22,0)</f>
        <v>92.5</v>
      </c>
      <c r="AR137" s="32">
        <f t="shared" si="66"/>
        <v>1</v>
      </c>
      <c r="AS137" s="29">
        <f t="shared" si="67"/>
        <v>0.02</v>
      </c>
      <c r="AT137" s="35">
        <v>0.92</v>
      </c>
      <c r="AU137" s="36">
        <f>VLOOKUP($C137,[1]Sheet1!$C:$AD,23,0)</f>
        <v>0.96129032258064495</v>
      </c>
      <c r="AV137" s="32">
        <f t="shared" si="68"/>
        <v>5</v>
      </c>
      <c r="AW137" s="29">
        <f t="shared" si="69"/>
        <v>0.1</v>
      </c>
      <c r="AX137" s="34">
        <v>90</v>
      </c>
      <c r="AY137" s="33">
        <f>VLOOKUP($C137,[1]Sheet1!$C:$AD,24,0)</f>
        <v>95</v>
      </c>
      <c r="AZ137" s="32">
        <f t="shared" si="70"/>
        <v>5</v>
      </c>
      <c r="BA137" s="29">
        <f t="shared" si="71"/>
        <v>0.08</v>
      </c>
      <c r="BB137" s="28">
        <v>0.85</v>
      </c>
      <c r="BC137" s="36">
        <f>VLOOKUP($C137,[1]Sheet1!$C:$AD,25,0)</f>
        <v>0.96428571428571397</v>
      </c>
      <c r="BD137" s="37"/>
      <c r="BE137" s="32">
        <f t="shared" si="72"/>
        <v>5</v>
      </c>
      <c r="BF137" s="29">
        <f t="shared" si="73"/>
        <v>0.06</v>
      </c>
      <c r="BG137" s="28">
        <v>0.4</v>
      </c>
      <c r="BH137" s="36">
        <f>VLOOKUP($C137,[1]Sheet1!$C:$AD,26,0)</f>
        <v>0.87096774193548399</v>
      </c>
      <c r="BI137" s="32">
        <f t="shared" si="74"/>
        <v>5</v>
      </c>
      <c r="BJ137" s="29">
        <f t="shared" si="75"/>
        <v>0.06</v>
      </c>
      <c r="BK137" s="38">
        <v>0.95</v>
      </c>
      <c r="BL137" s="36">
        <f>VLOOKUP($C137,[1]Sheet1!$C:$AD,27,0)</f>
        <v>0.99501069137562403</v>
      </c>
      <c r="BM137" s="32">
        <f t="shared" si="76"/>
        <v>5</v>
      </c>
      <c r="BN137" s="29">
        <f t="shared" si="77"/>
        <v>0.05</v>
      </c>
      <c r="BO137" s="39">
        <v>2</v>
      </c>
      <c r="BP137" s="32">
        <f t="shared" si="78"/>
        <v>5</v>
      </c>
      <c r="BQ137" s="29">
        <f t="shared" si="79"/>
        <v>0.05</v>
      </c>
      <c r="BR137" s="29">
        <f t="shared" si="80"/>
        <v>0.38</v>
      </c>
      <c r="BS137" s="29">
        <f t="shared" si="81"/>
        <v>0.32</v>
      </c>
      <c r="BT137" s="29">
        <f t="shared" si="82"/>
        <v>0.1</v>
      </c>
      <c r="BU137" s="40">
        <f t="shared" si="83"/>
        <v>0.79999999999999993</v>
      </c>
      <c r="BV137" s="41" t="str">
        <f t="shared" si="84"/>
        <v>TERIMA</v>
      </c>
      <c r="BW137" s="42">
        <f t="shared" si="85"/>
        <v>670000</v>
      </c>
      <c r="BX137" s="43">
        <f t="shared" si="86"/>
        <v>214400</v>
      </c>
      <c r="BY137" s="44"/>
      <c r="BZ137" s="44"/>
      <c r="CA137" s="44"/>
      <c r="CB137" s="43">
        <f t="shared" si="87"/>
        <v>254600</v>
      </c>
      <c r="CC137" s="43">
        <f t="shared" si="88"/>
        <v>214400</v>
      </c>
      <c r="CD137" s="43">
        <f t="shared" si="89"/>
        <v>67000</v>
      </c>
      <c r="CE137" s="37">
        <f t="shared" si="90"/>
        <v>0</v>
      </c>
      <c r="CF137" s="24">
        <f t="shared" si="91"/>
        <v>0</v>
      </c>
      <c r="CG137" s="24">
        <f t="shared" si="92"/>
        <v>0</v>
      </c>
      <c r="CH137" s="24">
        <f t="shared" si="93"/>
        <v>0</v>
      </c>
      <c r="CI137" s="24">
        <f t="shared" si="94"/>
        <v>0</v>
      </c>
      <c r="CJ137" s="24">
        <f t="shared" si="95"/>
        <v>0</v>
      </c>
      <c r="CK137" s="24">
        <f t="shared" si="96"/>
        <v>0</v>
      </c>
      <c r="CL137" s="24">
        <f t="shared" si="97"/>
        <v>1</v>
      </c>
      <c r="CM137" s="24">
        <f t="shared" si="98"/>
        <v>0</v>
      </c>
      <c r="CN137" s="45">
        <f t="shared" si="99"/>
        <v>536000</v>
      </c>
      <c r="CO137" s="47"/>
    </row>
    <row r="138" spans="1:93" s="48" customFormat="1">
      <c r="A138" s="22">
        <v>128</v>
      </c>
      <c r="B138" s="78" t="s">
        <v>196</v>
      </c>
      <c r="C138" s="24">
        <v>78870</v>
      </c>
      <c r="D138" s="25">
        <f>IFERROR(VLOOKUP($C138,[1]Sheet1!$C:$AD,14,0),"")</f>
        <v>44314</v>
      </c>
      <c r="E138" s="25">
        <f>IFERROR(VLOOKUP($C138,[1]Sheet1!$C:$AD,15,0),"")</f>
        <v>44678</v>
      </c>
      <c r="F138" s="26" t="str">
        <f>IFERROR(VLOOKUP($C138,[1]Sheet1!$C:$AD,17,0),"")</f>
        <v>E</v>
      </c>
      <c r="G138" s="25" t="str">
        <f>IFERROR(VLOOKUP($C138,[1]Sheet1!$C:$AD,9,0),"")</f>
        <v>AGENT POSTPAID</v>
      </c>
      <c r="H138" s="25" t="str">
        <f>IFERROR(VLOOKUP($C138,[1]Sheet1!$C:$AD,4,0),"")</f>
        <v>PEREMPUAN</v>
      </c>
      <c r="I138" s="25" t="str">
        <f>IFERROR(VLOOKUP($C138,[1]Sheet1!$C:$AD,11,0),"")</f>
        <v>IIN TARINAH</v>
      </c>
      <c r="J138" s="25" t="str">
        <f>IFERROR(VLOOKUP($C138,[1]Sheet1!$C:$AD,12,0),"")</f>
        <v>AAN YANUAR</v>
      </c>
      <c r="K138" s="27" t="s">
        <v>68</v>
      </c>
      <c r="L138" s="24"/>
      <c r="M138" s="24"/>
      <c r="N138" s="22">
        <v>22</v>
      </c>
      <c r="O138" s="22">
        <f>VLOOKUP($C138,[1]Sheet2!$C:$AI,11,0)</f>
        <v>24</v>
      </c>
      <c r="P138" s="22">
        <f>VLOOKUP($C138,[1]Sheet2!$C:$AI,17,0)</f>
        <v>0</v>
      </c>
      <c r="Q138" s="22">
        <f>VLOOKUP($C138,[1]Sheet2!$C:$AI,19,0)</f>
        <v>0</v>
      </c>
      <c r="R138" s="22">
        <f>VLOOKUP($C138,[1]Sheet2!$C:$AI,25,0)</f>
        <v>0</v>
      </c>
      <c r="S138" s="22">
        <f>VLOOKUP($C138,[1]Sheet2!$C:$AI,22,0)</f>
        <v>0</v>
      </c>
      <c r="T138" s="22">
        <f>VLOOKUP($C138,[1]Sheet2!$C:$AI,16,0)</f>
        <v>0</v>
      </c>
      <c r="U138" s="22">
        <f t="shared" si="50"/>
        <v>0</v>
      </c>
      <c r="V138" s="22">
        <f t="shared" si="51"/>
        <v>24</v>
      </c>
      <c r="W138" s="22">
        <f t="shared" si="52"/>
        <v>24</v>
      </c>
      <c r="X138" s="22">
        <v>7.75</v>
      </c>
      <c r="Y138" s="22">
        <v>0</v>
      </c>
      <c r="Z138" s="28">
        <f t="shared" si="53"/>
        <v>1</v>
      </c>
      <c r="AA138" s="22">
        <f t="shared" si="54"/>
        <v>5</v>
      </c>
      <c r="AB138" s="29">
        <f t="shared" si="55"/>
        <v>0.1</v>
      </c>
      <c r="AC138" s="22">
        <f t="shared" si="56"/>
        <v>0</v>
      </c>
      <c r="AD138" s="28">
        <f t="shared" si="57"/>
        <v>1</v>
      </c>
      <c r="AE138" s="22">
        <f t="shared" si="58"/>
        <v>5</v>
      </c>
      <c r="AF138" s="29">
        <f t="shared" si="59"/>
        <v>0.15</v>
      </c>
      <c r="AG138" s="22">
        <f t="shared" si="60"/>
        <v>11160</v>
      </c>
      <c r="AH138" s="30">
        <f>VLOOKUP(C138,[1]Sheet3!C:H,6,0)</f>
        <v>13131.58333333329</v>
      </c>
      <c r="AI138" s="31">
        <f t="shared" si="61"/>
        <v>1.17666517323775</v>
      </c>
      <c r="AJ138" s="22">
        <f t="shared" si="62"/>
        <v>5</v>
      </c>
      <c r="AK138" s="29">
        <f t="shared" si="63"/>
        <v>0.1</v>
      </c>
      <c r="AL138" s="32">
        <v>300</v>
      </c>
      <c r="AM138" s="33">
        <f>VLOOKUP($C138,[1]Sheet1!$C:$AD,21,0)</f>
        <v>299.02197070572601</v>
      </c>
      <c r="AN138" s="32">
        <f t="shared" si="64"/>
        <v>5</v>
      </c>
      <c r="AO138" s="29">
        <f t="shared" si="65"/>
        <v>0.15</v>
      </c>
      <c r="AP138" s="34">
        <v>95</v>
      </c>
      <c r="AQ138" s="33">
        <f>VLOOKUP($C138,[1]Sheet1!$C:$AD,22,0)</f>
        <v>98.75</v>
      </c>
      <c r="AR138" s="32">
        <f t="shared" si="66"/>
        <v>5</v>
      </c>
      <c r="AS138" s="29">
        <f t="shared" si="67"/>
        <v>0.1</v>
      </c>
      <c r="AT138" s="35">
        <v>0.92</v>
      </c>
      <c r="AU138" s="36">
        <f>VLOOKUP($C138,[1]Sheet1!$C:$AD,23,0)</f>
        <v>0.96071428571428596</v>
      </c>
      <c r="AV138" s="32">
        <f t="shared" si="68"/>
        <v>5</v>
      </c>
      <c r="AW138" s="29">
        <f t="shared" si="69"/>
        <v>0.1</v>
      </c>
      <c r="AX138" s="34">
        <v>90</v>
      </c>
      <c r="AY138" s="33">
        <f>VLOOKUP($C138,[1]Sheet1!$C:$AD,24,0)</f>
        <v>100</v>
      </c>
      <c r="AZ138" s="32">
        <f t="shared" si="70"/>
        <v>5</v>
      </c>
      <c r="BA138" s="29">
        <f t="shared" si="71"/>
        <v>0.08</v>
      </c>
      <c r="BB138" s="28">
        <v>0.85</v>
      </c>
      <c r="BC138" s="36">
        <f>VLOOKUP($C138,[1]Sheet1!$C:$AD,25,0)</f>
        <v>0.89795918367346905</v>
      </c>
      <c r="BD138" s="37">
        <v>1</v>
      </c>
      <c r="BE138" s="32">
        <f t="shared" si="72"/>
        <v>0</v>
      </c>
      <c r="BF138" s="29">
        <f t="shared" si="73"/>
        <v>0</v>
      </c>
      <c r="BG138" s="28">
        <v>0.4</v>
      </c>
      <c r="BH138" s="36">
        <f>VLOOKUP($C138,[1]Sheet1!$C:$AD,26,0)</f>
        <v>0.76785714285714302</v>
      </c>
      <c r="BI138" s="32">
        <f t="shared" si="74"/>
        <v>5</v>
      </c>
      <c r="BJ138" s="29">
        <f t="shared" si="75"/>
        <v>0.06</v>
      </c>
      <c r="BK138" s="38">
        <v>0.95</v>
      </c>
      <c r="BL138" s="36">
        <f>VLOOKUP($C138,[1]Sheet1!$C:$AD,27,0)</f>
        <v>0.996671105193076</v>
      </c>
      <c r="BM138" s="32">
        <f t="shared" si="76"/>
        <v>5</v>
      </c>
      <c r="BN138" s="29">
        <f t="shared" si="77"/>
        <v>0.05</v>
      </c>
      <c r="BO138" s="39">
        <v>2</v>
      </c>
      <c r="BP138" s="32">
        <f t="shared" si="78"/>
        <v>5</v>
      </c>
      <c r="BQ138" s="29">
        <f t="shared" si="79"/>
        <v>0.05</v>
      </c>
      <c r="BR138" s="29">
        <f t="shared" si="80"/>
        <v>0.5</v>
      </c>
      <c r="BS138" s="29">
        <f t="shared" si="81"/>
        <v>0.33999999999999997</v>
      </c>
      <c r="BT138" s="29">
        <f t="shared" si="82"/>
        <v>0.1</v>
      </c>
      <c r="BU138" s="40">
        <f t="shared" si="83"/>
        <v>0.94</v>
      </c>
      <c r="BV138" s="41" t="str">
        <f t="shared" si="84"/>
        <v>TERIMA</v>
      </c>
      <c r="BW138" s="42">
        <f t="shared" si="85"/>
        <v>670000</v>
      </c>
      <c r="BX138" s="43">
        <f t="shared" si="86"/>
        <v>227799.99999999997</v>
      </c>
      <c r="BY138" s="44"/>
      <c r="BZ138" s="44"/>
      <c r="CA138" s="44"/>
      <c r="CB138" s="43">
        <f t="shared" si="87"/>
        <v>335000</v>
      </c>
      <c r="CC138" s="43">
        <f t="shared" si="88"/>
        <v>227799.99999999997</v>
      </c>
      <c r="CD138" s="43">
        <f t="shared" si="89"/>
        <v>67000</v>
      </c>
      <c r="CE138" s="37">
        <f t="shared" si="90"/>
        <v>0</v>
      </c>
      <c r="CF138" s="24">
        <f t="shared" si="91"/>
        <v>0</v>
      </c>
      <c r="CG138" s="24">
        <f t="shared" si="92"/>
        <v>0</v>
      </c>
      <c r="CH138" s="24">
        <f t="shared" si="93"/>
        <v>0</v>
      </c>
      <c r="CI138" s="24">
        <f t="shared" si="94"/>
        <v>0</v>
      </c>
      <c r="CJ138" s="24">
        <f t="shared" si="95"/>
        <v>0</v>
      </c>
      <c r="CK138" s="24">
        <f t="shared" si="96"/>
        <v>0</v>
      </c>
      <c r="CL138" s="24">
        <f t="shared" si="97"/>
        <v>0</v>
      </c>
      <c r="CM138" s="24">
        <f t="shared" si="98"/>
        <v>1</v>
      </c>
      <c r="CN138" s="45">
        <f t="shared" si="99"/>
        <v>629800</v>
      </c>
      <c r="CO138" s="47"/>
    </row>
    <row r="139" spans="1:93" s="48" customFormat="1">
      <c r="A139" s="22">
        <v>129</v>
      </c>
      <c r="B139" s="78" t="s">
        <v>197</v>
      </c>
      <c r="C139" s="24">
        <v>106615</v>
      </c>
      <c r="D139" s="25">
        <f>IFERROR(VLOOKUP($C139,[1]Sheet1!$C:$AD,14,0),"")</f>
        <v>44232</v>
      </c>
      <c r="E139" s="25">
        <f>IFERROR(VLOOKUP($C139,[1]Sheet1!$C:$AD,15,0),"")</f>
        <v>44899</v>
      </c>
      <c r="F139" s="26" t="str">
        <f>IFERROR(VLOOKUP($C139,[1]Sheet1!$C:$AD,17,0),"")</f>
        <v>E</v>
      </c>
      <c r="G139" s="25" t="str">
        <f>IFERROR(VLOOKUP($C139,[1]Sheet1!$C:$AD,9,0),"")</f>
        <v>AGENT POSTPAID</v>
      </c>
      <c r="H139" s="25" t="str">
        <f>IFERROR(VLOOKUP($C139,[1]Sheet1!$C:$AD,4,0),"")</f>
        <v>PEREMPUAN</v>
      </c>
      <c r="I139" s="25" t="str">
        <f>IFERROR(VLOOKUP($C139,[1]Sheet1!$C:$AD,11,0),"")</f>
        <v>IMAN RINALDI</v>
      </c>
      <c r="J139" s="25" t="str">
        <f>IFERROR(VLOOKUP($C139,[1]Sheet1!$C:$AD,12,0),"")</f>
        <v>RIKA RIANY</v>
      </c>
      <c r="K139" s="27" t="s">
        <v>68</v>
      </c>
      <c r="L139" s="24"/>
      <c r="M139" s="24"/>
      <c r="N139" s="22">
        <v>22</v>
      </c>
      <c r="O139" s="22">
        <f>VLOOKUP($C139,[1]Sheet2!$C:$AI,11,0)</f>
        <v>21</v>
      </c>
      <c r="P139" s="22">
        <f>VLOOKUP($C139,[1]Sheet2!$C:$AI,17,0)</f>
        <v>0</v>
      </c>
      <c r="Q139" s="22">
        <f>VLOOKUP($C139,[1]Sheet2!$C:$AI,19,0)</f>
        <v>0</v>
      </c>
      <c r="R139" s="22">
        <f>VLOOKUP($C139,[1]Sheet2!$C:$AI,25,0)</f>
        <v>0</v>
      </c>
      <c r="S139" s="22">
        <f>VLOOKUP($C139,[1]Sheet2!$C:$AI,22,0)</f>
        <v>0</v>
      </c>
      <c r="T139" s="22">
        <f>VLOOKUP($C139,[1]Sheet2!$C:$AI,16,0)</f>
        <v>0</v>
      </c>
      <c r="U139" s="22">
        <f t="shared" si="50"/>
        <v>0</v>
      </c>
      <c r="V139" s="22">
        <f t="shared" si="51"/>
        <v>21</v>
      </c>
      <c r="W139" s="22">
        <f t="shared" si="52"/>
        <v>21</v>
      </c>
      <c r="X139" s="22">
        <v>7.75</v>
      </c>
      <c r="Y139" s="22">
        <v>0</v>
      </c>
      <c r="Z139" s="28">
        <f t="shared" si="53"/>
        <v>1</v>
      </c>
      <c r="AA139" s="22">
        <f t="shared" si="54"/>
        <v>5</v>
      </c>
      <c r="AB139" s="29">
        <f t="shared" si="55"/>
        <v>0.1</v>
      </c>
      <c r="AC139" s="22">
        <f t="shared" si="56"/>
        <v>0</v>
      </c>
      <c r="AD139" s="28">
        <f t="shared" si="57"/>
        <v>1</v>
      </c>
      <c r="AE139" s="22">
        <f t="shared" si="58"/>
        <v>5</v>
      </c>
      <c r="AF139" s="29">
        <f t="shared" si="59"/>
        <v>0.15</v>
      </c>
      <c r="AG139" s="22">
        <f t="shared" si="60"/>
        <v>9765</v>
      </c>
      <c r="AH139" s="30">
        <f>VLOOKUP(C139,[1]Sheet3!C:H,6,0)</f>
        <v>12531.816666666622</v>
      </c>
      <c r="AI139" s="31">
        <f t="shared" si="61"/>
        <v>1.2833401604369301</v>
      </c>
      <c r="AJ139" s="22">
        <f t="shared" si="62"/>
        <v>5</v>
      </c>
      <c r="AK139" s="29">
        <f t="shared" si="63"/>
        <v>0.1</v>
      </c>
      <c r="AL139" s="32">
        <v>300</v>
      </c>
      <c r="AM139" s="33">
        <f>VLOOKUP($C139,[1]Sheet1!$C:$AD,21,0)</f>
        <v>297.21744627054397</v>
      </c>
      <c r="AN139" s="32">
        <f t="shared" si="64"/>
        <v>5</v>
      </c>
      <c r="AO139" s="29">
        <f t="shared" si="65"/>
        <v>0.15</v>
      </c>
      <c r="AP139" s="34">
        <v>95</v>
      </c>
      <c r="AQ139" s="33">
        <f>VLOOKUP($C139,[1]Sheet1!$C:$AD,22,0)</f>
        <v>98.3333333333333</v>
      </c>
      <c r="AR139" s="32">
        <f t="shared" si="66"/>
        <v>5</v>
      </c>
      <c r="AS139" s="29">
        <f t="shared" si="67"/>
        <v>0.1</v>
      </c>
      <c r="AT139" s="35">
        <v>0.92</v>
      </c>
      <c r="AU139" s="36">
        <f>VLOOKUP($C139,[1]Sheet1!$C:$AD,23,0)</f>
        <v>0.94571428571428595</v>
      </c>
      <c r="AV139" s="32">
        <f t="shared" si="68"/>
        <v>5</v>
      </c>
      <c r="AW139" s="29">
        <f t="shared" si="69"/>
        <v>0.1</v>
      </c>
      <c r="AX139" s="34">
        <v>90</v>
      </c>
      <c r="AY139" s="33">
        <f>VLOOKUP($C139,[1]Sheet1!$C:$AD,24,0)</f>
        <v>100</v>
      </c>
      <c r="AZ139" s="32">
        <f t="shared" si="70"/>
        <v>5</v>
      </c>
      <c r="BA139" s="29">
        <f t="shared" si="71"/>
        <v>0.08</v>
      </c>
      <c r="BB139" s="28">
        <v>0.85</v>
      </c>
      <c r="BC139" s="36">
        <f>VLOOKUP($C139,[1]Sheet1!$C:$AD,25,0)</f>
        <v>0.90625</v>
      </c>
      <c r="BD139" s="37"/>
      <c r="BE139" s="32">
        <f t="shared" si="72"/>
        <v>5</v>
      </c>
      <c r="BF139" s="29">
        <f t="shared" si="73"/>
        <v>0.06</v>
      </c>
      <c r="BG139" s="28">
        <v>0.4</v>
      </c>
      <c r="BH139" s="36">
        <f>VLOOKUP($C139,[1]Sheet1!$C:$AD,26,0)</f>
        <v>0.6</v>
      </c>
      <c r="BI139" s="32">
        <f t="shared" si="74"/>
        <v>5</v>
      </c>
      <c r="BJ139" s="29">
        <f t="shared" si="75"/>
        <v>0.06</v>
      </c>
      <c r="BK139" s="38">
        <v>0.95</v>
      </c>
      <c r="BL139" s="36">
        <f>VLOOKUP($C139,[1]Sheet1!$C:$AD,27,0)</f>
        <v>0.99557522123893805</v>
      </c>
      <c r="BM139" s="32">
        <f t="shared" si="76"/>
        <v>5</v>
      </c>
      <c r="BN139" s="29">
        <f t="shared" si="77"/>
        <v>0.05</v>
      </c>
      <c r="BO139" s="39">
        <v>2</v>
      </c>
      <c r="BP139" s="32">
        <f t="shared" si="78"/>
        <v>5</v>
      </c>
      <c r="BQ139" s="29">
        <f t="shared" si="79"/>
        <v>0.05</v>
      </c>
      <c r="BR139" s="29">
        <f t="shared" si="80"/>
        <v>0.5</v>
      </c>
      <c r="BS139" s="29">
        <f t="shared" si="81"/>
        <v>0.4</v>
      </c>
      <c r="BT139" s="29">
        <f t="shared" si="82"/>
        <v>0.1</v>
      </c>
      <c r="BU139" s="40">
        <f t="shared" si="83"/>
        <v>1</v>
      </c>
      <c r="BV139" s="41" t="str">
        <f t="shared" si="84"/>
        <v>TERIMA</v>
      </c>
      <c r="BW139" s="42">
        <f t="shared" si="85"/>
        <v>670000</v>
      </c>
      <c r="BX139" s="43">
        <f t="shared" si="86"/>
        <v>268000</v>
      </c>
      <c r="BY139" s="44"/>
      <c r="BZ139" s="44"/>
      <c r="CA139" s="44"/>
      <c r="CB139" s="43">
        <f t="shared" si="87"/>
        <v>335000</v>
      </c>
      <c r="CC139" s="43">
        <f t="shared" si="88"/>
        <v>268000</v>
      </c>
      <c r="CD139" s="43">
        <f t="shared" si="89"/>
        <v>67000</v>
      </c>
      <c r="CE139" s="37">
        <f t="shared" si="90"/>
        <v>200000</v>
      </c>
      <c r="CF139" s="24">
        <f t="shared" si="91"/>
        <v>0</v>
      </c>
      <c r="CG139" s="24">
        <f t="shared" si="92"/>
        <v>0</v>
      </c>
      <c r="CH139" s="24">
        <f t="shared" si="93"/>
        <v>0</v>
      </c>
      <c r="CI139" s="24">
        <f t="shared" si="94"/>
        <v>0</v>
      </c>
      <c r="CJ139" s="24">
        <f t="shared" si="95"/>
        <v>0</v>
      </c>
      <c r="CK139" s="24">
        <f t="shared" si="96"/>
        <v>0</v>
      </c>
      <c r="CL139" s="24">
        <f t="shared" si="97"/>
        <v>0</v>
      </c>
      <c r="CM139" s="24">
        <f t="shared" si="98"/>
        <v>1</v>
      </c>
      <c r="CN139" s="45">
        <f t="shared" si="99"/>
        <v>870000</v>
      </c>
      <c r="CO139" s="47"/>
    </row>
    <row r="140" spans="1:93" s="48" customFormat="1">
      <c r="A140" s="22">
        <v>130</v>
      </c>
      <c r="B140" s="87" t="s">
        <v>198</v>
      </c>
      <c r="C140" s="24">
        <v>30605</v>
      </c>
      <c r="D140" s="25">
        <f>IFERROR(VLOOKUP($C140,[1]Sheet1!$C:$AD,14,0),"")</f>
        <v>44334</v>
      </c>
      <c r="E140" s="25">
        <f>IFERROR(VLOOKUP($C140,[1]Sheet1!$C:$AD,15,0),"")</f>
        <v>44637</v>
      </c>
      <c r="F140" s="26" t="str">
        <f>IFERROR(VLOOKUP($C140,[1]Sheet1!$C:$AD,17,0),"")</f>
        <v>E</v>
      </c>
      <c r="G140" s="25" t="str">
        <f>IFERROR(VLOOKUP($C140,[1]Sheet1!$C:$AD,9,0),"")</f>
        <v>AGENT POSTPAID</v>
      </c>
      <c r="H140" s="25" t="str">
        <f>IFERROR(VLOOKUP($C140,[1]Sheet1!$C:$AD,4,0),"")</f>
        <v>PEREMPUAN</v>
      </c>
      <c r="I140" s="25" t="str">
        <f>IFERROR(VLOOKUP($C140,[1]Sheet1!$C:$AD,11,0),"")</f>
        <v>IMAN RINALDI</v>
      </c>
      <c r="J140" s="25" t="str">
        <f>IFERROR(VLOOKUP($C140,[1]Sheet1!$C:$AD,12,0),"")</f>
        <v>RIKA RIANY</v>
      </c>
      <c r="K140" s="27" t="s">
        <v>68</v>
      </c>
      <c r="L140" s="24"/>
      <c r="M140" s="24"/>
      <c r="N140" s="22">
        <v>22</v>
      </c>
      <c r="O140" s="22">
        <f>VLOOKUP($C140,[1]Sheet2!$C:$AI,11,0)</f>
        <v>24</v>
      </c>
      <c r="P140" s="22">
        <f>VLOOKUP($C140,[1]Sheet2!$C:$AI,17,0)</f>
        <v>0</v>
      </c>
      <c r="Q140" s="22">
        <f>VLOOKUP($C140,[1]Sheet2!$C:$AI,19,0)</f>
        <v>0</v>
      </c>
      <c r="R140" s="22">
        <f>VLOOKUP($C140,[1]Sheet2!$C:$AI,25,0)</f>
        <v>0</v>
      </c>
      <c r="S140" s="22">
        <f>VLOOKUP($C140,[1]Sheet2!$C:$AI,22,0)</f>
        <v>0</v>
      </c>
      <c r="T140" s="22">
        <f>VLOOKUP($C140,[1]Sheet2!$C:$AI,16,0)</f>
        <v>0</v>
      </c>
      <c r="U140" s="22">
        <f t="shared" ref="U140:U193" si="100">SUM(P140:R140)</f>
        <v>0</v>
      </c>
      <c r="V140" s="22">
        <f t="shared" ref="V140:V193" si="101">O140-P140-Q140-T140</f>
        <v>24</v>
      </c>
      <c r="W140" s="22">
        <f t="shared" ref="W140:W193" si="102">O140-(S140+T140)</f>
        <v>24</v>
      </c>
      <c r="X140" s="22">
        <v>7.75</v>
      </c>
      <c r="Y140" s="22">
        <v>0</v>
      </c>
      <c r="Z140" s="28">
        <f t="shared" ref="Z140:Z193" si="103">(V140-Y140)/V140</f>
        <v>1</v>
      </c>
      <c r="AA140" s="22">
        <f t="shared" ref="AA140:AA193" si="104">IF(Q140&gt;0,0,IF(Y140&gt;2,0,IF(Y140=2,1,IF(Y140=1,2,IF(Y140&lt;=0,5)))))</f>
        <v>5</v>
      </c>
      <c r="AB140" s="29">
        <f t="shared" ref="AB140:AB193" si="105">AA140*$Y$9/5</f>
        <v>0.1</v>
      </c>
      <c r="AC140" s="22">
        <f t="shared" ref="AC140:AC193" si="106">U140</f>
        <v>0</v>
      </c>
      <c r="AD140" s="28">
        <f t="shared" ref="AD140:AD193" si="107">(V140-AC140)/V140</f>
        <v>1</v>
      </c>
      <c r="AE140" s="22">
        <f t="shared" ref="AE140:AE193" si="108">IF(Q140&gt;0,0,IF(AC140&lt;=0,5,IF(AC140=1,1,0)))</f>
        <v>5</v>
      </c>
      <c r="AF140" s="29">
        <f t="shared" ref="AF140:AF193" si="109">AE140*$AC$9/5</f>
        <v>0.15</v>
      </c>
      <c r="AG140" s="22">
        <f t="shared" ref="AG140:AG193" si="110">W140*(X140*60)</f>
        <v>11160</v>
      </c>
      <c r="AH140" s="30">
        <f>VLOOKUP(C140,[1]Sheet3!C:H,6,0)</f>
        <v>10713.131034482756</v>
      </c>
      <c r="AI140" s="31">
        <f t="shared" ref="AI140:AI193" si="111">AH140/AG140</f>
        <v>0.95995797800024696</v>
      </c>
      <c r="AJ140" s="22">
        <f t="shared" ref="AJ140:AJ193" si="112">IF(AI140&lt;=90%,1,IF(AND(AI140&gt;90%,AI140&lt;100%),2,IF(AI140=100%,3,IF(AND(AI140&gt;100%,AI140&lt;=105%),4,5))))</f>
        <v>2</v>
      </c>
      <c r="AK140" s="29">
        <f t="shared" ref="AK140:AK193" si="113">AJ140*$AG$9/5</f>
        <v>0.04</v>
      </c>
      <c r="AL140" s="32">
        <v>300</v>
      </c>
      <c r="AM140" s="33">
        <f>VLOOKUP($C140,[1]Sheet1!$C:$AD,21,0)</f>
        <v>337.56142963514498</v>
      </c>
      <c r="AN140" s="32">
        <f t="shared" ref="AN140:AN193" si="114">IF(AM140&gt;AL140,1,IF(AM140=AL140,3,5))</f>
        <v>1</v>
      </c>
      <c r="AO140" s="29">
        <f t="shared" ref="AO140:AO193" si="115">AN140*$AL$9/5</f>
        <v>0.03</v>
      </c>
      <c r="AP140" s="34">
        <v>95</v>
      </c>
      <c r="AQ140" s="33">
        <f>VLOOKUP($C140,[1]Sheet1!$C:$AD,22,0)</f>
        <v>100</v>
      </c>
      <c r="AR140" s="32">
        <f t="shared" ref="AR140:AR193" si="116">IF(AQ140&gt;AP140,5,IF(AQ140=AP140,3,1))</f>
        <v>5</v>
      </c>
      <c r="AS140" s="29">
        <f t="shared" ref="AS140:AS193" si="117">AR140*$AP$9/5</f>
        <v>0.1</v>
      </c>
      <c r="AT140" s="35">
        <v>0.92</v>
      </c>
      <c r="AU140" s="36">
        <f>VLOOKUP($C140,[1]Sheet1!$C:$AD,23,0)</f>
        <v>0.917241379310345</v>
      </c>
      <c r="AV140" s="32">
        <f t="shared" ref="AV140:AV193" si="118">IF(AU140&gt;AT140,5,IF(AU140=AT140,3,1))</f>
        <v>1</v>
      </c>
      <c r="AW140" s="29">
        <f t="shared" ref="AW140:AW193" si="119">AV140*$AT$9/5</f>
        <v>0.02</v>
      </c>
      <c r="AX140" s="34">
        <v>90</v>
      </c>
      <c r="AY140" s="33">
        <f>VLOOKUP($C140,[1]Sheet1!$C:$AD,24,0)</f>
        <v>100</v>
      </c>
      <c r="AZ140" s="32">
        <f t="shared" ref="AZ140:AZ193" si="120">IF(AY140&gt;AX140,5,IF(AY140=AX140,3,1))</f>
        <v>5</v>
      </c>
      <c r="BA140" s="29">
        <f t="shared" ref="BA140:BA193" si="121">AZ140*$AX$9/5</f>
        <v>0.08</v>
      </c>
      <c r="BB140" s="28">
        <v>0.85</v>
      </c>
      <c r="BC140" s="36">
        <f>VLOOKUP($C140,[1]Sheet1!$C:$AD,25,0)</f>
        <v>0.80769230769230804</v>
      </c>
      <c r="BD140" s="37">
        <v>1</v>
      </c>
      <c r="BE140" s="32">
        <f t="shared" ref="BE140:BE193" si="122">IF(BD140=1,0,IF(BC140&gt;BB140,5,IF(BC140=BB140,4,IF(BC140="",3,1))))</f>
        <v>0</v>
      </c>
      <c r="BF140" s="29">
        <f t="shared" ref="BF140:BF193" si="123">BE140*$BB$9/5</f>
        <v>0</v>
      </c>
      <c r="BG140" s="28">
        <v>0.4</v>
      </c>
      <c r="BH140" s="36">
        <f>VLOOKUP($C140,[1]Sheet1!$C:$AD,26,0)</f>
        <v>0.55172413793103403</v>
      </c>
      <c r="BI140" s="32">
        <f t="shared" ref="BI140:BI193" si="124">IF(BH140&gt;BG140,5,IF(BH140=BG140,4,IF(BH140="",3,1)))</f>
        <v>5</v>
      </c>
      <c r="BJ140" s="29">
        <f t="shared" ref="BJ140:BJ193" si="125">BI140*$BG$9/5</f>
        <v>0.06</v>
      </c>
      <c r="BK140" s="38">
        <v>0.95</v>
      </c>
      <c r="BL140" s="36">
        <f>VLOOKUP($C140,[1]Sheet1!$C:$AD,27,0)</f>
        <v>0.99255398361876401</v>
      </c>
      <c r="BM140" s="32">
        <f t="shared" ref="BM140:BM193" si="126">IF(BL140&gt;BK140,5,IF(BL140=BK140,4,IF(BL140="",3,1)))</f>
        <v>5</v>
      </c>
      <c r="BN140" s="29">
        <f t="shared" ref="BN140:BN193" si="127">BM140*$BK$9/5</f>
        <v>0.05</v>
      </c>
      <c r="BO140" s="39">
        <v>2</v>
      </c>
      <c r="BP140" s="32">
        <f t="shared" ref="BP140:BP193" si="128">IF(BO140&gt;1,5,IF(BO140=1,3,1))</f>
        <v>5</v>
      </c>
      <c r="BQ140" s="29">
        <f t="shared" ref="BQ140:BQ193" si="129">BP140*$BO$9/5</f>
        <v>0.05</v>
      </c>
      <c r="BR140" s="29">
        <f t="shared" ref="BR140:BR193" si="130">AB140+AF140+AK140+AO140</f>
        <v>0.31999999999999995</v>
      </c>
      <c r="BS140" s="29">
        <f t="shared" ref="BS140:BS193" si="131">BJ140+AW140+BA140+BF140+AS140</f>
        <v>0.26</v>
      </c>
      <c r="BT140" s="29">
        <f t="shared" ref="BT140:BT193" si="132">BQ140+BN140</f>
        <v>0.1</v>
      </c>
      <c r="BU140" s="40">
        <f t="shared" ref="BU140:BU193" si="133">SUM(BR140:BT140)</f>
        <v>0.67999999999999994</v>
      </c>
      <c r="BV140" s="41" t="str">
        <f t="shared" ref="BV140:BV193" si="134">IF(M140="TIDAK","GUGUR",IF(CA140&gt;0,"GUGUR","TERIMA"))</f>
        <v>TERIMA</v>
      </c>
      <c r="BW140" s="42">
        <f t="shared" ref="BW140:BW193" si="135">IF(BV140="GUGUR",0,IF(G140="AGENT POSTPAID",670000,IF(G140="AGENT PRIORITY",800000,IF(G140="AGENT PREPAID",670000,))))</f>
        <v>670000</v>
      </c>
      <c r="BX140" s="43">
        <f t="shared" ref="BX140:BX193" si="136">BW140*BS140</f>
        <v>174200</v>
      </c>
      <c r="BY140" s="44"/>
      <c r="BZ140" s="44"/>
      <c r="CA140" s="44"/>
      <c r="CB140" s="43">
        <f t="shared" ref="CB140:CB193" si="137">BR140*BW140</f>
        <v>214399.99999999997</v>
      </c>
      <c r="CC140" s="43">
        <f t="shared" ref="CC140:CC193" si="138">IF(L140="YA",(V140/N140)*BX140,IF(M140="YA",(V140/N140)*BX140,IF(T140&gt;0,(V140/N140)*BX140,IF(BY140&gt;0,BX140*85%,IF(BZ140&gt;0,BX140*60%,IF(CA140&gt;0,BX140*0%,BX140))))))</f>
        <v>174200</v>
      </c>
      <c r="CD140" s="43">
        <f t="shared" ref="CD140:CD193" si="139">BT140*BW140</f>
        <v>67000</v>
      </c>
      <c r="CE140" s="37">
        <f t="shared" ref="CE140:CE193" si="140">IF(BV140="GUGUR",0,IF(BU140=100%,200000,IF(AND(BU140&gt;=98%,BU140&lt;100%),100000,IF(AND(BU140&gt;=97%,BU140&lt;99%),50000,))))</f>
        <v>0</v>
      </c>
      <c r="CF140" s="24">
        <f t="shared" ref="CF140:CF193" si="141">IF(AND(H140=100%,H140="LAKI-LAKI"),1,0)</f>
        <v>0</v>
      </c>
      <c r="CG140" s="24">
        <f t="shared" ref="CG140:CG193" si="142">IF(AND(H140=100%,H140="PEREMPUAN"),1,0)</f>
        <v>0</v>
      </c>
      <c r="CH140" s="24">
        <f t="shared" ref="CH140:CH193" si="143">IF(AND(H140&lt;100%,H140="LAKI-LAKI"),1,0)</f>
        <v>0</v>
      </c>
      <c r="CI140" s="24">
        <f t="shared" ref="CI140:CI193" si="144">IF(AND(H140&lt;100%,H140="PEREMPUAN"),1,0)</f>
        <v>0</v>
      </c>
      <c r="CJ140" s="24">
        <f t="shared" ref="CJ140:CJ193" si="145">IF(AND(BS140=100%,H140="LAKI-LAKI"),1,0)</f>
        <v>0</v>
      </c>
      <c r="CK140" s="24">
        <f t="shared" ref="CK140:CK193" si="146">IF(AND(BS140=100%,H140="PEREMPUAN"),1,0)</f>
        <v>0</v>
      </c>
      <c r="CL140" s="24">
        <f t="shared" ref="CL140:CL193" si="147">IF(AND(BS140&lt;100%,H140="LAKI-LAKI"),1,0)</f>
        <v>0</v>
      </c>
      <c r="CM140" s="24">
        <f t="shared" ref="CM140:CM193" si="148">IF(AND(BS140&lt;100%,H140="PEREMPUAN"),1,0)</f>
        <v>1</v>
      </c>
      <c r="CN140" s="45">
        <f t="shared" ref="CN140:CN193" si="149">SUM(CB140:CE140)</f>
        <v>455600</v>
      </c>
      <c r="CO140" s="47"/>
    </row>
    <row r="141" spans="1:93" s="48" customFormat="1">
      <c r="A141" s="22">
        <v>131</v>
      </c>
      <c r="B141" s="86" t="s">
        <v>199</v>
      </c>
      <c r="C141" s="24">
        <v>80991</v>
      </c>
      <c r="D141" s="25">
        <f>IFERROR(VLOOKUP($C141,[1]Sheet1!$C:$AD,14,0),"")</f>
        <v>44441</v>
      </c>
      <c r="E141" s="25">
        <f>IFERROR(VLOOKUP($C141,[1]Sheet1!$C:$AD,15,0),"")</f>
        <v>44743</v>
      </c>
      <c r="F141" s="26" t="str">
        <f>IFERROR(VLOOKUP($C141,[1]Sheet1!$C:$AD,17,0),"")</f>
        <v>E</v>
      </c>
      <c r="G141" s="25" t="str">
        <f>IFERROR(VLOOKUP($C141,[1]Sheet1!$C:$AD,9,0),"")</f>
        <v>AGENT POSTPAID</v>
      </c>
      <c r="H141" s="25" t="str">
        <f>IFERROR(VLOOKUP($C141,[1]Sheet1!$C:$AD,4,0),"")</f>
        <v>LAKI-LAKI</v>
      </c>
      <c r="I141" s="25" t="str">
        <f>IFERROR(VLOOKUP($C141,[1]Sheet1!$C:$AD,11,0),"")</f>
        <v>IIN TARINAH</v>
      </c>
      <c r="J141" s="25" t="str">
        <f>IFERROR(VLOOKUP($C141,[1]Sheet1!$C:$AD,12,0),"")</f>
        <v>AAN YANUAR</v>
      </c>
      <c r="K141" s="27" t="s">
        <v>68</v>
      </c>
      <c r="L141" s="24"/>
      <c r="M141" s="24"/>
      <c r="N141" s="22">
        <v>22</v>
      </c>
      <c r="O141" s="22">
        <f>VLOOKUP($C141,[1]Sheet2!$C:$AI,11,0)</f>
        <v>24</v>
      </c>
      <c r="P141" s="22">
        <f>VLOOKUP($C141,[1]Sheet2!$C:$AI,17,0)</f>
        <v>0</v>
      </c>
      <c r="Q141" s="22">
        <f>VLOOKUP($C141,[1]Sheet2!$C:$AI,19,0)</f>
        <v>0</v>
      </c>
      <c r="R141" s="22">
        <f>VLOOKUP($C141,[1]Sheet2!$C:$AI,25,0)</f>
        <v>0</v>
      </c>
      <c r="S141" s="22">
        <f>VLOOKUP($C141,[1]Sheet2!$C:$AI,22,0)</f>
        <v>0</v>
      </c>
      <c r="T141" s="22">
        <f>VLOOKUP($C141,[1]Sheet2!$C:$AI,16,0)</f>
        <v>0</v>
      </c>
      <c r="U141" s="22">
        <f t="shared" si="100"/>
        <v>0</v>
      </c>
      <c r="V141" s="22">
        <f t="shared" si="101"/>
        <v>24</v>
      </c>
      <c r="W141" s="22">
        <f t="shared" si="102"/>
        <v>24</v>
      </c>
      <c r="X141" s="22">
        <v>7.75</v>
      </c>
      <c r="Y141" s="22">
        <v>0</v>
      </c>
      <c r="Z141" s="28">
        <f t="shared" si="103"/>
        <v>1</v>
      </c>
      <c r="AA141" s="22">
        <f t="shared" si="104"/>
        <v>5</v>
      </c>
      <c r="AB141" s="29">
        <f t="shared" si="105"/>
        <v>0.1</v>
      </c>
      <c r="AC141" s="22">
        <f t="shared" si="106"/>
        <v>0</v>
      </c>
      <c r="AD141" s="28">
        <f t="shared" si="107"/>
        <v>1</v>
      </c>
      <c r="AE141" s="22">
        <f t="shared" si="108"/>
        <v>5</v>
      </c>
      <c r="AF141" s="29">
        <f t="shared" si="109"/>
        <v>0.15</v>
      </c>
      <c r="AG141" s="22">
        <f t="shared" si="110"/>
        <v>11160</v>
      </c>
      <c r="AH141" s="30">
        <f>VLOOKUP(C141,[1]Sheet3!C:H,6,0)</f>
        <v>12933.900000000047</v>
      </c>
      <c r="AI141" s="31">
        <f t="shared" si="111"/>
        <v>1.15895161290323</v>
      </c>
      <c r="AJ141" s="22">
        <f t="shared" si="112"/>
        <v>5</v>
      </c>
      <c r="AK141" s="29">
        <f t="shared" si="113"/>
        <v>0.1</v>
      </c>
      <c r="AL141" s="32">
        <v>300</v>
      </c>
      <c r="AM141" s="33">
        <f>VLOOKUP($C141,[1]Sheet1!$C:$AD,21,0)</f>
        <v>299.047216349542</v>
      </c>
      <c r="AN141" s="32">
        <f t="shared" si="114"/>
        <v>5</v>
      </c>
      <c r="AO141" s="29">
        <f t="shared" si="115"/>
        <v>0.15</v>
      </c>
      <c r="AP141" s="34">
        <v>95</v>
      </c>
      <c r="AQ141" s="33">
        <f>VLOOKUP($C141,[1]Sheet1!$C:$AD,22,0)</f>
        <v>100</v>
      </c>
      <c r="AR141" s="32">
        <f t="shared" si="116"/>
        <v>5</v>
      </c>
      <c r="AS141" s="29">
        <f t="shared" si="117"/>
        <v>0.1</v>
      </c>
      <c r="AT141" s="35">
        <v>0.92</v>
      </c>
      <c r="AU141" s="36">
        <f>VLOOKUP($C141,[1]Sheet1!$C:$AD,23,0)</f>
        <v>0.95384615384615401</v>
      </c>
      <c r="AV141" s="32">
        <f t="shared" si="118"/>
        <v>5</v>
      </c>
      <c r="AW141" s="29">
        <f t="shared" si="119"/>
        <v>0.1</v>
      </c>
      <c r="AX141" s="34">
        <v>90</v>
      </c>
      <c r="AY141" s="33">
        <f>VLOOKUP($C141,[1]Sheet1!$C:$AD,24,0)</f>
        <v>100</v>
      </c>
      <c r="AZ141" s="32">
        <f t="shared" si="120"/>
        <v>5</v>
      </c>
      <c r="BA141" s="29">
        <f t="shared" si="121"/>
        <v>0.08</v>
      </c>
      <c r="BB141" s="28">
        <v>0.85</v>
      </c>
      <c r="BC141" s="36">
        <f>VLOOKUP($C141,[1]Sheet1!$C:$AD,25,0)</f>
        <v>0.91666666666666696</v>
      </c>
      <c r="BD141" s="37"/>
      <c r="BE141" s="32">
        <f t="shared" si="122"/>
        <v>5</v>
      </c>
      <c r="BF141" s="29">
        <f t="shared" si="123"/>
        <v>0.06</v>
      </c>
      <c r="BG141" s="28">
        <v>0.4</v>
      </c>
      <c r="BH141" s="36">
        <f>VLOOKUP($C141,[1]Sheet1!$C:$AD,26,0)</f>
        <v>0.76923076923076905</v>
      </c>
      <c r="BI141" s="32">
        <f t="shared" si="124"/>
        <v>5</v>
      </c>
      <c r="BJ141" s="29">
        <f t="shared" si="125"/>
        <v>0.06</v>
      </c>
      <c r="BK141" s="38">
        <v>0.95</v>
      </c>
      <c r="BL141" s="36">
        <f>VLOOKUP($C141,[1]Sheet1!$C:$AD,27,0)</f>
        <v>0.99436222692036602</v>
      </c>
      <c r="BM141" s="32">
        <f t="shared" si="126"/>
        <v>5</v>
      </c>
      <c r="BN141" s="29">
        <f t="shared" si="127"/>
        <v>0.05</v>
      </c>
      <c r="BO141" s="39">
        <v>2</v>
      </c>
      <c r="BP141" s="32">
        <f t="shared" si="128"/>
        <v>5</v>
      </c>
      <c r="BQ141" s="29">
        <f t="shared" si="129"/>
        <v>0.05</v>
      </c>
      <c r="BR141" s="29">
        <f t="shared" si="130"/>
        <v>0.5</v>
      </c>
      <c r="BS141" s="29">
        <f t="shared" si="131"/>
        <v>0.4</v>
      </c>
      <c r="BT141" s="29">
        <f t="shared" si="132"/>
        <v>0.1</v>
      </c>
      <c r="BU141" s="40">
        <f t="shared" si="133"/>
        <v>1</v>
      </c>
      <c r="BV141" s="41" t="str">
        <f t="shared" si="134"/>
        <v>TERIMA</v>
      </c>
      <c r="BW141" s="42">
        <f t="shared" si="135"/>
        <v>670000</v>
      </c>
      <c r="BX141" s="43">
        <f t="shared" si="136"/>
        <v>268000</v>
      </c>
      <c r="BY141" s="44"/>
      <c r="BZ141" s="44"/>
      <c r="CA141" s="44"/>
      <c r="CB141" s="43">
        <f t="shared" si="137"/>
        <v>335000</v>
      </c>
      <c r="CC141" s="43">
        <f t="shared" si="138"/>
        <v>268000</v>
      </c>
      <c r="CD141" s="43">
        <f t="shared" si="139"/>
        <v>67000</v>
      </c>
      <c r="CE141" s="37">
        <f t="shared" si="140"/>
        <v>200000</v>
      </c>
      <c r="CF141" s="24">
        <f t="shared" si="141"/>
        <v>0</v>
      </c>
      <c r="CG141" s="24">
        <f t="shared" si="142"/>
        <v>0</v>
      </c>
      <c r="CH141" s="24">
        <f t="shared" si="143"/>
        <v>0</v>
      </c>
      <c r="CI141" s="24">
        <f t="shared" si="144"/>
        <v>0</v>
      </c>
      <c r="CJ141" s="24">
        <f t="shared" si="145"/>
        <v>0</v>
      </c>
      <c r="CK141" s="24">
        <f t="shared" si="146"/>
        <v>0</v>
      </c>
      <c r="CL141" s="24">
        <f t="shared" si="147"/>
        <v>1</v>
      </c>
      <c r="CM141" s="24">
        <f t="shared" si="148"/>
        <v>0</v>
      </c>
      <c r="CN141" s="45">
        <f t="shared" si="149"/>
        <v>870000</v>
      </c>
      <c r="CO141" s="47"/>
    </row>
    <row r="142" spans="1:93" s="48" customFormat="1">
      <c r="A142" s="22">
        <v>132</v>
      </c>
      <c r="B142" s="81" t="s">
        <v>200</v>
      </c>
      <c r="C142" s="24">
        <v>159683</v>
      </c>
      <c r="D142" s="25">
        <f>IFERROR(VLOOKUP($C142,[1]Sheet1!$C:$AD,14,0),"")</f>
        <v>44299</v>
      </c>
      <c r="E142" s="25">
        <f>IFERROR(VLOOKUP($C142,[1]Sheet1!$C:$AD,15,0),"")</f>
        <v>44663</v>
      </c>
      <c r="F142" s="26" t="str">
        <f>IFERROR(VLOOKUP($C142,[1]Sheet1!$C:$AD,17,0),"")</f>
        <v>E</v>
      </c>
      <c r="G142" s="25" t="str">
        <f>IFERROR(VLOOKUP($C142,[1]Sheet1!$C:$AD,9,0),"")</f>
        <v>AGENT POSTPAID</v>
      </c>
      <c r="H142" s="25" t="str">
        <f>IFERROR(VLOOKUP($C142,[1]Sheet1!$C:$AD,4,0),"")</f>
        <v>PEREMPUAN</v>
      </c>
      <c r="I142" s="25" t="str">
        <f>IFERROR(VLOOKUP($C142,[1]Sheet1!$C:$AD,11,0),"")</f>
        <v>ADITYA AMRULLAH</v>
      </c>
      <c r="J142" s="25" t="str">
        <f>IFERROR(VLOOKUP($C142,[1]Sheet1!$C:$AD,12,0),"")</f>
        <v>RIKA RIANY</v>
      </c>
      <c r="K142" s="27" t="s">
        <v>68</v>
      </c>
      <c r="L142" s="24"/>
      <c r="M142" s="24"/>
      <c r="N142" s="22">
        <v>22</v>
      </c>
      <c r="O142" s="22">
        <f>VLOOKUP($C142,[1]Sheet2!$C:$AI,11,0)</f>
        <v>21</v>
      </c>
      <c r="P142" s="22">
        <f>VLOOKUP($C142,[1]Sheet2!$C:$AI,17,0)</f>
        <v>0</v>
      </c>
      <c r="Q142" s="22">
        <f>VLOOKUP($C142,[1]Sheet2!$C:$AI,19,0)</f>
        <v>0</v>
      </c>
      <c r="R142" s="22">
        <f>VLOOKUP($C142,[1]Sheet2!$C:$AI,25,0)</f>
        <v>0</v>
      </c>
      <c r="S142" s="22">
        <f>VLOOKUP($C142,[1]Sheet2!$C:$AI,22,0)</f>
        <v>0</v>
      </c>
      <c r="T142" s="22">
        <f>VLOOKUP($C142,[1]Sheet2!$C:$AI,16,0)</f>
        <v>0</v>
      </c>
      <c r="U142" s="22">
        <f t="shared" si="100"/>
        <v>0</v>
      </c>
      <c r="V142" s="22">
        <f t="shared" si="101"/>
        <v>21</v>
      </c>
      <c r="W142" s="22">
        <f t="shared" si="102"/>
        <v>21</v>
      </c>
      <c r="X142" s="22">
        <v>7.75</v>
      </c>
      <c r="Y142" s="22">
        <v>0</v>
      </c>
      <c r="Z142" s="28">
        <f t="shared" si="103"/>
        <v>1</v>
      </c>
      <c r="AA142" s="22">
        <f t="shared" si="104"/>
        <v>5</v>
      </c>
      <c r="AB142" s="29">
        <f t="shared" si="105"/>
        <v>0.1</v>
      </c>
      <c r="AC142" s="22">
        <f t="shared" si="106"/>
        <v>0</v>
      </c>
      <c r="AD142" s="28">
        <f t="shared" si="107"/>
        <v>1</v>
      </c>
      <c r="AE142" s="22">
        <f t="shared" si="108"/>
        <v>5</v>
      </c>
      <c r="AF142" s="29">
        <f t="shared" si="109"/>
        <v>0.15</v>
      </c>
      <c r="AG142" s="22">
        <f t="shared" si="110"/>
        <v>9765</v>
      </c>
      <c r="AH142" s="30">
        <f>VLOOKUP(C142,[1]Sheet3!C:H,6,0)</f>
        <v>12290.56666666666</v>
      </c>
      <c r="AI142" s="31">
        <f t="shared" si="111"/>
        <v>1.25863457927974</v>
      </c>
      <c r="AJ142" s="22">
        <f t="shared" si="112"/>
        <v>5</v>
      </c>
      <c r="AK142" s="29">
        <f t="shared" si="113"/>
        <v>0.1</v>
      </c>
      <c r="AL142" s="32">
        <v>300</v>
      </c>
      <c r="AM142" s="33">
        <f>VLOOKUP($C142,[1]Sheet1!$C:$AD,21,0)</f>
        <v>273.142281105991</v>
      </c>
      <c r="AN142" s="32">
        <f t="shared" si="114"/>
        <v>5</v>
      </c>
      <c r="AO142" s="29">
        <f t="shared" si="115"/>
        <v>0.15</v>
      </c>
      <c r="AP142" s="34">
        <v>95</v>
      </c>
      <c r="AQ142" s="33">
        <f>VLOOKUP($C142,[1]Sheet1!$C:$AD,22,0)</f>
        <v>100</v>
      </c>
      <c r="AR142" s="32">
        <f t="shared" si="116"/>
        <v>5</v>
      </c>
      <c r="AS142" s="29">
        <f t="shared" si="117"/>
        <v>0.1</v>
      </c>
      <c r="AT142" s="35">
        <v>0.92</v>
      </c>
      <c r="AU142" s="36">
        <f>VLOOKUP($C142,[1]Sheet1!$C:$AD,23,0)</f>
        <v>0.945161290322581</v>
      </c>
      <c r="AV142" s="32">
        <f t="shared" si="118"/>
        <v>5</v>
      </c>
      <c r="AW142" s="29">
        <f t="shared" si="119"/>
        <v>0.1</v>
      </c>
      <c r="AX142" s="34">
        <v>90</v>
      </c>
      <c r="AY142" s="33">
        <f>VLOOKUP($C142,[1]Sheet1!$C:$AD,24,0)</f>
        <v>100</v>
      </c>
      <c r="AZ142" s="32">
        <f t="shared" si="120"/>
        <v>5</v>
      </c>
      <c r="BA142" s="29">
        <f t="shared" si="121"/>
        <v>0.08</v>
      </c>
      <c r="BB142" s="28">
        <v>0.85</v>
      </c>
      <c r="BC142" s="36">
        <f>VLOOKUP($C142,[1]Sheet1!$C:$AD,25,0)</f>
        <v>0.89285714285714302</v>
      </c>
      <c r="BD142" s="37"/>
      <c r="BE142" s="32">
        <f t="shared" si="122"/>
        <v>5</v>
      </c>
      <c r="BF142" s="29">
        <f t="shared" si="123"/>
        <v>0.06</v>
      </c>
      <c r="BG142" s="28">
        <v>0.4</v>
      </c>
      <c r="BH142" s="36">
        <f>VLOOKUP($C142,[1]Sheet1!$C:$AD,26,0)</f>
        <v>0.72580645161290303</v>
      </c>
      <c r="BI142" s="32">
        <f t="shared" si="124"/>
        <v>5</v>
      </c>
      <c r="BJ142" s="29">
        <f t="shared" si="125"/>
        <v>0.06</v>
      </c>
      <c r="BK142" s="38">
        <v>0.95</v>
      </c>
      <c r="BL142" s="36">
        <f>VLOOKUP($C142,[1]Sheet1!$C:$AD,27,0)</f>
        <v>0.99654377880184297</v>
      </c>
      <c r="BM142" s="32">
        <f t="shared" si="126"/>
        <v>5</v>
      </c>
      <c r="BN142" s="29">
        <f t="shared" si="127"/>
        <v>0.05</v>
      </c>
      <c r="BO142" s="39">
        <v>2</v>
      </c>
      <c r="BP142" s="32">
        <f t="shared" si="128"/>
        <v>5</v>
      </c>
      <c r="BQ142" s="29">
        <f t="shared" si="129"/>
        <v>0.05</v>
      </c>
      <c r="BR142" s="29">
        <f t="shared" si="130"/>
        <v>0.5</v>
      </c>
      <c r="BS142" s="29">
        <f t="shared" si="131"/>
        <v>0.4</v>
      </c>
      <c r="BT142" s="29">
        <f t="shared" si="132"/>
        <v>0.1</v>
      </c>
      <c r="BU142" s="40">
        <f t="shared" si="133"/>
        <v>1</v>
      </c>
      <c r="BV142" s="41" t="str">
        <f t="shared" si="134"/>
        <v>TERIMA</v>
      </c>
      <c r="BW142" s="42">
        <f t="shared" si="135"/>
        <v>670000</v>
      </c>
      <c r="BX142" s="43">
        <f t="shared" si="136"/>
        <v>268000</v>
      </c>
      <c r="BY142" s="44"/>
      <c r="BZ142" s="44"/>
      <c r="CA142" s="44"/>
      <c r="CB142" s="43">
        <f t="shared" si="137"/>
        <v>335000</v>
      </c>
      <c r="CC142" s="43">
        <f t="shared" si="138"/>
        <v>268000</v>
      </c>
      <c r="CD142" s="43">
        <f t="shared" si="139"/>
        <v>67000</v>
      </c>
      <c r="CE142" s="37">
        <f t="shared" si="140"/>
        <v>200000</v>
      </c>
      <c r="CF142" s="24">
        <f t="shared" si="141"/>
        <v>0</v>
      </c>
      <c r="CG142" s="24">
        <f t="shared" si="142"/>
        <v>0</v>
      </c>
      <c r="CH142" s="24">
        <f t="shared" si="143"/>
        <v>0</v>
      </c>
      <c r="CI142" s="24">
        <f t="shared" si="144"/>
        <v>0</v>
      </c>
      <c r="CJ142" s="24">
        <f t="shared" si="145"/>
        <v>0</v>
      </c>
      <c r="CK142" s="24">
        <f t="shared" si="146"/>
        <v>0</v>
      </c>
      <c r="CL142" s="24">
        <f t="shared" si="147"/>
        <v>0</v>
      </c>
      <c r="CM142" s="24">
        <f t="shared" si="148"/>
        <v>1</v>
      </c>
      <c r="CN142" s="45">
        <f t="shared" si="149"/>
        <v>870000</v>
      </c>
      <c r="CO142" s="47"/>
    </row>
    <row r="143" spans="1:93" s="48" customFormat="1">
      <c r="A143" s="22">
        <v>133</v>
      </c>
      <c r="B143" s="78" t="s">
        <v>201</v>
      </c>
      <c r="C143" s="24">
        <v>87817</v>
      </c>
      <c r="D143" s="25">
        <f>IFERROR(VLOOKUP($C143,[1]Sheet1!$C:$AD,14,0),"")</f>
        <v>44404</v>
      </c>
      <c r="E143" s="25">
        <f>IFERROR(VLOOKUP($C143,[1]Sheet1!$C:$AD,15,0),"")</f>
        <v>44768</v>
      </c>
      <c r="F143" s="26" t="str">
        <f>IFERROR(VLOOKUP($C143,[1]Sheet1!$C:$AD,17,0),"")</f>
        <v>E</v>
      </c>
      <c r="G143" s="25" t="str">
        <f>IFERROR(VLOOKUP($C143,[1]Sheet1!$C:$AD,9,0),"")</f>
        <v>AGENT POSTPAID</v>
      </c>
      <c r="H143" s="25" t="str">
        <f>IFERROR(VLOOKUP($C143,[1]Sheet1!$C:$AD,4,0),"")</f>
        <v>LAKI-LAKI</v>
      </c>
      <c r="I143" s="25" t="str">
        <f>IFERROR(VLOOKUP($C143,[1]Sheet1!$C:$AD,11,0),"")</f>
        <v>ANDRYAN ANAKOTTA PARY</v>
      </c>
      <c r="J143" s="25" t="str">
        <f>IFERROR(VLOOKUP($C143,[1]Sheet1!$C:$AD,12,0),"")</f>
        <v>AAN YANUAR</v>
      </c>
      <c r="K143" s="27" t="s">
        <v>68</v>
      </c>
      <c r="L143" s="24"/>
      <c r="M143" s="24"/>
      <c r="N143" s="22">
        <v>22</v>
      </c>
      <c r="O143" s="22">
        <f>VLOOKUP($C143,[1]Sheet2!$C:$AI,11,0)</f>
        <v>24</v>
      </c>
      <c r="P143" s="22">
        <f>VLOOKUP($C143,[1]Sheet2!$C:$AI,17,0)</f>
        <v>0</v>
      </c>
      <c r="Q143" s="22">
        <f>VLOOKUP($C143,[1]Sheet2!$C:$AI,19,0)</f>
        <v>0</v>
      </c>
      <c r="R143" s="22">
        <f>VLOOKUP($C143,[1]Sheet2!$C:$AI,25,0)</f>
        <v>0</v>
      </c>
      <c r="S143" s="22">
        <f>VLOOKUP($C143,[1]Sheet2!$C:$AI,22,0)</f>
        <v>0</v>
      </c>
      <c r="T143" s="22">
        <f>VLOOKUP($C143,[1]Sheet2!$C:$AI,16,0)</f>
        <v>0</v>
      </c>
      <c r="U143" s="22">
        <f t="shared" si="100"/>
        <v>0</v>
      </c>
      <c r="V143" s="22">
        <f t="shared" si="101"/>
        <v>24</v>
      </c>
      <c r="W143" s="22">
        <f t="shared" si="102"/>
        <v>24</v>
      </c>
      <c r="X143" s="22">
        <v>7.75</v>
      </c>
      <c r="Y143" s="22">
        <v>0</v>
      </c>
      <c r="Z143" s="28">
        <f t="shared" si="103"/>
        <v>1</v>
      </c>
      <c r="AA143" s="22">
        <f t="shared" si="104"/>
        <v>5</v>
      </c>
      <c r="AB143" s="29">
        <f t="shared" si="105"/>
        <v>0.1</v>
      </c>
      <c r="AC143" s="22">
        <f t="shared" si="106"/>
        <v>0</v>
      </c>
      <c r="AD143" s="28">
        <f t="shared" si="107"/>
        <v>1</v>
      </c>
      <c r="AE143" s="22">
        <f t="shared" si="108"/>
        <v>5</v>
      </c>
      <c r="AF143" s="29">
        <f t="shared" si="109"/>
        <v>0.15</v>
      </c>
      <c r="AG143" s="22">
        <f t="shared" si="110"/>
        <v>11160</v>
      </c>
      <c r="AH143" s="30">
        <f>VLOOKUP(C143,[1]Sheet3!C:H,6,0)</f>
        <v>12819.649999999963</v>
      </c>
      <c r="AI143" s="31">
        <f t="shared" si="111"/>
        <v>1.14871415770609</v>
      </c>
      <c r="AJ143" s="22">
        <f t="shared" si="112"/>
        <v>5</v>
      </c>
      <c r="AK143" s="29">
        <f t="shared" si="113"/>
        <v>0.1</v>
      </c>
      <c r="AL143" s="32">
        <v>300</v>
      </c>
      <c r="AM143" s="33">
        <f>VLOOKUP($C143,[1]Sheet1!$C:$AD,21,0)</f>
        <v>289.78750804893798</v>
      </c>
      <c r="AN143" s="32">
        <f t="shared" si="114"/>
        <v>5</v>
      </c>
      <c r="AO143" s="29">
        <f t="shared" si="115"/>
        <v>0.15</v>
      </c>
      <c r="AP143" s="34">
        <v>95</v>
      </c>
      <c r="AQ143" s="33">
        <f>VLOOKUP($C143,[1]Sheet1!$C:$AD,22,0)</f>
        <v>100</v>
      </c>
      <c r="AR143" s="32">
        <f t="shared" si="116"/>
        <v>5</v>
      </c>
      <c r="AS143" s="29">
        <f t="shared" si="117"/>
        <v>0.1</v>
      </c>
      <c r="AT143" s="35">
        <v>0.92</v>
      </c>
      <c r="AU143" s="36">
        <f>VLOOKUP($C143,[1]Sheet1!$C:$AD,23,0)</f>
        <v>0.97567567567567604</v>
      </c>
      <c r="AV143" s="32">
        <f t="shared" si="118"/>
        <v>5</v>
      </c>
      <c r="AW143" s="29">
        <f t="shared" si="119"/>
        <v>0.1</v>
      </c>
      <c r="AX143" s="34">
        <v>90</v>
      </c>
      <c r="AY143" s="33">
        <f>VLOOKUP($C143,[1]Sheet1!$C:$AD,24,0)</f>
        <v>100</v>
      </c>
      <c r="AZ143" s="32">
        <f t="shared" si="120"/>
        <v>5</v>
      </c>
      <c r="BA143" s="29">
        <f t="shared" si="121"/>
        <v>0.08</v>
      </c>
      <c r="BB143" s="28">
        <v>0.85</v>
      </c>
      <c r="BC143" s="36">
        <f>VLOOKUP($C143,[1]Sheet1!$C:$AD,25,0)</f>
        <v>0.92957746478873204</v>
      </c>
      <c r="BD143" s="37"/>
      <c r="BE143" s="32">
        <f t="shared" si="122"/>
        <v>5</v>
      </c>
      <c r="BF143" s="29">
        <f t="shared" si="123"/>
        <v>0.06</v>
      </c>
      <c r="BG143" s="28">
        <v>0.4</v>
      </c>
      <c r="BH143" s="36">
        <f>VLOOKUP($C143,[1]Sheet1!$C:$AD,26,0)</f>
        <v>0.75675675675675702</v>
      </c>
      <c r="BI143" s="32">
        <f t="shared" si="124"/>
        <v>5</v>
      </c>
      <c r="BJ143" s="29">
        <f t="shared" si="125"/>
        <v>0.06</v>
      </c>
      <c r="BK143" s="38">
        <v>0.95</v>
      </c>
      <c r="BL143" s="36">
        <f>VLOOKUP($C143,[1]Sheet1!$C:$AD,27,0)</f>
        <v>0.99935608499677997</v>
      </c>
      <c r="BM143" s="32">
        <f t="shared" si="126"/>
        <v>5</v>
      </c>
      <c r="BN143" s="29">
        <f t="shared" si="127"/>
        <v>0.05</v>
      </c>
      <c r="BO143" s="39">
        <v>2</v>
      </c>
      <c r="BP143" s="32">
        <f t="shared" si="128"/>
        <v>5</v>
      </c>
      <c r="BQ143" s="29">
        <f t="shared" si="129"/>
        <v>0.05</v>
      </c>
      <c r="BR143" s="29">
        <f t="shared" si="130"/>
        <v>0.5</v>
      </c>
      <c r="BS143" s="29">
        <f t="shared" si="131"/>
        <v>0.4</v>
      </c>
      <c r="BT143" s="29">
        <f t="shared" si="132"/>
        <v>0.1</v>
      </c>
      <c r="BU143" s="40">
        <f t="shared" si="133"/>
        <v>1</v>
      </c>
      <c r="BV143" s="41" t="str">
        <f t="shared" si="134"/>
        <v>TERIMA</v>
      </c>
      <c r="BW143" s="42">
        <f t="shared" si="135"/>
        <v>670000</v>
      </c>
      <c r="BX143" s="43">
        <f t="shared" si="136"/>
        <v>268000</v>
      </c>
      <c r="BY143" s="44"/>
      <c r="BZ143" s="44"/>
      <c r="CA143" s="44"/>
      <c r="CB143" s="43">
        <f t="shared" si="137"/>
        <v>335000</v>
      </c>
      <c r="CC143" s="43">
        <f t="shared" si="138"/>
        <v>268000</v>
      </c>
      <c r="CD143" s="43">
        <f t="shared" si="139"/>
        <v>67000</v>
      </c>
      <c r="CE143" s="37">
        <f t="shared" si="140"/>
        <v>200000</v>
      </c>
      <c r="CF143" s="24">
        <f t="shared" si="141"/>
        <v>0</v>
      </c>
      <c r="CG143" s="24">
        <f t="shared" si="142"/>
        <v>0</v>
      </c>
      <c r="CH143" s="24">
        <f t="shared" si="143"/>
        <v>0</v>
      </c>
      <c r="CI143" s="24">
        <f t="shared" si="144"/>
        <v>0</v>
      </c>
      <c r="CJ143" s="24">
        <f t="shared" si="145"/>
        <v>0</v>
      </c>
      <c r="CK143" s="24">
        <f t="shared" si="146"/>
        <v>0</v>
      </c>
      <c r="CL143" s="24">
        <f t="shared" si="147"/>
        <v>1</v>
      </c>
      <c r="CM143" s="24">
        <f t="shared" si="148"/>
        <v>0</v>
      </c>
      <c r="CN143" s="45">
        <f t="shared" si="149"/>
        <v>870000</v>
      </c>
      <c r="CO143" s="47"/>
    </row>
    <row r="144" spans="1:93" s="48" customFormat="1">
      <c r="A144" s="22">
        <v>134</v>
      </c>
      <c r="B144" s="78" t="s">
        <v>202</v>
      </c>
      <c r="C144" s="24">
        <v>106619</v>
      </c>
      <c r="D144" s="25">
        <f>IFERROR(VLOOKUP($C144,[1]Sheet1!$C:$AD,14,0),"")</f>
        <v>44350</v>
      </c>
      <c r="E144" s="25">
        <f>IFERROR(VLOOKUP($C144,[1]Sheet1!$C:$AD,15,0),"")</f>
        <v>44653</v>
      </c>
      <c r="F144" s="26" t="str">
        <f>IFERROR(VLOOKUP($C144,[1]Sheet1!$C:$AD,17,0),"")</f>
        <v>E</v>
      </c>
      <c r="G144" s="25" t="str">
        <f>IFERROR(VLOOKUP($C144,[1]Sheet1!$C:$AD,9,0),"")</f>
        <v>AGENT POSTPAID</v>
      </c>
      <c r="H144" s="25" t="str">
        <f>IFERROR(VLOOKUP($C144,[1]Sheet1!$C:$AD,4,0),"")</f>
        <v>PEREMPUAN</v>
      </c>
      <c r="I144" s="25" t="str">
        <f>IFERROR(VLOOKUP($C144,[1]Sheet1!$C:$AD,11,0),"")</f>
        <v>ILYAS AFANDI</v>
      </c>
      <c r="J144" s="25" t="str">
        <f>IFERROR(VLOOKUP($C144,[1]Sheet1!$C:$AD,12,0),"")</f>
        <v>AAN YANUAR</v>
      </c>
      <c r="K144" s="27" t="s">
        <v>68</v>
      </c>
      <c r="L144" s="24"/>
      <c r="M144" s="24"/>
      <c r="N144" s="22">
        <v>22</v>
      </c>
      <c r="O144" s="22">
        <f>VLOOKUP($C144,[1]Sheet2!$C:$AI,11,0)</f>
        <v>21</v>
      </c>
      <c r="P144" s="22">
        <f>VLOOKUP($C144,[1]Sheet2!$C:$AI,17,0)</f>
        <v>0</v>
      </c>
      <c r="Q144" s="22">
        <f>VLOOKUP($C144,[1]Sheet2!$C:$AI,19,0)</f>
        <v>0</v>
      </c>
      <c r="R144" s="22">
        <f>VLOOKUP($C144,[1]Sheet2!$C:$AI,25,0)</f>
        <v>0</v>
      </c>
      <c r="S144" s="22">
        <f>VLOOKUP($C144,[1]Sheet2!$C:$AI,22,0)</f>
        <v>0</v>
      </c>
      <c r="T144" s="22">
        <f>VLOOKUP($C144,[1]Sheet2!$C:$AI,16,0)</f>
        <v>0</v>
      </c>
      <c r="U144" s="22">
        <f t="shared" si="100"/>
        <v>0</v>
      </c>
      <c r="V144" s="22">
        <f t="shared" si="101"/>
        <v>21</v>
      </c>
      <c r="W144" s="22">
        <f t="shared" si="102"/>
        <v>21</v>
      </c>
      <c r="X144" s="22">
        <v>7.75</v>
      </c>
      <c r="Y144" s="22">
        <v>0</v>
      </c>
      <c r="Z144" s="28">
        <f t="shared" si="103"/>
        <v>1</v>
      </c>
      <c r="AA144" s="22">
        <f t="shared" si="104"/>
        <v>5</v>
      </c>
      <c r="AB144" s="29">
        <f t="shared" si="105"/>
        <v>0.1</v>
      </c>
      <c r="AC144" s="22">
        <f t="shared" si="106"/>
        <v>0</v>
      </c>
      <c r="AD144" s="28">
        <f t="shared" si="107"/>
        <v>1</v>
      </c>
      <c r="AE144" s="22">
        <f t="shared" si="108"/>
        <v>5</v>
      </c>
      <c r="AF144" s="29">
        <f t="shared" si="109"/>
        <v>0.15</v>
      </c>
      <c r="AG144" s="22">
        <f t="shared" si="110"/>
        <v>9765</v>
      </c>
      <c r="AH144" s="30">
        <f>VLOOKUP(C144,[1]Sheet3!C:H,6,0)</f>
        <v>13429.916666666673</v>
      </c>
      <c r="AI144" s="31">
        <f t="shared" si="111"/>
        <v>1.3753114866018099</v>
      </c>
      <c r="AJ144" s="22">
        <f t="shared" si="112"/>
        <v>5</v>
      </c>
      <c r="AK144" s="29">
        <f t="shared" si="113"/>
        <v>0.1</v>
      </c>
      <c r="AL144" s="32">
        <v>300</v>
      </c>
      <c r="AM144" s="33">
        <f>VLOOKUP($C144,[1]Sheet1!$C:$AD,21,0)</f>
        <v>289.18446601941702</v>
      </c>
      <c r="AN144" s="32">
        <f t="shared" si="114"/>
        <v>5</v>
      </c>
      <c r="AO144" s="29">
        <f t="shared" si="115"/>
        <v>0.15</v>
      </c>
      <c r="AP144" s="34">
        <v>95</v>
      </c>
      <c r="AQ144" s="33">
        <f>VLOOKUP($C144,[1]Sheet1!$C:$AD,22,0)</f>
        <v>98.8888888888889</v>
      </c>
      <c r="AR144" s="32">
        <f t="shared" si="116"/>
        <v>5</v>
      </c>
      <c r="AS144" s="29">
        <f t="shared" si="117"/>
        <v>0.1</v>
      </c>
      <c r="AT144" s="35">
        <v>0.92</v>
      </c>
      <c r="AU144" s="36">
        <f>VLOOKUP($C144,[1]Sheet1!$C:$AD,23,0)</f>
        <v>0.92363636363636403</v>
      </c>
      <c r="AV144" s="32">
        <f t="shared" si="118"/>
        <v>5</v>
      </c>
      <c r="AW144" s="29">
        <f t="shared" si="119"/>
        <v>0.1</v>
      </c>
      <c r="AX144" s="34">
        <v>90</v>
      </c>
      <c r="AY144" s="33">
        <f>VLOOKUP($C144,[1]Sheet1!$C:$AD,24,0)</f>
        <v>95</v>
      </c>
      <c r="AZ144" s="32">
        <f t="shared" si="120"/>
        <v>5</v>
      </c>
      <c r="BA144" s="29">
        <f t="shared" si="121"/>
        <v>0.08</v>
      </c>
      <c r="BB144" s="28">
        <v>0.85</v>
      </c>
      <c r="BC144" s="36">
        <f>VLOOKUP($C144,[1]Sheet1!$C:$AD,25,0)</f>
        <v>0.86666666666666703</v>
      </c>
      <c r="BD144" s="37"/>
      <c r="BE144" s="32">
        <f t="shared" si="122"/>
        <v>5</v>
      </c>
      <c r="BF144" s="29">
        <f t="shared" si="123"/>
        <v>0.06</v>
      </c>
      <c r="BG144" s="28">
        <v>0.4</v>
      </c>
      <c r="BH144" s="36">
        <f>VLOOKUP($C144,[1]Sheet1!$C:$AD,26,0)</f>
        <v>0.6</v>
      </c>
      <c r="BI144" s="32">
        <f t="shared" si="124"/>
        <v>5</v>
      </c>
      <c r="BJ144" s="29">
        <f t="shared" si="125"/>
        <v>0.06</v>
      </c>
      <c r="BK144" s="38">
        <v>0.95</v>
      </c>
      <c r="BL144" s="36">
        <f>VLOOKUP($C144,[1]Sheet1!$C:$AD,27,0)</f>
        <v>0.99657338663620798</v>
      </c>
      <c r="BM144" s="32">
        <f t="shared" si="126"/>
        <v>5</v>
      </c>
      <c r="BN144" s="29">
        <f t="shared" si="127"/>
        <v>0.05</v>
      </c>
      <c r="BO144" s="39">
        <v>2</v>
      </c>
      <c r="BP144" s="32">
        <f t="shared" si="128"/>
        <v>5</v>
      </c>
      <c r="BQ144" s="29">
        <f t="shared" si="129"/>
        <v>0.05</v>
      </c>
      <c r="BR144" s="29">
        <f t="shared" si="130"/>
        <v>0.5</v>
      </c>
      <c r="BS144" s="29">
        <f t="shared" si="131"/>
        <v>0.4</v>
      </c>
      <c r="BT144" s="29">
        <f t="shared" si="132"/>
        <v>0.1</v>
      </c>
      <c r="BU144" s="40">
        <f t="shared" si="133"/>
        <v>1</v>
      </c>
      <c r="BV144" s="41" t="str">
        <f t="shared" si="134"/>
        <v>TERIMA</v>
      </c>
      <c r="BW144" s="42">
        <f t="shared" si="135"/>
        <v>670000</v>
      </c>
      <c r="BX144" s="43">
        <f t="shared" si="136"/>
        <v>268000</v>
      </c>
      <c r="BY144" s="44"/>
      <c r="BZ144" s="44"/>
      <c r="CA144" s="44"/>
      <c r="CB144" s="43">
        <f t="shared" si="137"/>
        <v>335000</v>
      </c>
      <c r="CC144" s="43">
        <f t="shared" si="138"/>
        <v>268000</v>
      </c>
      <c r="CD144" s="43">
        <f t="shared" si="139"/>
        <v>67000</v>
      </c>
      <c r="CE144" s="37">
        <f t="shared" si="140"/>
        <v>200000</v>
      </c>
      <c r="CF144" s="24">
        <f t="shared" si="141"/>
        <v>0</v>
      </c>
      <c r="CG144" s="24">
        <f t="shared" si="142"/>
        <v>0</v>
      </c>
      <c r="CH144" s="24">
        <f t="shared" si="143"/>
        <v>0</v>
      </c>
      <c r="CI144" s="24">
        <f t="shared" si="144"/>
        <v>0</v>
      </c>
      <c r="CJ144" s="24">
        <f t="shared" si="145"/>
        <v>0</v>
      </c>
      <c r="CK144" s="24">
        <f t="shared" si="146"/>
        <v>0</v>
      </c>
      <c r="CL144" s="24">
        <f t="shared" si="147"/>
        <v>0</v>
      </c>
      <c r="CM144" s="24">
        <f t="shared" si="148"/>
        <v>1</v>
      </c>
      <c r="CN144" s="45">
        <f t="shared" si="149"/>
        <v>870000</v>
      </c>
      <c r="CO144" s="47"/>
    </row>
    <row r="145" spans="1:93" s="48" customFormat="1" hidden="1">
      <c r="A145" s="22">
        <v>135</v>
      </c>
      <c r="B145" s="78" t="s">
        <v>203</v>
      </c>
      <c r="C145" s="24">
        <v>79688</v>
      </c>
      <c r="D145" s="25">
        <f>IFERROR(VLOOKUP($C145,[1]Sheet1!$C:$AD,14,0),"")</f>
        <v>44320</v>
      </c>
      <c r="E145" s="25">
        <f>IFERROR(VLOOKUP($C145,[1]Sheet1!$C:$AD,15,0),"")</f>
        <v>44623</v>
      </c>
      <c r="F145" s="26" t="str">
        <f>IFERROR(VLOOKUP($C145,[1]Sheet1!$C:$AD,17,0),"")</f>
        <v>E</v>
      </c>
      <c r="G145" s="25" t="str">
        <f>IFERROR(VLOOKUP($C145,[1]Sheet1!$C:$AD,9,0),"")</f>
        <v>AGENT POSTPAID</v>
      </c>
      <c r="H145" s="25" t="str">
        <f>IFERROR(VLOOKUP($C145,[1]Sheet1!$C:$AD,4,0),"")</f>
        <v>PEREMPUAN</v>
      </c>
      <c r="I145" s="25" t="str">
        <f>IFERROR(VLOOKUP($C145,[1]Sheet1!$C:$AD,11,0),"")</f>
        <v>ILYAS AFANDI</v>
      </c>
      <c r="J145" s="25" t="str">
        <f>IFERROR(VLOOKUP($C145,[1]Sheet1!$C:$AD,12,0),"")</f>
        <v>AAN YANUAR</v>
      </c>
      <c r="K145" s="27" t="s">
        <v>68</v>
      </c>
      <c r="L145" s="24"/>
      <c r="M145" s="24"/>
      <c r="N145" s="22">
        <v>22</v>
      </c>
      <c r="O145" s="22">
        <f>VLOOKUP($C145,[1]Sheet2!$C:$AI,11,0)</f>
        <v>24</v>
      </c>
      <c r="P145" s="22">
        <f>VLOOKUP($C145,[1]Sheet2!$C:$AI,17,0)</f>
        <v>1</v>
      </c>
      <c r="Q145" s="22">
        <f>VLOOKUP($C145,[1]Sheet2!$C:$AI,19,0)</f>
        <v>0</v>
      </c>
      <c r="R145" s="22">
        <f>VLOOKUP($C145,[1]Sheet2!$C:$AI,25,0)</f>
        <v>0</v>
      </c>
      <c r="S145" s="22">
        <f>VLOOKUP($C145,[1]Sheet2!$C:$AI,22,0)</f>
        <v>1</v>
      </c>
      <c r="T145" s="22">
        <f>VLOOKUP($C145,[1]Sheet2!$C:$AI,16,0)</f>
        <v>1</v>
      </c>
      <c r="U145" s="22">
        <f t="shared" si="100"/>
        <v>1</v>
      </c>
      <c r="V145" s="22">
        <f t="shared" si="101"/>
        <v>22</v>
      </c>
      <c r="W145" s="22">
        <f t="shared" si="102"/>
        <v>22</v>
      </c>
      <c r="X145" s="22">
        <v>7.75</v>
      </c>
      <c r="Y145" s="22">
        <v>0</v>
      </c>
      <c r="Z145" s="28">
        <f t="shared" si="103"/>
        <v>1</v>
      </c>
      <c r="AA145" s="22">
        <f t="shared" si="104"/>
        <v>5</v>
      </c>
      <c r="AB145" s="29">
        <f t="shared" si="105"/>
        <v>0.1</v>
      </c>
      <c r="AC145" s="22">
        <f t="shared" si="106"/>
        <v>1</v>
      </c>
      <c r="AD145" s="28">
        <f t="shared" si="107"/>
        <v>0.95454545454545459</v>
      </c>
      <c r="AE145" s="22">
        <f t="shared" si="108"/>
        <v>1</v>
      </c>
      <c r="AF145" s="29">
        <f t="shared" si="109"/>
        <v>0.03</v>
      </c>
      <c r="AG145" s="22">
        <f t="shared" si="110"/>
        <v>10230</v>
      </c>
      <c r="AH145" s="30">
        <f>VLOOKUP(C145,[1]Sheet3!C:H,6,0)</f>
        <v>11248.004166666671</v>
      </c>
      <c r="AI145" s="31">
        <f t="shared" si="111"/>
        <v>1.0995116487455201</v>
      </c>
      <c r="AJ145" s="22">
        <f t="shared" si="112"/>
        <v>5</v>
      </c>
      <c r="AK145" s="29">
        <f t="shared" si="113"/>
        <v>0.1</v>
      </c>
      <c r="AL145" s="32">
        <v>300</v>
      </c>
      <c r="AM145" s="33">
        <f>VLOOKUP($C145,[1]Sheet1!$C:$AD,21,0)</f>
        <v>310.590308370044</v>
      </c>
      <c r="AN145" s="32">
        <f t="shared" si="114"/>
        <v>1</v>
      </c>
      <c r="AO145" s="29">
        <f t="shared" si="115"/>
        <v>0.03</v>
      </c>
      <c r="AP145" s="34">
        <v>95</v>
      </c>
      <c r="AQ145" s="33">
        <f>VLOOKUP($C145,[1]Sheet1!$C:$AD,22,0)</f>
        <v>100</v>
      </c>
      <c r="AR145" s="32">
        <f t="shared" si="116"/>
        <v>5</v>
      </c>
      <c r="AS145" s="29">
        <f t="shared" si="117"/>
        <v>0.1</v>
      </c>
      <c r="AT145" s="35">
        <v>0.92</v>
      </c>
      <c r="AU145" s="36">
        <f>VLOOKUP($C145,[1]Sheet1!$C:$AD,23,0)</f>
        <v>0.94615384615384601</v>
      </c>
      <c r="AV145" s="32">
        <f t="shared" si="118"/>
        <v>5</v>
      </c>
      <c r="AW145" s="29">
        <f t="shared" si="119"/>
        <v>0.1</v>
      </c>
      <c r="AX145" s="34">
        <v>90</v>
      </c>
      <c r="AY145" s="33">
        <f>VLOOKUP($C145,[1]Sheet1!$C:$AD,24,0)</f>
        <v>100</v>
      </c>
      <c r="AZ145" s="32">
        <f t="shared" si="120"/>
        <v>5</v>
      </c>
      <c r="BA145" s="29">
        <f t="shared" si="121"/>
        <v>0.08</v>
      </c>
      <c r="BB145" s="28">
        <v>0.85</v>
      </c>
      <c r="BC145" s="36">
        <f>VLOOKUP($C145,[1]Sheet1!$C:$AD,25,0)</f>
        <v>0.86956521739130399</v>
      </c>
      <c r="BD145" s="37"/>
      <c r="BE145" s="32">
        <f t="shared" si="122"/>
        <v>5</v>
      </c>
      <c r="BF145" s="29">
        <f t="shared" si="123"/>
        <v>0.06</v>
      </c>
      <c r="BG145" s="28">
        <v>0.4</v>
      </c>
      <c r="BH145" s="36">
        <f>VLOOKUP($C145,[1]Sheet1!$C:$AD,26,0)</f>
        <v>0.69230769230769196</v>
      </c>
      <c r="BI145" s="32">
        <f t="shared" si="124"/>
        <v>5</v>
      </c>
      <c r="BJ145" s="29">
        <f t="shared" si="125"/>
        <v>0.06</v>
      </c>
      <c r="BK145" s="38">
        <v>0.95</v>
      </c>
      <c r="BL145" s="36">
        <f>VLOOKUP($C145,[1]Sheet1!$C:$AD,27,0)</f>
        <v>0.99412628487518395</v>
      </c>
      <c r="BM145" s="32">
        <f t="shared" si="126"/>
        <v>5</v>
      </c>
      <c r="BN145" s="29">
        <f t="shared" si="127"/>
        <v>0.05</v>
      </c>
      <c r="BO145" s="39">
        <v>2</v>
      </c>
      <c r="BP145" s="32">
        <f t="shared" si="128"/>
        <v>5</v>
      </c>
      <c r="BQ145" s="29">
        <f t="shared" si="129"/>
        <v>0.05</v>
      </c>
      <c r="BR145" s="29">
        <f t="shared" si="130"/>
        <v>0.26</v>
      </c>
      <c r="BS145" s="29">
        <f t="shared" si="131"/>
        <v>0.4</v>
      </c>
      <c r="BT145" s="29">
        <f t="shared" si="132"/>
        <v>0.1</v>
      </c>
      <c r="BU145" s="40">
        <f t="shared" si="133"/>
        <v>0.76</v>
      </c>
      <c r="BV145" s="41" t="str">
        <f t="shared" si="134"/>
        <v>TERIMA</v>
      </c>
      <c r="BW145" s="42">
        <f t="shared" si="135"/>
        <v>670000</v>
      </c>
      <c r="BX145" s="43">
        <f t="shared" si="136"/>
        <v>268000</v>
      </c>
      <c r="BY145" s="44">
        <v>1</v>
      </c>
      <c r="BZ145" s="44"/>
      <c r="CA145" s="44"/>
      <c r="CB145" s="43">
        <f t="shared" si="137"/>
        <v>174200</v>
      </c>
      <c r="CC145" s="43">
        <f t="shared" si="138"/>
        <v>268000</v>
      </c>
      <c r="CD145" s="43">
        <f t="shared" si="139"/>
        <v>67000</v>
      </c>
      <c r="CE145" s="37">
        <f t="shared" si="140"/>
        <v>0</v>
      </c>
      <c r="CF145" s="24">
        <f t="shared" si="141"/>
        <v>0</v>
      </c>
      <c r="CG145" s="24">
        <f t="shared" si="142"/>
        <v>0</v>
      </c>
      <c r="CH145" s="24">
        <f t="shared" si="143"/>
        <v>0</v>
      </c>
      <c r="CI145" s="24">
        <f t="shared" si="144"/>
        <v>0</v>
      </c>
      <c r="CJ145" s="24">
        <f t="shared" si="145"/>
        <v>0</v>
      </c>
      <c r="CK145" s="24">
        <f t="shared" si="146"/>
        <v>0</v>
      </c>
      <c r="CL145" s="24">
        <f t="shared" si="147"/>
        <v>0</v>
      </c>
      <c r="CM145" s="24">
        <f t="shared" si="148"/>
        <v>1</v>
      </c>
      <c r="CN145" s="45">
        <f t="shared" si="149"/>
        <v>509200</v>
      </c>
      <c r="CO145" s="47"/>
    </row>
    <row r="146" spans="1:93" s="48" customFormat="1">
      <c r="A146" s="22">
        <v>136</v>
      </c>
      <c r="B146" s="78" t="s">
        <v>204</v>
      </c>
      <c r="C146" s="24">
        <v>105784</v>
      </c>
      <c r="D146" s="25">
        <f>IFERROR(VLOOKUP($C146,[1]Sheet1!$C:$AD,14,0),"")</f>
        <v>44376</v>
      </c>
      <c r="E146" s="25">
        <f>IFERROR(VLOOKUP($C146,[1]Sheet1!$C:$AD,15,0),"")</f>
        <v>44740</v>
      </c>
      <c r="F146" s="26" t="str">
        <f>IFERROR(VLOOKUP($C146,[1]Sheet1!$C:$AD,17,0),"")</f>
        <v>E</v>
      </c>
      <c r="G146" s="25" t="str">
        <f>IFERROR(VLOOKUP($C146,[1]Sheet1!$C:$AD,9,0),"")</f>
        <v>AGENT POSTPAID</v>
      </c>
      <c r="H146" s="25" t="str">
        <f>IFERROR(VLOOKUP($C146,[1]Sheet1!$C:$AD,4,0),"")</f>
        <v>PEREMPUAN</v>
      </c>
      <c r="I146" s="25" t="str">
        <f>IFERROR(VLOOKUP($C146,[1]Sheet1!$C:$AD,11,0),"")</f>
        <v>SLAMET GUMELAR</v>
      </c>
      <c r="J146" s="25" t="str">
        <f>IFERROR(VLOOKUP($C146,[1]Sheet1!$C:$AD,12,0),"")</f>
        <v>AAN YANUAR</v>
      </c>
      <c r="K146" s="27" t="s">
        <v>68</v>
      </c>
      <c r="L146" s="24"/>
      <c r="M146" s="24"/>
      <c r="N146" s="22">
        <v>22</v>
      </c>
      <c r="O146" s="22">
        <f>VLOOKUP($C146,[1]Sheet2!$C:$AI,11,0)</f>
        <v>24</v>
      </c>
      <c r="P146" s="22">
        <f>VLOOKUP($C146,[1]Sheet2!$C:$AI,17,0)</f>
        <v>0</v>
      </c>
      <c r="Q146" s="22">
        <f>VLOOKUP($C146,[1]Sheet2!$C:$AI,19,0)</f>
        <v>0</v>
      </c>
      <c r="R146" s="22">
        <f>VLOOKUP($C146,[1]Sheet2!$C:$AI,25,0)</f>
        <v>0</v>
      </c>
      <c r="S146" s="22">
        <f>VLOOKUP($C146,[1]Sheet2!$C:$AI,22,0)</f>
        <v>0</v>
      </c>
      <c r="T146" s="22">
        <f>VLOOKUP($C146,[1]Sheet2!$C:$AI,16,0)</f>
        <v>0</v>
      </c>
      <c r="U146" s="22">
        <f t="shared" si="100"/>
        <v>0</v>
      </c>
      <c r="V146" s="22">
        <f t="shared" si="101"/>
        <v>24</v>
      </c>
      <c r="W146" s="22">
        <f t="shared" si="102"/>
        <v>24</v>
      </c>
      <c r="X146" s="22">
        <v>7.75</v>
      </c>
      <c r="Y146" s="22">
        <v>0</v>
      </c>
      <c r="Z146" s="28">
        <f t="shared" si="103"/>
        <v>1</v>
      </c>
      <c r="AA146" s="22">
        <f t="shared" si="104"/>
        <v>5</v>
      </c>
      <c r="AB146" s="29">
        <f t="shared" si="105"/>
        <v>0.1</v>
      </c>
      <c r="AC146" s="22">
        <f t="shared" si="106"/>
        <v>0</v>
      </c>
      <c r="AD146" s="28">
        <f t="shared" si="107"/>
        <v>1</v>
      </c>
      <c r="AE146" s="22">
        <f t="shared" si="108"/>
        <v>5</v>
      </c>
      <c r="AF146" s="29">
        <f t="shared" si="109"/>
        <v>0.15</v>
      </c>
      <c r="AG146" s="22">
        <f t="shared" si="110"/>
        <v>11160</v>
      </c>
      <c r="AH146" s="30">
        <f>VLOOKUP(C146,[1]Sheet3!C:H,6,0)</f>
        <v>12767.183333333334</v>
      </c>
      <c r="AI146" s="31">
        <f t="shared" si="111"/>
        <v>1.1440128434886501</v>
      </c>
      <c r="AJ146" s="22">
        <f t="shared" si="112"/>
        <v>5</v>
      </c>
      <c r="AK146" s="29">
        <f t="shared" si="113"/>
        <v>0.1</v>
      </c>
      <c r="AL146" s="32">
        <v>300</v>
      </c>
      <c r="AM146" s="33">
        <f>VLOOKUP($C146,[1]Sheet1!$C:$AD,21,0)</f>
        <v>257.77863961813802</v>
      </c>
      <c r="AN146" s="32">
        <f t="shared" si="114"/>
        <v>5</v>
      </c>
      <c r="AO146" s="29">
        <f t="shared" si="115"/>
        <v>0.15</v>
      </c>
      <c r="AP146" s="34">
        <v>95</v>
      </c>
      <c r="AQ146" s="33">
        <f>VLOOKUP($C146,[1]Sheet1!$C:$AD,22,0)</f>
        <v>98.8888888888889</v>
      </c>
      <c r="AR146" s="32">
        <f t="shared" si="116"/>
        <v>5</v>
      </c>
      <c r="AS146" s="29">
        <f t="shared" si="117"/>
        <v>0.1</v>
      </c>
      <c r="AT146" s="35">
        <v>0.92</v>
      </c>
      <c r="AU146" s="36">
        <f>VLOOKUP($C146,[1]Sheet1!$C:$AD,23,0)</f>
        <v>0.94285714285714295</v>
      </c>
      <c r="AV146" s="32">
        <f t="shared" si="118"/>
        <v>5</v>
      </c>
      <c r="AW146" s="29">
        <f t="shared" si="119"/>
        <v>0.1</v>
      </c>
      <c r="AX146" s="34">
        <v>90</v>
      </c>
      <c r="AY146" s="33">
        <f>VLOOKUP($C146,[1]Sheet1!$C:$AD,24,0)</f>
        <v>100</v>
      </c>
      <c r="AZ146" s="32">
        <f t="shared" si="120"/>
        <v>5</v>
      </c>
      <c r="BA146" s="29">
        <f t="shared" si="121"/>
        <v>0.08</v>
      </c>
      <c r="BB146" s="28">
        <v>0.85</v>
      </c>
      <c r="BC146" s="36">
        <f>VLOOKUP($C146,[1]Sheet1!$C:$AD,25,0)</f>
        <v>0.95454545454545503</v>
      </c>
      <c r="BD146" s="37"/>
      <c r="BE146" s="32">
        <f t="shared" si="122"/>
        <v>5</v>
      </c>
      <c r="BF146" s="29">
        <f t="shared" si="123"/>
        <v>0.06</v>
      </c>
      <c r="BG146" s="28">
        <v>0.4</v>
      </c>
      <c r="BH146" s="36">
        <f>VLOOKUP($C146,[1]Sheet1!$C:$AD,26,0)</f>
        <v>0.69387755102040805</v>
      </c>
      <c r="BI146" s="32">
        <f t="shared" si="124"/>
        <v>5</v>
      </c>
      <c r="BJ146" s="29">
        <f t="shared" si="125"/>
        <v>0.06</v>
      </c>
      <c r="BK146" s="38">
        <v>0.95</v>
      </c>
      <c r="BL146" s="36">
        <f>VLOOKUP($C146,[1]Sheet1!$C:$AD,27,0)</f>
        <v>0.99403341288782798</v>
      </c>
      <c r="BM146" s="32">
        <f t="shared" si="126"/>
        <v>5</v>
      </c>
      <c r="BN146" s="29">
        <f t="shared" si="127"/>
        <v>0.05</v>
      </c>
      <c r="BO146" s="39">
        <v>2</v>
      </c>
      <c r="BP146" s="32">
        <f t="shared" si="128"/>
        <v>5</v>
      </c>
      <c r="BQ146" s="29">
        <f t="shared" si="129"/>
        <v>0.05</v>
      </c>
      <c r="BR146" s="29">
        <f t="shared" si="130"/>
        <v>0.5</v>
      </c>
      <c r="BS146" s="29">
        <f t="shared" si="131"/>
        <v>0.4</v>
      </c>
      <c r="BT146" s="29">
        <f t="shared" si="132"/>
        <v>0.1</v>
      </c>
      <c r="BU146" s="40">
        <f t="shared" si="133"/>
        <v>1</v>
      </c>
      <c r="BV146" s="41" t="str">
        <f t="shared" si="134"/>
        <v>TERIMA</v>
      </c>
      <c r="BW146" s="42">
        <f t="shared" si="135"/>
        <v>670000</v>
      </c>
      <c r="BX146" s="43">
        <f t="shared" si="136"/>
        <v>268000</v>
      </c>
      <c r="BY146" s="44"/>
      <c r="BZ146" s="44"/>
      <c r="CA146" s="44"/>
      <c r="CB146" s="43">
        <f t="shared" si="137"/>
        <v>335000</v>
      </c>
      <c r="CC146" s="43">
        <f t="shared" si="138"/>
        <v>268000</v>
      </c>
      <c r="CD146" s="43">
        <f t="shared" si="139"/>
        <v>67000</v>
      </c>
      <c r="CE146" s="37">
        <f t="shared" si="140"/>
        <v>200000</v>
      </c>
      <c r="CF146" s="24">
        <f t="shared" si="141"/>
        <v>0</v>
      </c>
      <c r="CG146" s="24">
        <f t="shared" si="142"/>
        <v>0</v>
      </c>
      <c r="CH146" s="24">
        <f t="shared" si="143"/>
        <v>0</v>
      </c>
      <c r="CI146" s="24">
        <f t="shared" si="144"/>
        <v>0</v>
      </c>
      <c r="CJ146" s="24">
        <f t="shared" si="145"/>
        <v>0</v>
      </c>
      <c r="CK146" s="24">
        <f t="shared" si="146"/>
        <v>0</v>
      </c>
      <c r="CL146" s="24">
        <f t="shared" si="147"/>
        <v>0</v>
      </c>
      <c r="CM146" s="24">
        <f t="shared" si="148"/>
        <v>1</v>
      </c>
      <c r="CN146" s="45">
        <f t="shared" si="149"/>
        <v>870000</v>
      </c>
      <c r="CO146" s="47"/>
    </row>
    <row r="147" spans="1:93" s="48" customFormat="1">
      <c r="A147" s="22">
        <v>137</v>
      </c>
      <c r="B147" s="78" t="s">
        <v>205</v>
      </c>
      <c r="C147" s="24">
        <v>154674</v>
      </c>
      <c r="D147" s="25">
        <f>IFERROR(VLOOKUP($C147,[1]Sheet1!$C:$AD,14,0),"")</f>
        <v>44552</v>
      </c>
      <c r="E147" s="25">
        <f>IFERROR(VLOOKUP($C147,[1]Sheet1!$C:$AD,15,0),"")</f>
        <v>44916</v>
      </c>
      <c r="F147" s="26" t="str">
        <f>IFERROR(VLOOKUP($C147,[1]Sheet1!$C:$AD,17,0),"")</f>
        <v>E</v>
      </c>
      <c r="G147" s="25" t="str">
        <f>IFERROR(VLOOKUP($C147,[1]Sheet1!$C:$AD,9,0),"")</f>
        <v>AGENT POSTPAID</v>
      </c>
      <c r="H147" s="25" t="str">
        <f>IFERROR(VLOOKUP($C147,[1]Sheet1!$C:$AD,4,0),"")</f>
        <v>PEREMPUAN</v>
      </c>
      <c r="I147" s="25" t="str">
        <f>IFERROR(VLOOKUP($C147,[1]Sheet1!$C:$AD,11,0),"")</f>
        <v>RITA</v>
      </c>
      <c r="J147" s="25" t="str">
        <f>IFERROR(VLOOKUP($C147,[1]Sheet1!$C:$AD,12,0),"")</f>
        <v>RIKA RIANY</v>
      </c>
      <c r="K147" s="27" t="s">
        <v>68</v>
      </c>
      <c r="L147" s="24"/>
      <c r="M147" s="24"/>
      <c r="N147" s="22">
        <v>22</v>
      </c>
      <c r="O147" s="22">
        <f>VLOOKUP($C147,[1]Sheet2!$C:$AI,11,0)</f>
        <v>20</v>
      </c>
      <c r="P147" s="22">
        <f>VLOOKUP($C147,[1]Sheet2!$C:$AI,17,0)</f>
        <v>0</v>
      </c>
      <c r="Q147" s="22">
        <f>VLOOKUP($C147,[1]Sheet2!$C:$AI,19,0)</f>
        <v>0</v>
      </c>
      <c r="R147" s="22">
        <f>VLOOKUP($C147,[1]Sheet2!$C:$AI,25,0)</f>
        <v>0</v>
      </c>
      <c r="S147" s="22">
        <f>VLOOKUP($C147,[1]Sheet2!$C:$AI,22,0)</f>
        <v>0</v>
      </c>
      <c r="T147" s="22">
        <f>VLOOKUP($C147,[1]Sheet2!$C:$AI,16,0)</f>
        <v>0</v>
      </c>
      <c r="U147" s="22">
        <f t="shared" si="100"/>
        <v>0</v>
      </c>
      <c r="V147" s="22">
        <f t="shared" si="101"/>
        <v>20</v>
      </c>
      <c r="W147" s="22">
        <f t="shared" si="102"/>
        <v>20</v>
      </c>
      <c r="X147" s="22">
        <v>7.75</v>
      </c>
      <c r="Y147" s="22">
        <v>0</v>
      </c>
      <c r="Z147" s="28">
        <f t="shared" si="103"/>
        <v>1</v>
      </c>
      <c r="AA147" s="22">
        <f t="shared" si="104"/>
        <v>5</v>
      </c>
      <c r="AB147" s="29">
        <f t="shared" si="105"/>
        <v>0.1</v>
      </c>
      <c r="AC147" s="22">
        <f t="shared" si="106"/>
        <v>0</v>
      </c>
      <c r="AD147" s="28">
        <f t="shared" si="107"/>
        <v>1</v>
      </c>
      <c r="AE147" s="22">
        <f t="shared" si="108"/>
        <v>5</v>
      </c>
      <c r="AF147" s="29">
        <f t="shared" si="109"/>
        <v>0.15</v>
      </c>
      <c r="AG147" s="22">
        <f t="shared" si="110"/>
        <v>9300</v>
      </c>
      <c r="AH147" s="30">
        <f>VLOOKUP(C147,[1]Sheet3!C:H,6,0)</f>
        <v>11611.166666666692</v>
      </c>
      <c r="AI147" s="31">
        <f t="shared" si="111"/>
        <v>1.24851254480287</v>
      </c>
      <c r="AJ147" s="22">
        <f t="shared" si="112"/>
        <v>5</v>
      </c>
      <c r="AK147" s="29">
        <f t="shared" si="113"/>
        <v>0.1</v>
      </c>
      <c r="AL147" s="32">
        <v>300</v>
      </c>
      <c r="AM147" s="33">
        <f>VLOOKUP($C147,[1]Sheet1!$C:$AD,21,0)</f>
        <v>296.96649145860698</v>
      </c>
      <c r="AN147" s="32">
        <f t="shared" si="114"/>
        <v>5</v>
      </c>
      <c r="AO147" s="29">
        <f t="shared" si="115"/>
        <v>0.15</v>
      </c>
      <c r="AP147" s="34">
        <v>95</v>
      </c>
      <c r="AQ147" s="33">
        <f>VLOOKUP($C147,[1]Sheet1!$C:$AD,22,0)</f>
        <v>100</v>
      </c>
      <c r="AR147" s="32">
        <f t="shared" si="116"/>
        <v>5</v>
      </c>
      <c r="AS147" s="29">
        <f t="shared" si="117"/>
        <v>0.1</v>
      </c>
      <c r="AT147" s="35">
        <v>0.92</v>
      </c>
      <c r="AU147" s="36">
        <f>VLOOKUP($C147,[1]Sheet1!$C:$AD,23,0)</f>
        <v>0.953125</v>
      </c>
      <c r="AV147" s="32">
        <f t="shared" si="118"/>
        <v>5</v>
      </c>
      <c r="AW147" s="29">
        <f t="shared" si="119"/>
        <v>0.1</v>
      </c>
      <c r="AX147" s="34">
        <v>90</v>
      </c>
      <c r="AY147" s="33">
        <f>VLOOKUP($C147,[1]Sheet1!$C:$AD,24,0)</f>
        <v>100</v>
      </c>
      <c r="AZ147" s="32">
        <f t="shared" si="120"/>
        <v>5</v>
      </c>
      <c r="BA147" s="29">
        <f t="shared" si="121"/>
        <v>0.08</v>
      </c>
      <c r="BB147" s="28">
        <v>0.85</v>
      </c>
      <c r="BC147" s="36">
        <f>VLOOKUP($C147,[1]Sheet1!$C:$AD,25,0)</f>
        <v>0.92727272727272703</v>
      </c>
      <c r="BD147" s="37"/>
      <c r="BE147" s="32">
        <f t="shared" si="122"/>
        <v>5</v>
      </c>
      <c r="BF147" s="29">
        <f t="shared" si="123"/>
        <v>0.06</v>
      </c>
      <c r="BG147" s="28">
        <v>0.4</v>
      </c>
      <c r="BH147" s="36">
        <f>VLOOKUP($C147,[1]Sheet1!$C:$AD,26,0)</f>
        <v>0.71875</v>
      </c>
      <c r="BI147" s="32">
        <f t="shared" si="124"/>
        <v>5</v>
      </c>
      <c r="BJ147" s="29">
        <f t="shared" si="125"/>
        <v>0.06</v>
      </c>
      <c r="BK147" s="38">
        <v>0.95</v>
      </c>
      <c r="BL147" s="36">
        <f>VLOOKUP($C147,[1]Sheet1!$C:$AD,27,0)</f>
        <v>0.99277266754270699</v>
      </c>
      <c r="BM147" s="32">
        <f t="shared" si="126"/>
        <v>5</v>
      </c>
      <c r="BN147" s="29">
        <f t="shared" si="127"/>
        <v>0.05</v>
      </c>
      <c r="BO147" s="39">
        <v>2</v>
      </c>
      <c r="BP147" s="32">
        <f t="shared" si="128"/>
        <v>5</v>
      </c>
      <c r="BQ147" s="29">
        <f t="shared" si="129"/>
        <v>0.05</v>
      </c>
      <c r="BR147" s="29">
        <f t="shared" si="130"/>
        <v>0.5</v>
      </c>
      <c r="BS147" s="29">
        <f t="shared" si="131"/>
        <v>0.4</v>
      </c>
      <c r="BT147" s="29">
        <f t="shared" si="132"/>
        <v>0.1</v>
      </c>
      <c r="BU147" s="40">
        <f t="shared" si="133"/>
        <v>1</v>
      </c>
      <c r="BV147" s="41" t="str">
        <f t="shared" si="134"/>
        <v>TERIMA</v>
      </c>
      <c r="BW147" s="42">
        <f t="shared" si="135"/>
        <v>670000</v>
      </c>
      <c r="BX147" s="43">
        <f t="shared" si="136"/>
        <v>268000</v>
      </c>
      <c r="BY147" s="44"/>
      <c r="BZ147" s="44"/>
      <c r="CA147" s="44"/>
      <c r="CB147" s="43">
        <f t="shared" si="137"/>
        <v>335000</v>
      </c>
      <c r="CC147" s="43">
        <f t="shared" si="138"/>
        <v>268000</v>
      </c>
      <c r="CD147" s="43">
        <f t="shared" si="139"/>
        <v>67000</v>
      </c>
      <c r="CE147" s="37">
        <f t="shared" si="140"/>
        <v>200000</v>
      </c>
      <c r="CF147" s="24">
        <f t="shared" si="141"/>
        <v>0</v>
      </c>
      <c r="CG147" s="24">
        <f t="shared" si="142"/>
        <v>0</v>
      </c>
      <c r="CH147" s="24">
        <f t="shared" si="143"/>
        <v>0</v>
      </c>
      <c r="CI147" s="24">
        <f t="shared" si="144"/>
        <v>0</v>
      </c>
      <c r="CJ147" s="24">
        <f t="shared" si="145"/>
        <v>0</v>
      </c>
      <c r="CK147" s="24">
        <f t="shared" si="146"/>
        <v>0</v>
      </c>
      <c r="CL147" s="24">
        <f t="shared" si="147"/>
        <v>0</v>
      </c>
      <c r="CM147" s="24">
        <f t="shared" si="148"/>
        <v>1</v>
      </c>
      <c r="CN147" s="45">
        <f t="shared" si="149"/>
        <v>870000</v>
      </c>
      <c r="CO147" s="47"/>
    </row>
    <row r="148" spans="1:93" s="48" customFormat="1">
      <c r="A148" s="22">
        <v>138</v>
      </c>
      <c r="B148" s="78" t="s">
        <v>206</v>
      </c>
      <c r="C148" s="24">
        <v>106439</v>
      </c>
      <c r="D148" s="25">
        <f>IFERROR(VLOOKUP($C148,[1]Sheet1!$C:$AD,14,0),"")</f>
        <v>44506</v>
      </c>
      <c r="E148" s="25">
        <f>IFERROR(VLOOKUP($C148,[1]Sheet1!$C:$AD,15,0),"")</f>
        <v>44870</v>
      </c>
      <c r="F148" s="26" t="str">
        <f>IFERROR(VLOOKUP($C148,[1]Sheet1!$C:$AD,17,0),"")</f>
        <v>E</v>
      </c>
      <c r="G148" s="25" t="str">
        <f>IFERROR(VLOOKUP($C148,[1]Sheet1!$C:$AD,9,0),"")</f>
        <v>AGENT POSTPAID</v>
      </c>
      <c r="H148" s="25" t="str">
        <f>IFERROR(VLOOKUP($C148,[1]Sheet1!$C:$AD,4,0),"")</f>
        <v>PEREMPUAN</v>
      </c>
      <c r="I148" s="25" t="str">
        <f>IFERROR(VLOOKUP($C148,[1]Sheet1!$C:$AD,11,0),"")</f>
        <v>ADITYA AMRULLAH</v>
      </c>
      <c r="J148" s="25" t="str">
        <f>IFERROR(VLOOKUP($C148,[1]Sheet1!$C:$AD,12,0),"")</f>
        <v>RIKA RIANY</v>
      </c>
      <c r="K148" s="27" t="s">
        <v>68</v>
      </c>
      <c r="L148" s="24"/>
      <c r="M148" s="24"/>
      <c r="N148" s="22">
        <v>22</v>
      </c>
      <c r="O148" s="22">
        <f>VLOOKUP($C148,[1]Sheet2!$C:$AI,11,0)</f>
        <v>24</v>
      </c>
      <c r="P148" s="22">
        <f>VLOOKUP($C148,[1]Sheet2!$C:$AI,17,0)</f>
        <v>0</v>
      </c>
      <c r="Q148" s="22">
        <f>VLOOKUP($C148,[1]Sheet2!$C:$AI,19,0)</f>
        <v>0</v>
      </c>
      <c r="R148" s="22">
        <f>VLOOKUP($C148,[1]Sheet2!$C:$AI,25,0)</f>
        <v>0</v>
      </c>
      <c r="S148" s="22">
        <f>VLOOKUP($C148,[1]Sheet2!$C:$AI,22,0)</f>
        <v>0</v>
      </c>
      <c r="T148" s="22">
        <f>VLOOKUP($C148,[1]Sheet2!$C:$AI,16,0)</f>
        <v>0</v>
      </c>
      <c r="U148" s="22">
        <f t="shared" si="100"/>
        <v>0</v>
      </c>
      <c r="V148" s="22">
        <f t="shared" si="101"/>
        <v>24</v>
      </c>
      <c r="W148" s="22">
        <f t="shared" si="102"/>
        <v>24</v>
      </c>
      <c r="X148" s="22">
        <v>7.75</v>
      </c>
      <c r="Y148" s="22">
        <v>0</v>
      </c>
      <c r="Z148" s="28">
        <f t="shared" si="103"/>
        <v>1</v>
      </c>
      <c r="AA148" s="22">
        <f t="shared" si="104"/>
        <v>5</v>
      </c>
      <c r="AB148" s="29">
        <f t="shared" si="105"/>
        <v>0.1</v>
      </c>
      <c r="AC148" s="22">
        <f t="shared" si="106"/>
        <v>0</v>
      </c>
      <c r="AD148" s="28">
        <f t="shared" si="107"/>
        <v>1</v>
      </c>
      <c r="AE148" s="22">
        <f t="shared" si="108"/>
        <v>5</v>
      </c>
      <c r="AF148" s="29">
        <f t="shared" si="109"/>
        <v>0.15</v>
      </c>
      <c r="AG148" s="22">
        <f t="shared" si="110"/>
        <v>11160</v>
      </c>
      <c r="AH148" s="30">
        <f>VLOOKUP(C148,[1]Sheet3!C:H,6,0)</f>
        <v>12768.049999999947</v>
      </c>
      <c r="AI148" s="31">
        <f t="shared" si="111"/>
        <v>1.1440905017921099</v>
      </c>
      <c r="AJ148" s="22">
        <f t="shared" si="112"/>
        <v>5</v>
      </c>
      <c r="AK148" s="29">
        <f t="shared" si="113"/>
        <v>0.1</v>
      </c>
      <c r="AL148" s="32">
        <v>300</v>
      </c>
      <c r="AM148" s="33">
        <f>VLOOKUP($C148,[1]Sheet1!$C:$AD,21,0)</f>
        <v>264.085904416213</v>
      </c>
      <c r="AN148" s="32">
        <f t="shared" si="114"/>
        <v>5</v>
      </c>
      <c r="AO148" s="29">
        <f t="shared" si="115"/>
        <v>0.15</v>
      </c>
      <c r="AP148" s="34">
        <v>95</v>
      </c>
      <c r="AQ148" s="33">
        <f>VLOOKUP($C148,[1]Sheet1!$C:$AD,22,0)</f>
        <v>96.6666666666667</v>
      </c>
      <c r="AR148" s="32">
        <f t="shared" si="116"/>
        <v>5</v>
      </c>
      <c r="AS148" s="29">
        <f t="shared" si="117"/>
        <v>0.1</v>
      </c>
      <c r="AT148" s="35">
        <v>0.92</v>
      </c>
      <c r="AU148" s="36">
        <f>VLOOKUP($C148,[1]Sheet1!$C:$AD,23,0)</f>
        <v>0.95056179775280902</v>
      </c>
      <c r="AV148" s="32">
        <f t="shared" si="118"/>
        <v>5</v>
      </c>
      <c r="AW148" s="29">
        <f t="shared" si="119"/>
        <v>0.1</v>
      </c>
      <c r="AX148" s="34">
        <v>90</v>
      </c>
      <c r="AY148" s="33">
        <f>VLOOKUP($C148,[1]Sheet1!$C:$AD,24,0)</f>
        <v>100</v>
      </c>
      <c r="AZ148" s="32">
        <f t="shared" si="120"/>
        <v>5</v>
      </c>
      <c r="BA148" s="29">
        <f t="shared" si="121"/>
        <v>0.08</v>
      </c>
      <c r="BB148" s="28">
        <v>0.85</v>
      </c>
      <c r="BC148" s="36">
        <f>VLOOKUP($C148,[1]Sheet1!$C:$AD,25,0)</f>
        <v>0.89743589743589702</v>
      </c>
      <c r="BD148" s="37"/>
      <c r="BE148" s="32">
        <f t="shared" si="122"/>
        <v>5</v>
      </c>
      <c r="BF148" s="29">
        <f t="shared" si="123"/>
        <v>0.06</v>
      </c>
      <c r="BG148" s="28">
        <v>0.4</v>
      </c>
      <c r="BH148" s="36">
        <f>VLOOKUP($C148,[1]Sheet1!$C:$AD,26,0)</f>
        <v>0.70786516853932602</v>
      </c>
      <c r="BI148" s="32">
        <f t="shared" si="124"/>
        <v>5</v>
      </c>
      <c r="BJ148" s="29">
        <f t="shared" si="125"/>
        <v>0.06</v>
      </c>
      <c r="BK148" s="38">
        <v>0.95</v>
      </c>
      <c r="BL148" s="36">
        <f>VLOOKUP($C148,[1]Sheet1!$C:$AD,27,0)</f>
        <v>0.99637023593466401</v>
      </c>
      <c r="BM148" s="32">
        <f t="shared" si="126"/>
        <v>5</v>
      </c>
      <c r="BN148" s="29">
        <f t="shared" si="127"/>
        <v>0.05</v>
      </c>
      <c r="BO148" s="39">
        <v>2</v>
      </c>
      <c r="BP148" s="32">
        <f t="shared" si="128"/>
        <v>5</v>
      </c>
      <c r="BQ148" s="29">
        <f t="shared" si="129"/>
        <v>0.05</v>
      </c>
      <c r="BR148" s="29">
        <f t="shared" si="130"/>
        <v>0.5</v>
      </c>
      <c r="BS148" s="29">
        <f t="shared" si="131"/>
        <v>0.4</v>
      </c>
      <c r="BT148" s="29">
        <f t="shared" si="132"/>
        <v>0.1</v>
      </c>
      <c r="BU148" s="40">
        <f t="shared" si="133"/>
        <v>1</v>
      </c>
      <c r="BV148" s="41" t="str">
        <f t="shared" si="134"/>
        <v>TERIMA</v>
      </c>
      <c r="BW148" s="42">
        <f t="shared" si="135"/>
        <v>670000</v>
      </c>
      <c r="BX148" s="43">
        <f t="shared" si="136"/>
        <v>268000</v>
      </c>
      <c r="BY148" s="44"/>
      <c r="BZ148" s="44"/>
      <c r="CA148" s="44"/>
      <c r="CB148" s="43">
        <f t="shared" si="137"/>
        <v>335000</v>
      </c>
      <c r="CC148" s="43">
        <f t="shared" si="138"/>
        <v>268000</v>
      </c>
      <c r="CD148" s="43">
        <f t="shared" si="139"/>
        <v>67000</v>
      </c>
      <c r="CE148" s="37">
        <f t="shared" si="140"/>
        <v>200000</v>
      </c>
      <c r="CF148" s="24">
        <f t="shared" si="141"/>
        <v>0</v>
      </c>
      <c r="CG148" s="24">
        <f t="shared" si="142"/>
        <v>0</v>
      </c>
      <c r="CH148" s="24">
        <f t="shared" si="143"/>
        <v>0</v>
      </c>
      <c r="CI148" s="24">
        <f t="shared" si="144"/>
        <v>0</v>
      </c>
      <c r="CJ148" s="24">
        <f t="shared" si="145"/>
        <v>0</v>
      </c>
      <c r="CK148" s="24">
        <f t="shared" si="146"/>
        <v>0</v>
      </c>
      <c r="CL148" s="24">
        <f t="shared" si="147"/>
        <v>0</v>
      </c>
      <c r="CM148" s="24">
        <f t="shared" si="148"/>
        <v>1</v>
      </c>
      <c r="CN148" s="45">
        <f t="shared" si="149"/>
        <v>870000</v>
      </c>
      <c r="CO148" s="47"/>
    </row>
    <row r="149" spans="1:93" s="48" customFormat="1">
      <c r="A149" s="22">
        <v>139</v>
      </c>
      <c r="B149" s="78" t="s">
        <v>207</v>
      </c>
      <c r="C149" s="24">
        <v>97926</v>
      </c>
      <c r="D149" s="25">
        <f>IFERROR(VLOOKUP($C149,[1]Sheet1!$C:$AD,14,0),"")</f>
        <v>44559</v>
      </c>
      <c r="E149" s="25">
        <f>IFERROR(VLOOKUP($C149,[1]Sheet1!$C:$AD,15,0),"")</f>
        <v>44923</v>
      </c>
      <c r="F149" s="26" t="str">
        <f>IFERROR(VLOOKUP($C149,[1]Sheet1!$C:$AD,17,0),"")</f>
        <v>E</v>
      </c>
      <c r="G149" s="25" t="str">
        <f>IFERROR(VLOOKUP($C149,[1]Sheet1!$C:$AD,9,0),"")</f>
        <v>AGENT POSTPAID</v>
      </c>
      <c r="H149" s="25" t="str">
        <f>IFERROR(VLOOKUP($C149,[1]Sheet1!$C:$AD,4,0),"")</f>
        <v>PEREMPUAN</v>
      </c>
      <c r="I149" s="25" t="str">
        <f>IFERROR(VLOOKUP($C149,[1]Sheet1!$C:$AD,11,0),"")</f>
        <v>RITA</v>
      </c>
      <c r="J149" s="25" t="str">
        <f>IFERROR(VLOOKUP($C149,[1]Sheet1!$C:$AD,12,0),"")</f>
        <v>RIKA RIANY</v>
      </c>
      <c r="K149" s="27" t="s">
        <v>68</v>
      </c>
      <c r="L149" s="24"/>
      <c r="M149" s="24"/>
      <c r="N149" s="22">
        <v>22</v>
      </c>
      <c r="O149" s="22">
        <f>VLOOKUP($C149,[1]Sheet2!$C:$AI,11,0)</f>
        <v>24</v>
      </c>
      <c r="P149" s="22">
        <f>VLOOKUP($C149,[1]Sheet2!$C:$AI,17,0)</f>
        <v>0</v>
      </c>
      <c r="Q149" s="22">
        <f>VLOOKUP($C149,[1]Sheet2!$C:$AI,19,0)</f>
        <v>0</v>
      </c>
      <c r="R149" s="22">
        <f>VLOOKUP($C149,[1]Sheet2!$C:$AI,25,0)</f>
        <v>0</v>
      </c>
      <c r="S149" s="22">
        <f>VLOOKUP($C149,[1]Sheet2!$C:$AI,22,0)</f>
        <v>0</v>
      </c>
      <c r="T149" s="22">
        <f>VLOOKUP($C149,[1]Sheet2!$C:$AI,16,0)</f>
        <v>0</v>
      </c>
      <c r="U149" s="22">
        <f t="shared" si="100"/>
        <v>0</v>
      </c>
      <c r="V149" s="22">
        <f t="shared" si="101"/>
        <v>24</v>
      </c>
      <c r="W149" s="22">
        <f t="shared" si="102"/>
        <v>24</v>
      </c>
      <c r="X149" s="22">
        <v>7.75</v>
      </c>
      <c r="Y149" s="22">
        <v>0</v>
      </c>
      <c r="Z149" s="28">
        <f t="shared" si="103"/>
        <v>1</v>
      </c>
      <c r="AA149" s="22">
        <f t="shared" si="104"/>
        <v>5</v>
      </c>
      <c r="AB149" s="29">
        <f t="shared" si="105"/>
        <v>0.1</v>
      </c>
      <c r="AC149" s="22">
        <f t="shared" si="106"/>
        <v>0</v>
      </c>
      <c r="AD149" s="28">
        <f t="shared" si="107"/>
        <v>1</v>
      </c>
      <c r="AE149" s="22">
        <f t="shared" si="108"/>
        <v>5</v>
      </c>
      <c r="AF149" s="29">
        <f t="shared" si="109"/>
        <v>0.15</v>
      </c>
      <c r="AG149" s="22">
        <f t="shared" si="110"/>
        <v>11160</v>
      </c>
      <c r="AH149" s="30">
        <f>VLOOKUP(C149,[1]Sheet3!C:H,6,0)</f>
        <v>13161.266666666646</v>
      </c>
      <c r="AI149" s="31">
        <f t="shared" si="111"/>
        <v>1.1793249701314199</v>
      </c>
      <c r="AJ149" s="22">
        <f t="shared" si="112"/>
        <v>5</v>
      </c>
      <c r="AK149" s="29">
        <f t="shared" si="113"/>
        <v>0.1</v>
      </c>
      <c r="AL149" s="32">
        <v>300</v>
      </c>
      <c r="AM149" s="33">
        <f>VLOOKUP($C149,[1]Sheet1!$C:$AD,21,0)</f>
        <v>282.28917197452199</v>
      </c>
      <c r="AN149" s="32">
        <f t="shared" si="114"/>
        <v>5</v>
      </c>
      <c r="AO149" s="29">
        <f t="shared" si="115"/>
        <v>0.15</v>
      </c>
      <c r="AP149" s="34">
        <v>95</v>
      </c>
      <c r="AQ149" s="33">
        <f>VLOOKUP($C149,[1]Sheet1!$C:$AD,22,0)</f>
        <v>100</v>
      </c>
      <c r="AR149" s="32">
        <f t="shared" si="116"/>
        <v>5</v>
      </c>
      <c r="AS149" s="29">
        <f t="shared" si="117"/>
        <v>0.1</v>
      </c>
      <c r="AT149" s="35">
        <v>0.92</v>
      </c>
      <c r="AU149" s="36">
        <f>VLOOKUP($C149,[1]Sheet1!$C:$AD,23,0)</f>
        <v>0.97435897435897401</v>
      </c>
      <c r="AV149" s="32">
        <f t="shared" si="118"/>
        <v>5</v>
      </c>
      <c r="AW149" s="29">
        <f t="shared" si="119"/>
        <v>0.1</v>
      </c>
      <c r="AX149" s="34">
        <v>90</v>
      </c>
      <c r="AY149" s="33">
        <f>VLOOKUP($C149,[1]Sheet1!$C:$AD,24,0)</f>
        <v>100</v>
      </c>
      <c r="AZ149" s="32">
        <f t="shared" si="120"/>
        <v>5</v>
      </c>
      <c r="BA149" s="29">
        <f t="shared" si="121"/>
        <v>0.08</v>
      </c>
      <c r="BB149" s="28">
        <v>0.85</v>
      </c>
      <c r="BC149" s="36">
        <f>VLOOKUP($C149,[1]Sheet1!$C:$AD,25,0)</f>
        <v>0.94594594594594605</v>
      </c>
      <c r="BD149" s="37"/>
      <c r="BE149" s="32">
        <f t="shared" si="122"/>
        <v>5</v>
      </c>
      <c r="BF149" s="29">
        <f t="shared" si="123"/>
        <v>0.06</v>
      </c>
      <c r="BG149" s="28">
        <v>0.4</v>
      </c>
      <c r="BH149" s="36">
        <f>VLOOKUP($C149,[1]Sheet1!$C:$AD,26,0)</f>
        <v>0.76923076923076905</v>
      </c>
      <c r="BI149" s="32">
        <f t="shared" si="124"/>
        <v>5</v>
      </c>
      <c r="BJ149" s="29">
        <f t="shared" si="125"/>
        <v>0.06</v>
      </c>
      <c r="BK149" s="38">
        <v>0.95</v>
      </c>
      <c r="BL149" s="36">
        <f>VLOOKUP($C149,[1]Sheet1!$C:$AD,27,0)</f>
        <v>0.99554140127388502</v>
      </c>
      <c r="BM149" s="32">
        <f t="shared" si="126"/>
        <v>5</v>
      </c>
      <c r="BN149" s="29">
        <f t="shared" si="127"/>
        <v>0.05</v>
      </c>
      <c r="BO149" s="39">
        <v>2</v>
      </c>
      <c r="BP149" s="32">
        <f t="shared" si="128"/>
        <v>5</v>
      </c>
      <c r="BQ149" s="29">
        <f t="shared" si="129"/>
        <v>0.05</v>
      </c>
      <c r="BR149" s="29">
        <f t="shared" si="130"/>
        <v>0.5</v>
      </c>
      <c r="BS149" s="29">
        <f t="shared" si="131"/>
        <v>0.4</v>
      </c>
      <c r="BT149" s="29">
        <f t="shared" si="132"/>
        <v>0.1</v>
      </c>
      <c r="BU149" s="40">
        <f t="shared" si="133"/>
        <v>1</v>
      </c>
      <c r="BV149" s="41" t="str">
        <f t="shared" si="134"/>
        <v>TERIMA</v>
      </c>
      <c r="BW149" s="42">
        <f t="shared" si="135"/>
        <v>670000</v>
      </c>
      <c r="BX149" s="43">
        <f t="shared" si="136"/>
        <v>268000</v>
      </c>
      <c r="BY149" s="44"/>
      <c r="BZ149" s="44"/>
      <c r="CA149" s="44"/>
      <c r="CB149" s="43">
        <f t="shared" si="137"/>
        <v>335000</v>
      </c>
      <c r="CC149" s="43">
        <f t="shared" si="138"/>
        <v>268000</v>
      </c>
      <c r="CD149" s="43">
        <f t="shared" si="139"/>
        <v>67000</v>
      </c>
      <c r="CE149" s="37">
        <f t="shared" si="140"/>
        <v>200000</v>
      </c>
      <c r="CF149" s="24">
        <f t="shared" si="141"/>
        <v>0</v>
      </c>
      <c r="CG149" s="24">
        <f t="shared" si="142"/>
        <v>0</v>
      </c>
      <c r="CH149" s="24">
        <f t="shared" si="143"/>
        <v>0</v>
      </c>
      <c r="CI149" s="24">
        <f t="shared" si="144"/>
        <v>0</v>
      </c>
      <c r="CJ149" s="24">
        <f t="shared" si="145"/>
        <v>0</v>
      </c>
      <c r="CK149" s="24">
        <f t="shared" si="146"/>
        <v>0</v>
      </c>
      <c r="CL149" s="24">
        <f t="shared" si="147"/>
        <v>0</v>
      </c>
      <c r="CM149" s="24">
        <f t="shared" si="148"/>
        <v>1</v>
      </c>
      <c r="CN149" s="45">
        <f t="shared" si="149"/>
        <v>870000</v>
      </c>
      <c r="CO149" s="47"/>
    </row>
    <row r="150" spans="1:93" s="48" customFormat="1">
      <c r="A150" s="22">
        <v>140</v>
      </c>
      <c r="B150" s="78" t="s">
        <v>208</v>
      </c>
      <c r="C150" s="24">
        <v>156229</v>
      </c>
      <c r="D150" s="25">
        <f>IFERROR(VLOOKUP($C150,[1]Sheet1!$C:$AD,14,0),"")</f>
        <v>44533</v>
      </c>
      <c r="E150" s="25">
        <f>IFERROR(VLOOKUP($C150,[1]Sheet1!$C:$AD,15,0),"")</f>
        <v>44836</v>
      </c>
      <c r="F150" s="26" t="str">
        <f>IFERROR(VLOOKUP($C150,[1]Sheet1!$C:$AD,17,0),"")</f>
        <v>E</v>
      </c>
      <c r="G150" s="25" t="str">
        <f>IFERROR(VLOOKUP($C150,[1]Sheet1!$C:$AD,9,0),"")</f>
        <v>AGENT POSTPAID</v>
      </c>
      <c r="H150" s="25" t="str">
        <f>IFERROR(VLOOKUP($C150,[1]Sheet1!$C:$AD,4,0),"")</f>
        <v>PEREMPUAN</v>
      </c>
      <c r="I150" s="25" t="str">
        <f>IFERROR(VLOOKUP($C150,[1]Sheet1!$C:$AD,11,0),"")</f>
        <v>IRMA RISMAYASARI</v>
      </c>
      <c r="J150" s="25" t="str">
        <f>IFERROR(VLOOKUP($C150,[1]Sheet1!$C:$AD,12,0),"")</f>
        <v>AAN YANUAR</v>
      </c>
      <c r="K150" s="27" t="s">
        <v>68</v>
      </c>
      <c r="L150" s="24"/>
      <c r="M150" s="24"/>
      <c r="N150" s="22">
        <v>22</v>
      </c>
      <c r="O150" s="22">
        <f>VLOOKUP($C150,[1]Sheet2!$C:$AI,11,0)</f>
        <v>21</v>
      </c>
      <c r="P150" s="22">
        <f>VLOOKUP($C150,[1]Sheet2!$C:$AI,17,0)</f>
        <v>0</v>
      </c>
      <c r="Q150" s="22">
        <f>VLOOKUP($C150,[1]Sheet2!$C:$AI,19,0)</f>
        <v>0</v>
      </c>
      <c r="R150" s="22">
        <f>VLOOKUP($C150,[1]Sheet2!$C:$AI,25,0)</f>
        <v>0</v>
      </c>
      <c r="S150" s="22">
        <f>VLOOKUP($C150,[1]Sheet2!$C:$AI,22,0)</f>
        <v>0</v>
      </c>
      <c r="T150" s="22">
        <f>VLOOKUP($C150,[1]Sheet2!$C:$AI,16,0)</f>
        <v>0</v>
      </c>
      <c r="U150" s="22">
        <f t="shared" si="100"/>
        <v>0</v>
      </c>
      <c r="V150" s="22">
        <f t="shared" si="101"/>
        <v>21</v>
      </c>
      <c r="W150" s="22">
        <f t="shared" si="102"/>
        <v>21</v>
      </c>
      <c r="X150" s="22">
        <v>7.75</v>
      </c>
      <c r="Y150" s="22">
        <v>0</v>
      </c>
      <c r="Z150" s="28">
        <f t="shared" si="103"/>
        <v>1</v>
      </c>
      <c r="AA150" s="22">
        <f t="shared" si="104"/>
        <v>5</v>
      </c>
      <c r="AB150" s="29">
        <f t="shared" si="105"/>
        <v>0.1</v>
      </c>
      <c r="AC150" s="22">
        <f t="shared" si="106"/>
        <v>0</v>
      </c>
      <c r="AD150" s="28">
        <f t="shared" si="107"/>
        <v>1</v>
      </c>
      <c r="AE150" s="22">
        <f t="shared" si="108"/>
        <v>5</v>
      </c>
      <c r="AF150" s="29">
        <f t="shared" si="109"/>
        <v>0.15</v>
      </c>
      <c r="AG150" s="22">
        <f t="shared" si="110"/>
        <v>9765</v>
      </c>
      <c r="AH150" s="30">
        <f>VLOOKUP(C150,[1]Sheet3!C:H,6,0)</f>
        <v>12225.050000000041</v>
      </c>
      <c r="AI150" s="31">
        <f t="shared" si="111"/>
        <v>1.2519252432155701</v>
      </c>
      <c r="AJ150" s="22">
        <f t="shared" si="112"/>
        <v>5</v>
      </c>
      <c r="AK150" s="29">
        <f t="shared" si="113"/>
        <v>0.1</v>
      </c>
      <c r="AL150" s="32">
        <v>300</v>
      </c>
      <c r="AM150" s="33">
        <f>VLOOKUP($C150,[1]Sheet1!$C:$AD,21,0)</f>
        <v>286.21437578814601</v>
      </c>
      <c r="AN150" s="32">
        <f t="shared" si="114"/>
        <v>5</v>
      </c>
      <c r="AO150" s="29">
        <f t="shared" si="115"/>
        <v>0.15</v>
      </c>
      <c r="AP150" s="34">
        <v>95</v>
      </c>
      <c r="AQ150" s="33">
        <f>VLOOKUP($C150,[1]Sheet1!$C:$AD,22,0)</f>
        <v>97.2222222222222</v>
      </c>
      <c r="AR150" s="32">
        <f t="shared" si="116"/>
        <v>5</v>
      </c>
      <c r="AS150" s="29">
        <f t="shared" si="117"/>
        <v>0.1</v>
      </c>
      <c r="AT150" s="35">
        <v>0.92</v>
      </c>
      <c r="AU150" s="36">
        <f>VLOOKUP($C150,[1]Sheet1!$C:$AD,23,0)</f>
        <v>0.95428571428571396</v>
      </c>
      <c r="AV150" s="32">
        <f t="shared" si="118"/>
        <v>5</v>
      </c>
      <c r="AW150" s="29">
        <f t="shared" si="119"/>
        <v>0.1</v>
      </c>
      <c r="AX150" s="34">
        <v>90</v>
      </c>
      <c r="AY150" s="33">
        <f>VLOOKUP($C150,[1]Sheet1!$C:$AD,24,0)</f>
        <v>100</v>
      </c>
      <c r="AZ150" s="32">
        <f t="shared" si="120"/>
        <v>5</v>
      </c>
      <c r="BA150" s="29">
        <f t="shared" si="121"/>
        <v>0.08</v>
      </c>
      <c r="BB150" s="28">
        <v>0.85</v>
      </c>
      <c r="BC150" s="36">
        <f>VLOOKUP($C150,[1]Sheet1!$C:$AD,25,0)</f>
        <v>0.96666666666666701</v>
      </c>
      <c r="BD150" s="37"/>
      <c r="BE150" s="32">
        <f t="shared" si="122"/>
        <v>5</v>
      </c>
      <c r="BF150" s="29">
        <f t="shared" si="123"/>
        <v>0.06</v>
      </c>
      <c r="BG150" s="28">
        <v>0.4</v>
      </c>
      <c r="BH150" s="36">
        <f>VLOOKUP($C150,[1]Sheet1!$C:$AD,26,0)</f>
        <v>0.77142857142857102</v>
      </c>
      <c r="BI150" s="32">
        <f t="shared" si="124"/>
        <v>5</v>
      </c>
      <c r="BJ150" s="29">
        <f t="shared" si="125"/>
        <v>0.06</v>
      </c>
      <c r="BK150" s="38">
        <v>0.95</v>
      </c>
      <c r="BL150" s="36">
        <f>VLOOKUP($C150,[1]Sheet1!$C:$AD,27,0)</f>
        <v>0.99180327868852503</v>
      </c>
      <c r="BM150" s="32">
        <f t="shared" si="126"/>
        <v>5</v>
      </c>
      <c r="BN150" s="29">
        <f t="shared" si="127"/>
        <v>0.05</v>
      </c>
      <c r="BO150" s="39">
        <v>2</v>
      </c>
      <c r="BP150" s="32">
        <f t="shared" si="128"/>
        <v>5</v>
      </c>
      <c r="BQ150" s="29">
        <f t="shared" si="129"/>
        <v>0.05</v>
      </c>
      <c r="BR150" s="29">
        <f t="shared" si="130"/>
        <v>0.5</v>
      </c>
      <c r="BS150" s="29">
        <f t="shared" si="131"/>
        <v>0.4</v>
      </c>
      <c r="BT150" s="29">
        <f t="shared" si="132"/>
        <v>0.1</v>
      </c>
      <c r="BU150" s="40">
        <f t="shared" si="133"/>
        <v>1</v>
      </c>
      <c r="BV150" s="41" t="str">
        <f t="shared" si="134"/>
        <v>TERIMA</v>
      </c>
      <c r="BW150" s="42">
        <f t="shared" si="135"/>
        <v>670000</v>
      </c>
      <c r="BX150" s="43">
        <f t="shared" si="136"/>
        <v>268000</v>
      </c>
      <c r="BY150" s="44"/>
      <c r="BZ150" s="44"/>
      <c r="CA150" s="44"/>
      <c r="CB150" s="43">
        <f t="shared" si="137"/>
        <v>335000</v>
      </c>
      <c r="CC150" s="43">
        <f t="shared" si="138"/>
        <v>268000</v>
      </c>
      <c r="CD150" s="43">
        <f t="shared" si="139"/>
        <v>67000</v>
      </c>
      <c r="CE150" s="37">
        <f t="shared" si="140"/>
        <v>200000</v>
      </c>
      <c r="CF150" s="24">
        <f t="shared" si="141"/>
        <v>0</v>
      </c>
      <c r="CG150" s="24">
        <f t="shared" si="142"/>
        <v>0</v>
      </c>
      <c r="CH150" s="24">
        <f t="shared" si="143"/>
        <v>0</v>
      </c>
      <c r="CI150" s="24">
        <f t="shared" si="144"/>
        <v>0</v>
      </c>
      <c r="CJ150" s="24">
        <f t="shared" si="145"/>
        <v>0</v>
      </c>
      <c r="CK150" s="24">
        <f t="shared" si="146"/>
        <v>0</v>
      </c>
      <c r="CL150" s="24">
        <f t="shared" si="147"/>
        <v>0</v>
      </c>
      <c r="CM150" s="24">
        <f t="shared" si="148"/>
        <v>1</v>
      </c>
      <c r="CN150" s="45">
        <f t="shared" si="149"/>
        <v>870000</v>
      </c>
      <c r="CO150" s="47"/>
    </row>
    <row r="151" spans="1:93" s="48" customFormat="1">
      <c r="A151" s="22">
        <v>141</v>
      </c>
      <c r="B151" s="87" t="s">
        <v>209</v>
      </c>
      <c r="C151" s="24">
        <v>86711</v>
      </c>
      <c r="D151" s="25">
        <f>IFERROR(VLOOKUP($C151,[1]Sheet1!$C:$AD,14,0),"")</f>
        <v>44588</v>
      </c>
      <c r="E151" s="25">
        <f>IFERROR(VLOOKUP($C151,[1]Sheet1!$C:$AD,15,0),"")</f>
        <v>44891</v>
      </c>
      <c r="F151" s="26" t="str">
        <f>IFERROR(VLOOKUP($C151,[1]Sheet1!$C:$AD,17,0),"")</f>
        <v>E</v>
      </c>
      <c r="G151" s="25" t="str">
        <f>IFERROR(VLOOKUP($C151,[1]Sheet1!$C:$AD,9,0),"")</f>
        <v>AGENT POSTPAID</v>
      </c>
      <c r="H151" s="25" t="str">
        <f>IFERROR(VLOOKUP($C151,[1]Sheet1!$C:$AD,4,0),"")</f>
        <v>LAKI-LAKI</v>
      </c>
      <c r="I151" s="25" t="str">
        <f>IFERROR(VLOOKUP($C151,[1]Sheet1!$C:$AD,11,0),"")</f>
        <v>HENDRA</v>
      </c>
      <c r="J151" s="25" t="str">
        <f>IFERROR(VLOOKUP($C151,[1]Sheet1!$C:$AD,12,0),"")</f>
        <v>RIKA RIANY</v>
      </c>
      <c r="K151" s="27" t="s">
        <v>68</v>
      </c>
      <c r="L151" s="24"/>
      <c r="M151" s="24"/>
      <c r="N151" s="22">
        <v>22</v>
      </c>
      <c r="O151" s="22">
        <f>VLOOKUP($C151,[1]Sheet2!$C:$AI,11,0)</f>
        <v>24</v>
      </c>
      <c r="P151" s="22">
        <f>VLOOKUP($C151,[1]Sheet2!$C:$AI,17,0)</f>
        <v>0</v>
      </c>
      <c r="Q151" s="22">
        <f>VLOOKUP($C151,[1]Sheet2!$C:$AI,19,0)</f>
        <v>0</v>
      </c>
      <c r="R151" s="22">
        <f>VLOOKUP($C151,[1]Sheet2!$C:$AI,25,0)</f>
        <v>0</v>
      </c>
      <c r="S151" s="22">
        <f>VLOOKUP($C151,[1]Sheet2!$C:$AI,22,0)</f>
        <v>0</v>
      </c>
      <c r="T151" s="22">
        <f>VLOOKUP($C151,[1]Sheet2!$C:$AI,16,0)</f>
        <v>0</v>
      </c>
      <c r="U151" s="22">
        <f t="shared" si="100"/>
        <v>0</v>
      </c>
      <c r="V151" s="22">
        <f t="shared" si="101"/>
        <v>24</v>
      </c>
      <c r="W151" s="22">
        <f t="shared" si="102"/>
        <v>24</v>
      </c>
      <c r="X151" s="22">
        <v>7.75</v>
      </c>
      <c r="Y151" s="22">
        <v>0</v>
      </c>
      <c r="Z151" s="28">
        <f t="shared" si="103"/>
        <v>1</v>
      </c>
      <c r="AA151" s="22">
        <f t="shared" si="104"/>
        <v>5</v>
      </c>
      <c r="AB151" s="29">
        <f t="shared" si="105"/>
        <v>0.1</v>
      </c>
      <c r="AC151" s="22">
        <f t="shared" si="106"/>
        <v>0</v>
      </c>
      <c r="AD151" s="28">
        <f t="shared" si="107"/>
        <v>1</v>
      </c>
      <c r="AE151" s="22">
        <f t="shared" si="108"/>
        <v>5</v>
      </c>
      <c r="AF151" s="29">
        <f t="shared" si="109"/>
        <v>0.15</v>
      </c>
      <c r="AG151" s="22">
        <f t="shared" si="110"/>
        <v>11160</v>
      </c>
      <c r="AH151" s="30">
        <f>VLOOKUP(C151,[1]Sheet3!C:H,6,0)</f>
        <v>13441.81666666666</v>
      </c>
      <c r="AI151" s="31">
        <f t="shared" si="111"/>
        <v>1.2044638590203101</v>
      </c>
      <c r="AJ151" s="22">
        <f t="shared" si="112"/>
        <v>5</v>
      </c>
      <c r="AK151" s="29">
        <f t="shared" si="113"/>
        <v>0.1</v>
      </c>
      <c r="AL151" s="32">
        <v>300</v>
      </c>
      <c r="AM151" s="33">
        <f>VLOOKUP($C151,[1]Sheet1!$C:$AD,21,0)</f>
        <v>293.45609945609903</v>
      </c>
      <c r="AN151" s="32">
        <f t="shared" si="114"/>
        <v>5</v>
      </c>
      <c r="AO151" s="29">
        <f t="shared" si="115"/>
        <v>0.15</v>
      </c>
      <c r="AP151" s="34">
        <v>95</v>
      </c>
      <c r="AQ151" s="33">
        <f>VLOOKUP($C151,[1]Sheet1!$C:$AD,22,0)</f>
        <v>99.1666666666667</v>
      </c>
      <c r="AR151" s="32">
        <f t="shared" si="116"/>
        <v>5</v>
      </c>
      <c r="AS151" s="29">
        <f t="shared" si="117"/>
        <v>0.1</v>
      </c>
      <c r="AT151" s="35">
        <v>0.92</v>
      </c>
      <c r="AU151" s="36">
        <f>VLOOKUP($C151,[1]Sheet1!$C:$AD,23,0)</f>
        <v>0.94358974358974401</v>
      </c>
      <c r="AV151" s="32">
        <f t="shared" si="118"/>
        <v>5</v>
      </c>
      <c r="AW151" s="29">
        <f t="shared" si="119"/>
        <v>0.1</v>
      </c>
      <c r="AX151" s="34">
        <v>90</v>
      </c>
      <c r="AY151" s="33">
        <f>VLOOKUP($C151,[1]Sheet1!$C:$AD,24,0)</f>
        <v>100</v>
      </c>
      <c r="AZ151" s="32">
        <f t="shared" si="120"/>
        <v>5</v>
      </c>
      <c r="BA151" s="29">
        <f t="shared" si="121"/>
        <v>0.08</v>
      </c>
      <c r="BB151" s="28">
        <v>0.85</v>
      </c>
      <c r="BC151" s="36">
        <f>VLOOKUP($C151,[1]Sheet1!$C:$AD,25,0)</f>
        <v>0.83333333333333304</v>
      </c>
      <c r="BD151" s="37"/>
      <c r="BE151" s="32">
        <f t="shared" si="122"/>
        <v>1</v>
      </c>
      <c r="BF151" s="29">
        <f t="shared" si="123"/>
        <v>1.2E-2</v>
      </c>
      <c r="BG151" s="28">
        <v>0.4</v>
      </c>
      <c r="BH151" s="36">
        <f>VLOOKUP($C151,[1]Sheet1!$C:$AD,26,0)</f>
        <v>0.512820512820513</v>
      </c>
      <c r="BI151" s="32">
        <f t="shared" si="124"/>
        <v>5</v>
      </c>
      <c r="BJ151" s="29">
        <f t="shared" si="125"/>
        <v>0.06</v>
      </c>
      <c r="BK151" s="38">
        <v>0.95</v>
      </c>
      <c r="BL151" s="36">
        <f>VLOOKUP($C151,[1]Sheet1!$C:$AD,27,0)</f>
        <v>0.99222999222999197</v>
      </c>
      <c r="BM151" s="32">
        <f t="shared" si="126"/>
        <v>5</v>
      </c>
      <c r="BN151" s="29">
        <f t="shared" si="127"/>
        <v>0.05</v>
      </c>
      <c r="BO151" s="39">
        <v>2</v>
      </c>
      <c r="BP151" s="32">
        <f t="shared" si="128"/>
        <v>5</v>
      </c>
      <c r="BQ151" s="29">
        <f t="shared" si="129"/>
        <v>0.05</v>
      </c>
      <c r="BR151" s="29">
        <f t="shared" si="130"/>
        <v>0.5</v>
      </c>
      <c r="BS151" s="29">
        <f t="shared" si="131"/>
        <v>0.35199999999999998</v>
      </c>
      <c r="BT151" s="29">
        <f t="shared" si="132"/>
        <v>0.1</v>
      </c>
      <c r="BU151" s="40">
        <f t="shared" si="133"/>
        <v>0.95199999999999996</v>
      </c>
      <c r="BV151" s="41" t="str">
        <f t="shared" si="134"/>
        <v>TERIMA</v>
      </c>
      <c r="BW151" s="42">
        <f t="shared" si="135"/>
        <v>670000</v>
      </c>
      <c r="BX151" s="43">
        <f t="shared" si="136"/>
        <v>235840</v>
      </c>
      <c r="BY151" s="44"/>
      <c r="BZ151" s="44"/>
      <c r="CA151" s="44"/>
      <c r="CB151" s="43">
        <f t="shared" si="137"/>
        <v>335000</v>
      </c>
      <c r="CC151" s="43">
        <f t="shared" si="138"/>
        <v>235840</v>
      </c>
      <c r="CD151" s="43">
        <f t="shared" si="139"/>
        <v>67000</v>
      </c>
      <c r="CE151" s="37">
        <f t="shared" si="140"/>
        <v>0</v>
      </c>
      <c r="CF151" s="24">
        <f t="shared" si="141"/>
        <v>0</v>
      </c>
      <c r="CG151" s="24">
        <f t="shared" si="142"/>
        <v>0</v>
      </c>
      <c r="CH151" s="24">
        <f t="shared" si="143"/>
        <v>0</v>
      </c>
      <c r="CI151" s="24">
        <f t="shared" si="144"/>
        <v>0</v>
      </c>
      <c r="CJ151" s="24">
        <f t="shared" si="145"/>
        <v>0</v>
      </c>
      <c r="CK151" s="24">
        <f t="shared" si="146"/>
        <v>0</v>
      </c>
      <c r="CL151" s="24">
        <f t="shared" si="147"/>
        <v>1</v>
      </c>
      <c r="CM151" s="24">
        <f t="shared" si="148"/>
        <v>0</v>
      </c>
      <c r="CN151" s="45">
        <f t="shared" si="149"/>
        <v>637840</v>
      </c>
      <c r="CO151" s="47"/>
    </row>
    <row r="152" spans="1:93" s="48" customFormat="1">
      <c r="A152" s="22">
        <v>142</v>
      </c>
      <c r="B152" s="78" t="s">
        <v>210</v>
      </c>
      <c r="C152" s="24">
        <v>104711</v>
      </c>
      <c r="D152" s="25">
        <f>IFERROR(VLOOKUP($C152,[1]Sheet1!$C:$AD,14,0),"")</f>
        <v>44319</v>
      </c>
      <c r="E152" s="25">
        <f>IFERROR(VLOOKUP($C152,[1]Sheet1!$C:$AD,15,0),"")</f>
        <v>44622</v>
      </c>
      <c r="F152" s="26" t="str">
        <f>IFERROR(VLOOKUP($C152,[1]Sheet1!$C:$AD,17,0),"")</f>
        <v>E</v>
      </c>
      <c r="G152" s="25" t="str">
        <f>IFERROR(VLOOKUP($C152,[1]Sheet1!$C:$AD,9,0),"")</f>
        <v>AGENT POSTPAID</v>
      </c>
      <c r="H152" s="25" t="str">
        <f>IFERROR(VLOOKUP($C152,[1]Sheet1!$C:$AD,4,0),"")</f>
        <v>PEREMPUAN</v>
      </c>
      <c r="I152" s="25" t="str">
        <f>IFERROR(VLOOKUP($C152,[1]Sheet1!$C:$AD,11,0),"")</f>
        <v>IIN TARINAH</v>
      </c>
      <c r="J152" s="25" t="str">
        <f>IFERROR(VLOOKUP($C152,[1]Sheet1!$C:$AD,12,0),"")</f>
        <v>AAN YANUAR</v>
      </c>
      <c r="K152" s="27" t="s">
        <v>68</v>
      </c>
      <c r="L152" s="24"/>
      <c r="M152" s="24"/>
      <c r="N152" s="22">
        <v>22</v>
      </c>
      <c r="O152" s="22">
        <f>VLOOKUP($C152,[1]Sheet2!$C:$AI,11,0)</f>
        <v>21</v>
      </c>
      <c r="P152" s="22">
        <f>VLOOKUP($C152,[1]Sheet2!$C:$AI,17,0)</f>
        <v>0</v>
      </c>
      <c r="Q152" s="22">
        <f>VLOOKUP($C152,[1]Sheet2!$C:$AI,19,0)</f>
        <v>0</v>
      </c>
      <c r="R152" s="22">
        <f>VLOOKUP($C152,[1]Sheet2!$C:$AI,25,0)</f>
        <v>0</v>
      </c>
      <c r="S152" s="22">
        <f>VLOOKUP($C152,[1]Sheet2!$C:$AI,22,0)</f>
        <v>0</v>
      </c>
      <c r="T152" s="22">
        <f>VLOOKUP($C152,[1]Sheet2!$C:$AI,16,0)</f>
        <v>0</v>
      </c>
      <c r="U152" s="22">
        <f t="shared" si="100"/>
        <v>0</v>
      </c>
      <c r="V152" s="22">
        <f t="shared" si="101"/>
        <v>21</v>
      </c>
      <c r="W152" s="22">
        <f t="shared" si="102"/>
        <v>21</v>
      </c>
      <c r="X152" s="22">
        <v>7.75</v>
      </c>
      <c r="Y152" s="22">
        <v>0</v>
      </c>
      <c r="Z152" s="28">
        <f t="shared" si="103"/>
        <v>1</v>
      </c>
      <c r="AA152" s="22">
        <f t="shared" si="104"/>
        <v>5</v>
      </c>
      <c r="AB152" s="29">
        <f t="shared" si="105"/>
        <v>0.1</v>
      </c>
      <c r="AC152" s="22">
        <f t="shared" si="106"/>
        <v>0</v>
      </c>
      <c r="AD152" s="28">
        <f t="shared" si="107"/>
        <v>1</v>
      </c>
      <c r="AE152" s="22">
        <f t="shared" si="108"/>
        <v>5</v>
      </c>
      <c r="AF152" s="29">
        <f t="shared" si="109"/>
        <v>0.15</v>
      </c>
      <c r="AG152" s="22">
        <f t="shared" si="110"/>
        <v>9765</v>
      </c>
      <c r="AH152" s="30">
        <f>VLOOKUP(C152,[1]Sheet3!C:H,6,0)</f>
        <v>12485.949999999979</v>
      </c>
      <c r="AI152" s="31">
        <f t="shared" si="111"/>
        <v>1.27864311315924</v>
      </c>
      <c r="AJ152" s="22">
        <f t="shared" si="112"/>
        <v>5</v>
      </c>
      <c r="AK152" s="29">
        <f t="shared" si="113"/>
        <v>0.1</v>
      </c>
      <c r="AL152" s="32">
        <v>300</v>
      </c>
      <c r="AM152" s="33">
        <f>VLOOKUP($C152,[1]Sheet1!$C:$AD,21,0)</f>
        <v>299.72443890274297</v>
      </c>
      <c r="AN152" s="32">
        <f t="shared" si="114"/>
        <v>5</v>
      </c>
      <c r="AO152" s="29">
        <f t="shared" si="115"/>
        <v>0.15</v>
      </c>
      <c r="AP152" s="34">
        <v>95</v>
      </c>
      <c r="AQ152" s="33">
        <f>VLOOKUP($C152,[1]Sheet1!$C:$AD,22,0)</f>
        <v>90</v>
      </c>
      <c r="AR152" s="32">
        <f t="shared" si="116"/>
        <v>1</v>
      </c>
      <c r="AS152" s="29">
        <f t="shared" si="117"/>
        <v>0.02</v>
      </c>
      <c r="AT152" s="35">
        <v>0.92</v>
      </c>
      <c r="AU152" s="36">
        <f>VLOOKUP($C152,[1]Sheet1!$C:$AD,23,0)</f>
        <v>0.93888888888888899</v>
      </c>
      <c r="AV152" s="32">
        <f t="shared" si="118"/>
        <v>5</v>
      </c>
      <c r="AW152" s="29">
        <f t="shared" si="119"/>
        <v>0.1</v>
      </c>
      <c r="AX152" s="34">
        <v>90</v>
      </c>
      <c r="AY152" s="33">
        <f>VLOOKUP($C152,[1]Sheet1!$C:$AD,24,0)</f>
        <v>100</v>
      </c>
      <c r="AZ152" s="32">
        <f t="shared" si="120"/>
        <v>5</v>
      </c>
      <c r="BA152" s="29">
        <f t="shared" si="121"/>
        <v>0.08</v>
      </c>
      <c r="BB152" s="28">
        <v>0.85</v>
      </c>
      <c r="BC152" s="36">
        <f>VLOOKUP($C152,[1]Sheet1!$C:$AD,25,0)</f>
        <v>0.93333333333333302</v>
      </c>
      <c r="BD152" s="37"/>
      <c r="BE152" s="32">
        <f t="shared" si="122"/>
        <v>5</v>
      </c>
      <c r="BF152" s="29">
        <f t="shared" si="123"/>
        <v>0.06</v>
      </c>
      <c r="BG152" s="28">
        <v>0.4</v>
      </c>
      <c r="BH152" s="36">
        <f>VLOOKUP($C152,[1]Sheet1!$C:$AD,26,0)</f>
        <v>0.66666666666666696</v>
      </c>
      <c r="BI152" s="32">
        <f t="shared" si="124"/>
        <v>5</v>
      </c>
      <c r="BJ152" s="29">
        <f t="shared" si="125"/>
        <v>0.06</v>
      </c>
      <c r="BK152" s="38">
        <v>0.95</v>
      </c>
      <c r="BL152" s="36">
        <f>VLOOKUP($C152,[1]Sheet1!$C:$AD,27,0)</f>
        <v>0.99625935162094803</v>
      </c>
      <c r="BM152" s="32">
        <f t="shared" si="126"/>
        <v>5</v>
      </c>
      <c r="BN152" s="29">
        <f t="shared" si="127"/>
        <v>0.05</v>
      </c>
      <c r="BO152" s="39">
        <v>2</v>
      </c>
      <c r="BP152" s="32">
        <f t="shared" si="128"/>
        <v>5</v>
      </c>
      <c r="BQ152" s="29">
        <f t="shared" si="129"/>
        <v>0.05</v>
      </c>
      <c r="BR152" s="29">
        <f t="shared" si="130"/>
        <v>0.5</v>
      </c>
      <c r="BS152" s="29">
        <f t="shared" si="131"/>
        <v>0.32</v>
      </c>
      <c r="BT152" s="29">
        <f t="shared" si="132"/>
        <v>0.1</v>
      </c>
      <c r="BU152" s="40">
        <f t="shared" si="133"/>
        <v>0.92</v>
      </c>
      <c r="BV152" s="41" t="str">
        <f t="shared" si="134"/>
        <v>TERIMA</v>
      </c>
      <c r="BW152" s="42">
        <f t="shared" si="135"/>
        <v>670000</v>
      </c>
      <c r="BX152" s="43">
        <f t="shared" si="136"/>
        <v>214400</v>
      </c>
      <c r="BY152" s="44"/>
      <c r="BZ152" s="44"/>
      <c r="CA152" s="44"/>
      <c r="CB152" s="43">
        <f t="shared" si="137"/>
        <v>335000</v>
      </c>
      <c r="CC152" s="43">
        <f t="shared" si="138"/>
        <v>214400</v>
      </c>
      <c r="CD152" s="43">
        <f t="shared" si="139"/>
        <v>67000</v>
      </c>
      <c r="CE152" s="37">
        <f t="shared" si="140"/>
        <v>0</v>
      </c>
      <c r="CF152" s="24">
        <f t="shared" si="141"/>
        <v>0</v>
      </c>
      <c r="CG152" s="24">
        <f t="shared" si="142"/>
        <v>0</v>
      </c>
      <c r="CH152" s="24">
        <f t="shared" si="143"/>
        <v>0</v>
      </c>
      <c r="CI152" s="24">
        <f t="shared" si="144"/>
        <v>0</v>
      </c>
      <c r="CJ152" s="24">
        <f t="shared" si="145"/>
        <v>0</v>
      </c>
      <c r="CK152" s="24">
        <f t="shared" si="146"/>
        <v>0</v>
      </c>
      <c r="CL152" s="24">
        <f t="shared" si="147"/>
        <v>0</v>
      </c>
      <c r="CM152" s="24">
        <f t="shared" si="148"/>
        <v>1</v>
      </c>
      <c r="CN152" s="45">
        <f t="shared" si="149"/>
        <v>616400</v>
      </c>
      <c r="CO152" s="47"/>
    </row>
    <row r="153" spans="1:93" s="48" customFormat="1">
      <c r="A153" s="22">
        <v>143</v>
      </c>
      <c r="B153" s="86" t="s">
        <v>211</v>
      </c>
      <c r="C153" s="24">
        <v>106436</v>
      </c>
      <c r="D153" s="25">
        <f>IFERROR(VLOOKUP($C153,[1]Sheet1!$C:$AD,14,0),"")</f>
        <v>44497</v>
      </c>
      <c r="E153" s="25">
        <f>IFERROR(VLOOKUP($C153,[1]Sheet1!$C:$AD,15,0),"")</f>
        <v>44861</v>
      </c>
      <c r="F153" s="26" t="str">
        <f>IFERROR(VLOOKUP($C153,[1]Sheet1!$C:$AD,17,0),"")</f>
        <v>E</v>
      </c>
      <c r="G153" s="25" t="str">
        <f>IFERROR(VLOOKUP($C153,[1]Sheet1!$C:$AD,9,0),"")</f>
        <v>AGENT POSTPAID</v>
      </c>
      <c r="H153" s="25" t="str">
        <f>IFERROR(VLOOKUP($C153,[1]Sheet1!$C:$AD,4,0),"")</f>
        <v>PEREMPUAN</v>
      </c>
      <c r="I153" s="25" t="str">
        <f>IFERROR(VLOOKUP($C153,[1]Sheet1!$C:$AD,11,0),"")</f>
        <v>ILYAS AFANDI</v>
      </c>
      <c r="J153" s="25" t="str">
        <f>IFERROR(VLOOKUP($C153,[1]Sheet1!$C:$AD,12,0),"")</f>
        <v>AAN YANUAR</v>
      </c>
      <c r="K153" s="27" t="s">
        <v>68</v>
      </c>
      <c r="L153" s="24"/>
      <c r="M153" s="24"/>
      <c r="N153" s="22">
        <v>22</v>
      </c>
      <c r="O153" s="22">
        <f>VLOOKUP($C153,[1]Sheet2!$C:$AI,11,0)</f>
        <v>24</v>
      </c>
      <c r="P153" s="22">
        <f>VLOOKUP($C153,[1]Sheet2!$C:$AI,17,0)</f>
        <v>0</v>
      </c>
      <c r="Q153" s="22">
        <f>VLOOKUP($C153,[1]Sheet2!$C:$AI,19,0)</f>
        <v>0</v>
      </c>
      <c r="R153" s="22">
        <f>VLOOKUP($C153,[1]Sheet2!$C:$AI,25,0)</f>
        <v>0</v>
      </c>
      <c r="S153" s="22">
        <f>VLOOKUP($C153,[1]Sheet2!$C:$AI,22,0)</f>
        <v>0</v>
      </c>
      <c r="T153" s="22">
        <f>VLOOKUP($C153,[1]Sheet2!$C:$AI,16,0)</f>
        <v>0</v>
      </c>
      <c r="U153" s="22">
        <f t="shared" si="100"/>
        <v>0</v>
      </c>
      <c r="V153" s="22">
        <f t="shared" si="101"/>
        <v>24</v>
      </c>
      <c r="W153" s="22">
        <f t="shared" si="102"/>
        <v>24</v>
      </c>
      <c r="X153" s="22">
        <v>7.75</v>
      </c>
      <c r="Y153" s="22">
        <v>0</v>
      </c>
      <c r="Z153" s="28">
        <f t="shared" si="103"/>
        <v>1</v>
      </c>
      <c r="AA153" s="22">
        <f t="shared" si="104"/>
        <v>5</v>
      </c>
      <c r="AB153" s="29">
        <f t="shared" si="105"/>
        <v>0.1</v>
      </c>
      <c r="AC153" s="22">
        <f t="shared" si="106"/>
        <v>0</v>
      </c>
      <c r="AD153" s="28">
        <f t="shared" si="107"/>
        <v>1</v>
      </c>
      <c r="AE153" s="22">
        <f t="shared" si="108"/>
        <v>5</v>
      </c>
      <c r="AF153" s="29">
        <f t="shared" si="109"/>
        <v>0.15</v>
      </c>
      <c r="AG153" s="22">
        <f t="shared" si="110"/>
        <v>11160</v>
      </c>
      <c r="AH153" s="30">
        <f>VLOOKUP(C153,[1]Sheet3!C:H,6,0)</f>
        <v>13229.066666666711</v>
      </c>
      <c r="AI153" s="31">
        <f t="shared" si="111"/>
        <v>1.18540023894863</v>
      </c>
      <c r="AJ153" s="22">
        <f t="shared" si="112"/>
        <v>5</v>
      </c>
      <c r="AK153" s="29">
        <f t="shared" si="113"/>
        <v>0.1</v>
      </c>
      <c r="AL153" s="32">
        <v>300</v>
      </c>
      <c r="AM153" s="33">
        <f>VLOOKUP($C153,[1]Sheet1!$C:$AD,21,0)</f>
        <v>302.79283154121902</v>
      </c>
      <c r="AN153" s="32">
        <f t="shared" si="114"/>
        <v>1</v>
      </c>
      <c r="AO153" s="29">
        <f t="shared" si="115"/>
        <v>0.03</v>
      </c>
      <c r="AP153" s="34">
        <v>95</v>
      </c>
      <c r="AQ153" s="33">
        <f>VLOOKUP($C153,[1]Sheet1!$C:$AD,22,0)</f>
        <v>100</v>
      </c>
      <c r="AR153" s="32">
        <f t="shared" si="116"/>
        <v>5</v>
      </c>
      <c r="AS153" s="29">
        <f t="shared" si="117"/>
        <v>0.1</v>
      </c>
      <c r="AT153" s="35">
        <v>0.92</v>
      </c>
      <c r="AU153" s="36">
        <f>VLOOKUP($C153,[1]Sheet1!$C:$AD,23,0)</f>
        <v>0.97419354838709704</v>
      </c>
      <c r="AV153" s="32">
        <f t="shared" si="118"/>
        <v>5</v>
      </c>
      <c r="AW153" s="29">
        <f t="shared" si="119"/>
        <v>0.1</v>
      </c>
      <c r="AX153" s="34">
        <v>90</v>
      </c>
      <c r="AY153" s="33">
        <f>VLOOKUP($C153,[1]Sheet1!$C:$AD,24,0)</f>
        <v>100</v>
      </c>
      <c r="AZ153" s="32">
        <f t="shared" si="120"/>
        <v>5</v>
      </c>
      <c r="BA153" s="29">
        <f t="shared" si="121"/>
        <v>0.08</v>
      </c>
      <c r="BB153" s="28">
        <v>0.85</v>
      </c>
      <c r="BC153" s="36">
        <f>VLOOKUP($C153,[1]Sheet1!$C:$AD,25,0)</f>
        <v>1</v>
      </c>
      <c r="BD153" s="37"/>
      <c r="BE153" s="32">
        <f t="shared" si="122"/>
        <v>5</v>
      </c>
      <c r="BF153" s="29">
        <f t="shared" si="123"/>
        <v>0.06</v>
      </c>
      <c r="BG153" s="28">
        <v>0.4</v>
      </c>
      <c r="BH153" s="36">
        <f>VLOOKUP($C153,[1]Sheet1!$C:$AD,26,0)</f>
        <v>0.70967741935483897</v>
      </c>
      <c r="BI153" s="32">
        <f t="shared" si="124"/>
        <v>5</v>
      </c>
      <c r="BJ153" s="29">
        <f t="shared" si="125"/>
        <v>0.06</v>
      </c>
      <c r="BK153" s="38">
        <v>0.95</v>
      </c>
      <c r="BL153" s="36">
        <f>VLOOKUP($C153,[1]Sheet1!$C:$AD,27,0)</f>
        <v>0.99498207885304701</v>
      </c>
      <c r="BM153" s="32">
        <f t="shared" si="126"/>
        <v>5</v>
      </c>
      <c r="BN153" s="29">
        <f t="shared" si="127"/>
        <v>0.05</v>
      </c>
      <c r="BO153" s="39">
        <v>2</v>
      </c>
      <c r="BP153" s="32">
        <f t="shared" si="128"/>
        <v>5</v>
      </c>
      <c r="BQ153" s="29">
        <f t="shared" si="129"/>
        <v>0.05</v>
      </c>
      <c r="BR153" s="29">
        <f t="shared" si="130"/>
        <v>0.38</v>
      </c>
      <c r="BS153" s="29">
        <f t="shared" si="131"/>
        <v>0.4</v>
      </c>
      <c r="BT153" s="29">
        <f t="shared" si="132"/>
        <v>0.1</v>
      </c>
      <c r="BU153" s="40">
        <f t="shared" si="133"/>
        <v>0.88</v>
      </c>
      <c r="BV153" s="41" t="str">
        <f t="shared" si="134"/>
        <v>TERIMA</v>
      </c>
      <c r="BW153" s="42">
        <f t="shared" si="135"/>
        <v>670000</v>
      </c>
      <c r="BX153" s="43">
        <f t="shared" si="136"/>
        <v>268000</v>
      </c>
      <c r="BY153" s="44"/>
      <c r="BZ153" s="44"/>
      <c r="CA153" s="44"/>
      <c r="CB153" s="43">
        <f t="shared" si="137"/>
        <v>254600</v>
      </c>
      <c r="CC153" s="43">
        <f t="shared" si="138"/>
        <v>268000</v>
      </c>
      <c r="CD153" s="43">
        <f t="shared" si="139"/>
        <v>67000</v>
      </c>
      <c r="CE153" s="37">
        <f t="shared" si="140"/>
        <v>0</v>
      </c>
      <c r="CF153" s="24">
        <f t="shared" si="141"/>
        <v>0</v>
      </c>
      <c r="CG153" s="24">
        <f t="shared" si="142"/>
        <v>0</v>
      </c>
      <c r="CH153" s="24">
        <f t="shared" si="143"/>
        <v>0</v>
      </c>
      <c r="CI153" s="24">
        <f t="shared" si="144"/>
        <v>0</v>
      </c>
      <c r="CJ153" s="24">
        <f t="shared" si="145"/>
        <v>0</v>
      </c>
      <c r="CK153" s="24">
        <f t="shared" si="146"/>
        <v>0</v>
      </c>
      <c r="CL153" s="24">
        <f t="shared" si="147"/>
        <v>0</v>
      </c>
      <c r="CM153" s="24">
        <f t="shared" si="148"/>
        <v>1</v>
      </c>
      <c r="CN153" s="45">
        <f t="shared" si="149"/>
        <v>589600</v>
      </c>
      <c r="CO153" s="47"/>
    </row>
    <row r="154" spans="1:93" s="48" customFormat="1">
      <c r="A154" s="22">
        <v>144</v>
      </c>
      <c r="B154" s="87" t="s">
        <v>212</v>
      </c>
      <c r="C154" s="24">
        <v>81001</v>
      </c>
      <c r="D154" s="25">
        <f>IFERROR(VLOOKUP($C154,[1]Sheet1!$C:$AD,14,0),"")</f>
        <v>44527</v>
      </c>
      <c r="E154" s="25">
        <f>IFERROR(VLOOKUP($C154,[1]Sheet1!$C:$AD,15,0),"")</f>
        <v>44830</v>
      </c>
      <c r="F154" s="26" t="str">
        <f>IFERROR(VLOOKUP($C154,[1]Sheet1!$C:$AD,17,0),"")</f>
        <v>E</v>
      </c>
      <c r="G154" s="25" t="str">
        <f>IFERROR(VLOOKUP($C154,[1]Sheet1!$C:$AD,9,0),"")</f>
        <v>AGENT POSTPAID</v>
      </c>
      <c r="H154" s="25" t="str">
        <f>IFERROR(VLOOKUP($C154,[1]Sheet1!$C:$AD,4,0),"")</f>
        <v>PEREMPUAN</v>
      </c>
      <c r="I154" s="25" t="str">
        <f>IFERROR(VLOOKUP($C154,[1]Sheet1!$C:$AD,11,0),"")</f>
        <v>MOHAMAD RAMDAN HILMI SOFYAN</v>
      </c>
      <c r="J154" s="25" t="str">
        <f>IFERROR(VLOOKUP($C154,[1]Sheet1!$C:$AD,12,0),"")</f>
        <v>RIKA RIANY</v>
      </c>
      <c r="K154" s="27" t="s">
        <v>68</v>
      </c>
      <c r="L154" s="24"/>
      <c r="M154" s="24"/>
      <c r="N154" s="22">
        <v>22</v>
      </c>
      <c r="O154" s="22">
        <f>VLOOKUP($C154,[1]Sheet2!$C:$AI,11,0)</f>
        <v>24</v>
      </c>
      <c r="P154" s="22">
        <f>VLOOKUP($C154,[1]Sheet2!$C:$AI,17,0)</f>
        <v>0</v>
      </c>
      <c r="Q154" s="22">
        <f>VLOOKUP($C154,[1]Sheet2!$C:$AI,19,0)</f>
        <v>0</v>
      </c>
      <c r="R154" s="22">
        <f>VLOOKUP($C154,[1]Sheet2!$C:$AI,25,0)</f>
        <v>0</v>
      </c>
      <c r="S154" s="22">
        <f>VLOOKUP($C154,[1]Sheet2!$C:$AI,22,0)</f>
        <v>0</v>
      </c>
      <c r="T154" s="22">
        <f>VLOOKUP($C154,[1]Sheet2!$C:$AI,16,0)</f>
        <v>0</v>
      </c>
      <c r="U154" s="22">
        <f t="shared" si="100"/>
        <v>0</v>
      </c>
      <c r="V154" s="22">
        <f t="shared" si="101"/>
        <v>24</v>
      </c>
      <c r="W154" s="22">
        <f t="shared" si="102"/>
        <v>24</v>
      </c>
      <c r="X154" s="22">
        <v>7.75</v>
      </c>
      <c r="Y154" s="22">
        <v>0</v>
      </c>
      <c r="Z154" s="28">
        <f t="shared" si="103"/>
        <v>1</v>
      </c>
      <c r="AA154" s="22">
        <f t="shared" si="104"/>
        <v>5</v>
      </c>
      <c r="AB154" s="29">
        <f t="shared" si="105"/>
        <v>0.1</v>
      </c>
      <c r="AC154" s="22">
        <f t="shared" si="106"/>
        <v>0</v>
      </c>
      <c r="AD154" s="28">
        <f t="shared" si="107"/>
        <v>1</v>
      </c>
      <c r="AE154" s="22">
        <f t="shared" si="108"/>
        <v>5</v>
      </c>
      <c r="AF154" s="29">
        <f t="shared" si="109"/>
        <v>0.15</v>
      </c>
      <c r="AG154" s="22">
        <f t="shared" si="110"/>
        <v>11160</v>
      </c>
      <c r="AH154" s="30">
        <f>VLOOKUP(C154,[1]Sheet3!C:H,6,0)</f>
        <v>13292.983333333314</v>
      </c>
      <c r="AI154" s="31">
        <f t="shared" si="111"/>
        <v>1.19112753882915</v>
      </c>
      <c r="AJ154" s="22">
        <f t="shared" si="112"/>
        <v>5</v>
      </c>
      <c r="AK154" s="29">
        <f t="shared" si="113"/>
        <v>0.1</v>
      </c>
      <c r="AL154" s="32">
        <v>300</v>
      </c>
      <c r="AM154" s="33">
        <f>VLOOKUP($C154,[1]Sheet1!$C:$AD,21,0)</f>
        <v>296.45350318471299</v>
      </c>
      <c r="AN154" s="32">
        <f t="shared" si="114"/>
        <v>5</v>
      </c>
      <c r="AO154" s="29">
        <f t="shared" si="115"/>
        <v>0.15</v>
      </c>
      <c r="AP154" s="34">
        <v>95</v>
      </c>
      <c r="AQ154" s="33">
        <f>VLOOKUP($C154,[1]Sheet1!$C:$AD,22,0)</f>
        <v>100</v>
      </c>
      <c r="AR154" s="32">
        <f t="shared" si="116"/>
        <v>5</v>
      </c>
      <c r="AS154" s="29">
        <f t="shared" si="117"/>
        <v>0.1</v>
      </c>
      <c r="AT154" s="35">
        <v>0.92</v>
      </c>
      <c r="AU154" s="36">
        <f>VLOOKUP($C154,[1]Sheet1!$C:$AD,23,0)</f>
        <v>0.95531914893616998</v>
      </c>
      <c r="AV154" s="32">
        <f t="shared" si="118"/>
        <v>5</v>
      </c>
      <c r="AW154" s="29">
        <f t="shared" si="119"/>
        <v>0.1</v>
      </c>
      <c r="AX154" s="34">
        <v>90</v>
      </c>
      <c r="AY154" s="33">
        <f>VLOOKUP($C154,[1]Sheet1!$C:$AD,24,0)</f>
        <v>100</v>
      </c>
      <c r="AZ154" s="32">
        <f t="shared" si="120"/>
        <v>5</v>
      </c>
      <c r="BA154" s="29">
        <f t="shared" si="121"/>
        <v>0.08</v>
      </c>
      <c r="BB154" s="28">
        <v>0.85</v>
      </c>
      <c r="BC154" s="36">
        <f>VLOOKUP($C154,[1]Sheet1!$C:$AD,25,0)</f>
        <v>0.92307692307692302</v>
      </c>
      <c r="BD154" s="37"/>
      <c r="BE154" s="32">
        <f t="shared" si="122"/>
        <v>5</v>
      </c>
      <c r="BF154" s="29">
        <f t="shared" si="123"/>
        <v>0.06</v>
      </c>
      <c r="BG154" s="28">
        <v>0.4</v>
      </c>
      <c r="BH154" s="36">
        <f>VLOOKUP($C154,[1]Sheet1!$C:$AD,26,0)</f>
        <v>0.67021276595744705</v>
      </c>
      <c r="BI154" s="32">
        <f t="shared" si="124"/>
        <v>5</v>
      </c>
      <c r="BJ154" s="29">
        <f t="shared" si="125"/>
        <v>0.06</v>
      </c>
      <c r="BK154" s="38">
        <v>0.95</v>
      </c>
      <c r="BL154" s="36">
        <f>VLOOKUP($C154,[1]Sheet1!$C:$AD,27,0)</f>
        <v>0.99299363057324797</v>
      </c>
      <c r="BM154" s="32">
        <f t="shared" si="126"/>
        <v>5</v>
      </c>
      <c r="BN154" s="29">
        <f t="shared" si="127"/>
        <v>0.05</v>
      </c>
      <c r="BO154" s="39">
        <v>2</v>
      </c>
      <c r="BP154" s="32">
        <f t="shared" si="128"/>
        <v>5</v>
      </c>
      <c r="BQ154" s="29">
        <f t="shared" si="129"/>
        <v>0.05</v>
      </c>
      <c r="BR154" s="29">
        <f t="shared" si="130"/>
        <v>0.5</v>
      </c>
      <c r="BS154" s="29">
        <f t="shared" si="131"/>
        <v>0.4</v>
      </c>
      <c r="BT154" s="29">
        <f t="shared" si="132"/>
        <v>0.1</v>
      </c>
      <c r="BU154" s="40">
        <f t="shared" si="133"/>
        <v>1</v>
      </c>
      <c r="BV154" s="41" t="str">
        <f t="shared" si="134"/>
        <v>TERIMA</v>
      </c>
      <c r="BW154" s="42">
        <f t="shared" si="135"/>
        <v>670000</v>
      </c>
      <c r="BX154" s="43">
        <f t="shared" si="136"/>
        <v>268000</v>
      </c>
      <c r="BY154" s="44"/>
      <c r="BZ154" s="44"/>
      <c r="CA154" s="44"/>
      <c r="CB154" s="43">
        <f t="shared" si="137"/>
        <v>335000</v>
      </c>
      <c r="CC154" s="43">
        <f t="shared" si="138"/>
        <v>268000</v>
      </c>
      <c r="CD154" s="43">
        <f t="shared" si="139"/>
        <v>67000</v>
      </c>
      <c r="CE154" s="37">
        <f t="shared" si="140"/>
        <v>200000</v>
      </c>
      <c r="CF154" s="24">
        <f t="shared" si="141"/>
        <v>0</v>
      </c>
      <c r="CG154" s="24">
        <f t="shared" si="142"/>
        <v>0</v>
      </c>
      <c r="CH154" s="24">
        <f t="shared" si="143"/>
        <v>0</v>
      </c>
      <c r="CI154" s="24">
        <f t="shared" si="144"/>
        <v>0</v>
      </c>
      <c r="CJ154" s="24">
        <f t="shared" si="145"/>
        <v>0</v>
      </c>
      <c r="CK154" s="24">
        <f t="shared" si="146"/>
        <v>0</v>
      </c>
      <c r="CL154" s="24">
        <f t="shared" si="147"/>
        <v>0</v>
      </c>
      <c r="CM154" s="24">
        <f t="shared" si="148"/>
        <v>1</v>
      </c>
      <c r="CN154" s="45">
        <f t="shared" si="149"/>
        <v>870000</v>
      </c>
      <c r="CO154" s="47"/>
    </row>
    <row r="155" spans="1:93" s="48" customFormat="1">
      <c r="A155" s="22">
        <v>145</v>
      </c>
      <c r="B155" s="78" t="s">
        <v>213</v>
      </c>
      <c r="C155" s="24">
        <v>84656</v>
      </c>
      <c r="D155" s="25">
        <f>IFERROR(VLOOKUP($C155,[1]Sheet1!$C:$AD,14,0),"")</f>
        <v>44504</v>
      </c>
      <c r="E155" s="25">
        <f>IFERROR(VLOOKUP($C155,[1]Sheet1!$C:$AD,15,0),"")</f>
        <v>44807</v>
      </c>
      <c r="F155" s="26" t="str">
        <f>IFERROR(VLOOKUP($C155,[1]Sheet1!$C:$AD,17,0),"")</f>
        <v>E</v>
      </c>
      <c r="G155" s="25" t="str">
        <f>IFERROR(VLOOKUP($C155,[1]Sheet1!$C:$AD,9,0),"")</f>
        <v>AGENT POSTPAID</v>
      </c>
      <c r="H155" s="25" t="str">
        <f>IFERROR(VLOOKUP($C155,[1]Sheet1!$C:$AD,4,0),"")</f>
        <v>PEREMPUAN</v>
      </c>
      <c r="I155" s="25" t="str">
        <f>IFERROR(VLOOKUP($C155,[1]Sheet1!$C:$AD,11,0),"")</f>
        <v>ILYAS AFANDI</v>
      </c>
      <c r="J155" s="25" t="str">
        <f>IFERROR(VLOOKUP($C155,[1]Sheet1!$C:$AD,12,0),"")</f>
        <v>AAN YANUAR</v>
      </c>
      <c r="K155" s="27" t="s">
        <v>68</v>
      </c>
      <c r="L155" s="24"/>
      <c r="M155" s="24"/>
      <c r="N155" s="22">
        <v>22</v>
      </c>
      <c r="O155" s="22">
        <f>VLOOKUP($C155,[1]Sheet2!$C:$AI,11,0)</f>
        <v>21</v>
      </c>
      <c r="P155" s="22">
        <f>VLOOKUP($C155,[1]Sheet2!$C:$AI,17,0)</f>
        <v>0</v>
      </c>
      <c r="Q155" s="22">
        <f>VLOOKUP($C155,[1]Sheet2!$C:$AI,19,0)</f>
        <v>0</v>
      </c>
      <c r="R155" s="22">
        <f>VLOOKUP($C155,[1]Sheet2!$C:$AI,25,0)</f>
        <v>0</v>
      </c>
      <c r="S155" s="22">
        <f>VLOOKUP($C155,[1]Sheet2!$C:$AI,22,0)</f>
        <v>0</v>
      </c>
      <c r="T155" s="22">
        <f>VLOOKUP($C155,[1]Sheet2!$C:$AI,16,0)</f>
        <v>0</v>
      </c>
      <c r="U155" s="22">
        <f t="shared" si="100"/>
        <v>0</v>
      </c>
      <c r="V155" s="22">
        <f t="shared" si="101"/>
        <v>21</v>
      </c>
      <c r="W155" s="22">
        <f t="shared" si="102"/>
        <v>21</v>
      </c>
      <c r="X155" s="22">
        <v>7.75</v>
      </c>
      <c r="Y155" s="22">
        <v>0</v>
      </c>
      <c r="Z155" s="28">
        <f t="shared" si="103"/>
        <v>1</v>
      </c>
      <c r="AA155" s="22">
        <f t="shared" si="104"/>
        <v>5</v>
      </c>
      <c r="AB155" s="29">
        <f t="shared" si="105"/>
        <v>0.1</v>
      </c>
      <c r="AC155" s="22">
        <f t="shared" si="106"/>
        <v>0</v>
      </c>
      <c r="AD155" s="28">
        <f t="shared" si="107"/>
        <v>1</v>
      </c>
      <c r="AE155" s="22">
        <f t="shared" si="108"/>
        <v>5</v>
      </c>
      <c r="AF155" s="29">
        <f t="shared" si="109"/>
        <v>0.15</v>
      </c>
      <c r="AG155" s="22">
        <f t="shared" si="110"/>
        <v>9765</v>
      </c>
      <c r="AH155" s="30">
        <f>VLOOKUP(C155,[1]Sheet3!C:H,6,0)</f>
        <v>12231.066666666638</v>
      </c>
      <c r="AI155" s="31">
        <f t="shared" si="111"/>
        <v>1.2525413893155799</v>
      </c>
      <c r="AJ155" s="22">
        <f t="shared" si="112"/>
        <v>5</v>
      </c>
      <c r="AK155" s="29">
        <f t="shared" si="113"/>
        <v>0.1</v>
      </c>
      <c r="AL155" s="32">
        <v>300</v>
      </c>
      <c r="AM155" s="33">
        <f>VLOOKUP($C155,[1]Sheet1!$C:$AD,21,0)</f>
        <v>359.762396694215</v>
      </c>
      <c r="AN155" s="32">
        <f t="shared" si="114"/>
        <v>1</v>
      </c>
      <c r="AO155" s="29">
        <f t="shared" si="115"/>
        <v>0.03</v>
      </c>
      <c r="AP155" s="34">
        <v>95</v>
      </c>
      <c r="AQ155" s="33">
        <f>VLOOKUP($C155,[1]Sheet1!$C:$AD,22,0)</f>
        <v>96.25</v>
      </c>
      <c r="AR155" s="32">
        <f t="shared" si="116"/>
        <v>5</v>
      </c>
      <c r="AS155" s="29">
        <f t="shared" si="117"/>
        <v>0.1</v>
      </c>
      <c r="AT155" s="35">
        <v>0.92</v>
      </c>
      <c r="AU155" s="36">
        <f>VLOOKUP($C155,[1]Sheet1!$C:$AD,23,0)</f>
        <v>0.942105263157895</v>
      </c>
      <c r="AV155" s="32">
        <f t="shared" si="118"/>
        <v>5</v>
      </c>
      <c r="AW155" s="29">
        <f t="shared" si="119"/>
        <v>0.1</v>
      </c>
      <c r="AX155" s="34">
        <v>90</v>
      </c>
      <c r="AY155" s="33">
        <f>VLOOKUP($C155,[1]Sheet1!$C:$AD,24,0)</f>
        <v>100</v>
      </c>
      <c r="AZ155" s="32">
        <f t="shared" si="120"/>
        <v>5</v>
      </c>
      <c r="BA155" s="29">
        <f t="shared" si="121"/>
        <v>0.08</v>
      </c>
      <c r="BB155" s="28">
        <v>0.85</v>
      </c>
      <c r="BC155" s="36">
        <f>VLOOKUP($C155,[1]Sheet1!$C:$AD,25,0)</f>
        <v>0.94285714285714295</v>
      </c>
      <c r="BD155" s="37"/>
      <c r="BE155" s="32">
        <f t="shared" si="122"/>
        <v>5</v>
      </c>
      <c r="BF155" s="29">
        <f t="shared" si="123"/>
        <v>0.06</v>
      </c>
      <c r="BG155" s="28">
        <v>0.4</v>
      </c>
      <c r="BH155" s="36">
        <f>VLOOKUP($C155,[1]Sheet1!$C:$AD,26,0)</f>
        <v>0.63157894736842102</v>
      </c>
      <c r="BI155" s="32">
        <f t="shared" si="124"/>
        <v>5</v>
      </c>
      <c r="BJ155" s="29">
        <f t="shared" si="125"/>
        <v>0.06</v>
      </c>
      <c r="BK155" s="38">
        <v>0.95</v>
      </c>
      <c r="BL155" s="36">
        <f>VLOOKUP($C155,[1]Sheet1!$C:$AD,27,0)</f>
        <v>0.99517906336088202</v>
      </c>
      <c r="BM155" s="32">
        <f t="shared" si="126"/>
        <v>5</v>
      </c>
      <c r="BN155" s="29">
        <f t="shared" si="127"/>
        <v>0.05</v>
      </c>
      <c r="BO155" s="39">
        <v>2</v>
      </c>
      <c r="BP155" s="32">
        <f t="shared" si="128"/>
        <v>5</v>
      </c>
      <c r="BQ155" s="29">
        <f t="shared" si="129"/>
        <v>0.05</v>
      </c>
      <c r="BR155" s="29">
        <f t="shared" si="130"/>
        <v>0.38</v>
      </c>
      <c r="BS155" s="29">
        <f t="shared" si="131"/>
        <v>0.4</v>
      </c>
      <c r="BT155" s="29">
        <f t="shared" si="132"/>
        <v>0.1</v>
      </c>
      <c r="BU155" s="40">
        <f t="shared" si="133"/>
        <v>0.88</v>
      </c>
      <c r="BV155" s="41" t="str">
        <f t="shared" si="134"/>
        <v>TERIMA</v>
      </c>
      <c r="BW155" s="42">
        <f t="shared" si="135"/>
        <v>670000</v>
      </c>
      <c r="BX155" s="43">
        <f t="shared" si="136"/>
        <v>268000</v>
      </c>
      <c r="BY155" s="44"/>
      <c r="BZ155" s="44"/>
      <c r="CA155" s="44"/>
      <c r="CB155" s="43">
        <f t="shared" si="137"/>
        <v>254600</v>
      </c>
      <c r="CC155" s="43">
        <f t="shared" si="138"/>
        <v>268000</v>
      </c>
      <c r="CD155" s="43">
        <f t="shared" si="139"/>
        <v>67000</v>
      </c>
      <c r="CE155" s="37">
        <f t="shared" si="140"/>
        <v>0</v>
      </c>
      <c r="CF155" s="24">
        <f t="shared" si="141"/>
        <v>0</v>
      </c>
      <c r="CG155" s="24">
        <f t="shared" si="142"/>
        <v>0</v>
      </c>
      <c r="CH155" s="24">
        <f t="shared" si="143"/>
        <v>0</v>
      </c>
      <c r="CI155" s="24">
        <f t="shared" si="144"/>
        <v>0</v>
      </c>
      <c r="CJ155" s="24">
        <f t="shared" si="145"/>
        <v>0</v>
      </c>
      <c r="CK155" s="24">
        <f t="shared" si="146"/>
        <v>0</v>
      </c>
      <c r="CL155" s="24">
        <f t="shared" si="147"/>
        <v>0</v>
      </c>
      <c r="CM155" s="24">
        <f t="shared" si="148"/>
        <v>1</v>
      </c>
      <c r="CN155" s="45">
        <f t="shared" si="149"/>
        <v>589600</v>
      </c>
      <c r="CO155" s="47"/>
    </row>
    <row r="156" spans="1:93" s="48" customFormat="1">
      <c r="A156" s="22">
        <v>146</v>
      </c>
      <c r="B156" s="89" t="s">
        <v>214</v>
      </c>
      <c r="C156" s="24">
        <v>178114</v>
      </c>
      <c r="D156" s="25">
        <f>IFERROR(VLOOKUP($C156,[1]Sheet1!$C:$AD,14,0),"")</f>
        <v>44468</v>
      </c>
      <c r="E156" s="25">
        <f>IFERROR(VLOOKUP($C156,[1]Sheet1!$C:$AD,15,0),"")</f>
        <v>44648</v>
      </c>
      <c r="F156" s="26" t="str">
        <f>IFERROR(VLOOKUP($C156,[1]Sheet1!$C:$AD,17,0),"")</f>
        <v>D</v>
      </c>
      <c r="G156" s="25" t="str">
        <f>IFERROR(VLOOKUP($C156,[1]Sheet1!$C:$AD,9,0),"")</f>
        <v>AGENT PREPAID</v>
      </c>
      <c r="H156" s="25" t="str">
        <f>IFERROR(VLOOKUP($C156,[1]Sheet1!$C:$AD,4,0),"")</f>
        <v>LAKI-LAKI</v>
      </c>
      <c r="I156" s="25" t="str">
        <f>IFERROR(VLOOKUP($C156,[1]Sheet1!$C:$AD,11,0),"")</f>
        <v>ADITYA AMRULLAH</v>
      </c>
      <c r="J156" s="25" t="str">
        <f>IFERROR(VLOOKUP($C156,[1]Sheet1!$C:$AD,12,0),"")</f>
        <v>RIKA RIANY</v>
      </c>
      <c r="K156" s="27" t="s">
        <v>68</v>
      </c>
      <c r="L156" s="24"/>
      <c r="M156" s="24"/>
      <c r="N156" s="22">
        <v>22</v>
      </c>
      <c r="O156" s="22">
        <f>VLOOKUP($C156,[1]Sheet2!$C:$AI,11,0)</f>
        <v>21</v>
      </c>
      <c r="P156" s="22">
        <f>VLOOKUP($C156,[1]Sheet2!$C:$AI,17,0)</f>
        <v>1</v>
      </c>
      <c r="Q156" s="22">
        <f>VLOOKUP($C156,[1]Sheet2!$C:$AI,19,0)</f>
        <v>0</v>
      </c>
      <c r="R156" s="22">
        <f>VLOOKUP($C156,[1]Sheet2!$C:$AI,25,0)</f>
        <v>0</v>
      </c>
      <c r="S156" s="22">
        <f>VLOOKUP($C156,[1]Sheet2!$C:$AI,22,0)</f>
        <v>1</v>
      </c>
      <c r="T156" s="22">
        <f>VLOOKUP($C156,[1]Sheet2!$C:$AI,16,0)</f>
        <v>0</v>
      </c>
      <c r="U156" s="22">
        <f t="shared" si="100"/>
        <v>1</v>
      </c>
      <c r="V156" s="22">
        <f t="shared" si="101"/>
        <v>20</v>
      </c>
      <c r="W156" s="22">
        <f t="shared" si="102"/>
        <v>20</v>
      </c>
      <c r="X156" s="22">
        <v>7.75</v>
      </c>
      <c r="Y156" s="22">
        <v>0</v>
      </c>
      <c r="Z156" s="28">
        <f t="shared" si="103"/>
        <v>1</v>
      </c>
      <c r="AA156" s="22">
        <f t="shared" si="104"/>
        <v>5</v>
      </c>
      <c r="AB156" s="29">
        <f t="shared" si="105"/>
        <v>0.1</v>
      </c>
      <c r="AC156" s="22">
        <f t="shared" si="106"/>
        <v>1</v>
      </c>
      <c r="AD156" s="28">
        <f t="shared" si="107"/>
        <v>0.95</v>
      </c>
      <c r="AE156" s="22">
        <f t="shared" si="108"/>
        <v>1</v>
      </c>
      <c r="AF156" s="29">
        <f t="shared" si="109"/>
        <v>0.03</v>
      </c>
      <c r="AG156" s="22">
        <f t="shared" si="110"/>
        <v>9300</v>
      </c>
      <c r="AH156" s="30">
        <f>VLOOKUP(C156,[1]Sheet3!C:H,6,0)</f>
        <v>9710.7301587301463</v>
      </c>
      <c r="AI156" s="31">
        <f t="shared" si="111"/>
        <v>1.0441645331967899</v>
      </c>
      <c r="AJ156" s="22">
        <f t="shared" si="112"/>
        <v>4</v>
      </c>
      <c r="AK156" s="29">
        <f t="shared" si="113"/>
        <v>0.08</v>
      </c>
      <c r="AL156" s="32">
        <v>300</v>
      </c>
      <c r="AM156" s="33">
        <f>VLOOKUP($C156,[1]Sheet1!$C:$AD,21,0)</f>
        <v>247.719701678061</v>
      </c>
      <c r="AN156" s="32">
        <f t="shared" si="114"/>
        <v>5</v>
      </c>
      <c r="AO156" s="29">
        <f t="shared" si="115"/>
        <v>0.15</v>
      </c>
      <c r="AP156" s="34">
        <v>95</v>
      </c>
      <c r="AQ156" s="33">
        <f>VLOOKUP($C156,[1]Sheet1!$C:$AD,22,0)</f>
        <v>95.4166666666667</v>
      </c>
      <c r="AR156" s="32">
        <f t="shared" si="116"/>
        <v>5</v>
      </c>
      <c r="AS156" s="29">
        <f t="shared" si="117"/>
        <v>0.1</v>
      </c>
      <c r="AT156" s="35">
        <v>0.92</v>
      </c>
      <c r="AU156" s="36">
        <f>VLOOKUP($C156,[1]Sheet1!$C:$AD,23,0)</f>
        <v>0.90625</v>
      </c>
      <c r="AV156" s="32">
        <f t="shared" si="118"/>
        <v>1</v>
      </c>
      <c r="AW156" s="29">
        <f t="shared" si="119"/>
        <v>0.02</v>
      </c>
      <c r="AX156" s="34">
        <v>90</v>
      </c>
      <c r="AY156" s="33">
        <f>VLOOKUP($C156,[1]Sheet1!$C:$AD,24,0)</f>
        <v>95</v>
      </c>
      <c r="AZ156" s="32">
        <f t="shared" si="120"/>
        <v>5</v>
      </c>
      <c r="BA156" s="29">
        <f t="shared" si="121"/>
        <v>0.08</v>
      </c>
      <c r="BB156" s="28">
        <v>0.85</v>
      </c>
      <c r="BC156" s="36">
        <f>VLOOKUP($C156,[1]Sheet1!$C:$AD,25,0)</f>
        <v>0.75</v>
      </c>
      <c r="BD156" s="37">
        <v>1</v>
      </c>
      <c r="BE156" s="32">
        <f t="shared" si="122"/>
        <v>0</v>
      </c>
      <c r="BF156" s="29">
        <f t="shared" si="123"/>
        <v>0</v>
      </c>
      <c r="BG156" s="28">
        <v>0.4</v>
      </c>
      <c r="BH156" s="36">
        <f>VLOOKUP($C156,[1]Sheet1!$C:$AD,26,0)</f>
        <v>0.5625</v>
      </c>
      <c r="BI156" s="32">
        <f t="shared" si="124"/>
        <v>5</v>
      </c>
      <c r="BJ156" s="29">
        <f t="shared" si="125"/>
        <v>0.06</v>
      </c>
      <c r="BK156" s="38">
        <v>0.95</v>
      </c>
      <c r="BL156" s="36">
        <f>VLOOKUP($C156,[1]Sheet1!$C:$AD,27,0)</f>
        <v>0.98819142324425102</v>
      </c>
      <c r="BM156" s="32">
        <f t="shared" si="126"/>
        <v>5</v>
      </c>
      <c r="BN156" s="29">
        <f t="shared" si="127"/>
        <v>0.05</v>
      </c>
      <c r="BO156" s="39">
        <v>2</v>
      </c>
      <c r="BP156" s="32">
        <f t="shared" si="128"/>
        <v>5</v>
      </c>
      <c r="BQ156" s="29">
        <f t="shared" si="129"/>
        <v>0.05</v>
      </c>
      <c r="BR156" s="29">
        <f t="shared" si="130"/>
        <v>0.36</v>
      </c>
      <c r="BS156" s="29">
        <f t="shared" si="131"/>
        <v>0.26</v>
      </c>
      <c r="BT156" s="29">
        <f t="shared" si="132"/>
        <v>0.1</v>
      </c>
      <c r="BU156" s="40">
        <f t="shared" si="133"/>
        <v>0.72</v>
      </c>
      <c r="BV156" s="41" t="str">
        <f t="shared" si="134"/>
        <v>TERIMA</v>
      </c>
      <c r="BW156" s="42">
        <f t="shared" si="135"/>
        <v>670000</v>
      </c>
      <c r="BX156" s="43">
        <f t="shared" si="136"/>
        <v>174200</v>
      </c>
      <c r="BY156" s="44">
        <v>1</v>
      </c>
      <c r="BZ156" s="44"/>
      <c r="CA156" s="44"/>
      <c r="CB156" s="43">
        <f t="shared" si="137"/>
        <v>241200</v>
      </c>
      <c r="CC156" s="43">
        <f t="shared" si="138"/>
        <v>148070</v>
      </c>
      <c r="CD156" s="43">
        <f t="shared" si="139"/>
        <v>67000</v>
      </c>
      <c r="CE156" s="37">
        <f t="shared" si="140"/>
        <v>0</v>
      </c>
      <c r="CF156" s="24">
        <f t="shared" si="141"/>
        <v>0</v>
      </c>
      <c r="CG156" s="24">
        <f t="shared" si="142"/>
        <v>0</v>
      </c>
      <c r="CH156" s="24">
        <f t="shared" si="143"/>
        <v>0</v>
      </c>
      <c r="CI156" s="24">
        <f t="shared" si="144"/>
        <v>0</v>
      </c>
      <c r="CJ156" s="24">
        <f t="shared" si="145"/>
        <v>0</v>
      </c>
      <c r="CK156" s="24">
        <f t="shared" si="146"/>
        <v>0</v>
      </c>
      <c r="CL156" s="24">
        <f t="shared" si="147"/>
        <v>1</v>
      </c>
      <c r="CM156" s="24">
        <f t="shared" si="148"/>
        <v>0</v>
      </c>
      <c r="CN156" s="45">
        <f t="shared" si="149"/>
        <v>456270</v>
      </c>
      <c r="CO156" s="47"/>
    </row>
    <row r="157" spans="1:93" s="48" customFormat="1">
      <c r="A157" s="22">
        <v>147</v>
      </c>
      <c r="B157" s="78" t="s">
        <v>215</v>
      </c>
      <c r="C157" s="24">
        <v>178142</v>
      </c>
      <c r="D157" s="25">
        <f>IFERROR(VLOOKUP($C157,[1]Sheet1!$C:$AD,14,0),"")</f>
        <v>44499</v>
      </c>
      <c r="E157" s="25">
        <f>IFERROR(VLOOKUP($C157,[1]Sheet1!$C:$AD,15,0),"")</f>
        <v>44802</v>
      </c>
      <c r="F157" s="26" t="str">
        <f>IFERROR(VLOOKUP($C157,[1]Sheet1!$C:$AD,17,0),"")</f>
        <v>C</v>
      </c>
      <c r="G157" s="25" t="str">
        <f>IFERROR(VLOOKUP($C157,[1]Sheet1!$C:$AD,9,0),"")</f>
        <v>AGENT PREPAID</v>
      </c>
      <c r="H157" s="25" t="str">
        <f>IFERROR(VLOOKUP($C157,[1]Sheet1!$C:$AD,4,0),"")</f>
        <v>LAKI-LAKI</v>
      </c>
      <c r="I157" s="25" t="str">
        <f>IFERROR(VLOOKUP($C157,[1]Sheet1!$C:$AD,11,0),"")</f>
        <v>ANGGITA SITI NUR MARFUAH</v>
      </c>
      <c r="J157" s="25" t="str">
        <f>IFERROR(VLOOKUP($C157,[1]Sheet1!$C:$AD,12,0),"")</f>
        <v>AAN YANUAR</v>
      </c>
      <c r="K157" s="27" t="s">
        <v>68</v>
      </c>
      <c r="L157" s="24"/>
      <c r="M157" s="24"/>
      <c r="N157" s="22">
        <v>22</v>
      </c>
      <c r="O157" s="22">
        <f>VLOOKUP($C157,[1]Sheet2!$C:$AI,11,0)</f>
        <v>21</v>
      </c>
      <c r="P157" s="22">
        <f>VLOOKUP($C157,[1]Sheet2!$C:$AI,17,0)</f>
        <v>0</v>
      </c>
      <c r="Q157" s="22">
        <f>VLOOKUP($C157,[1]Sheet2!$C:$AI,19,0)</f>
        <v>0</v>
      </c>
      <c r="R157" s="22">
        <f>VLOOKUP($C157,[1]Sheet2!$C:$AI,25,0)</f>
        <v>0</v>
      </c>
      <c r="S157" s="22">
        <f>VLOOKUP($C157,[1]Sheet2!$C:$AI,22,0)</f>
        <v>0</v>
      </c>
      <c r="T157" s="22">
        <f>VLOOKUP($C157,[1]Sheet2!$C:$AI,16,0)</f>
        <v>0</v>
      </c>
      <c r="U157" s="22">
        <f t="shared" si="100"/>
        <v>0</v>
      </c>
      <c r="V157" s="22">
        <f t="shared" si="101"/>
        <v>21</v>
      </c>
      <c r="W157" s="22">
        <f t="shared" si="102"/>
        <v>21</v>
      </c>
      <c r="X157" s="22">
        <v>7.75</v>
      </c>
      <c r="Y157" s="22">
        <v>0</v>
      </c>
      <c r="Z157" s="28">
        <f t="shared" si="103"/>
        <v>1</v>
      </c>
      <c r="AA157" s="22">
        <f t="shared" si="104"/>
        <v>5</v>
      </c>
      <c r="AB157" s="29">
        <f t="shared" si="105"/>
        <v>0.1</v>
      </c>
      <c r="AC157" s="22">
        <f t="shared" si="106"/>
        <v>0</v>
      </c>
      <c r="AD157" s="28">
        <f t="shared" si="107"/>
        <v>1</v>
      </c>
      <c r="AE157" s="22">
        <f t="shared" si="108"/>
        <v>5</v>
      </c>
      <c r="AF157" s="29">
        <f t="shared" si="109"/>
        <v>0.15</v>
      </c>
      <c r="AG157" s="22">
        <f t="shared" si="110"/>
        <v>9765</v>
      </c>
      <c r="AH157" s="30">
        <f>VLOOKUP(C157,[1]Sheet3!C:H,6,0)</f>
        <v>12009.416666666664</v>
      </c>
      <c r="AI157" s="31">
        <f t="shared" si="111"/>
        <v>1.2298429766171699</v>
      </c>
      <c r="AJ157" s="22">
        <f t="shared" si="112"/>
        <v>5</v>
      </c>
      <c r="AK157" s="29">
        <f t="shared" si="113"/>
        <v>0.1</v>
      </c>
      <c r="AL157" s="32">
        <v>300</v>
      </c>
      <c r="AM157" s="33">
        <f>VLOOKUP($C157,[1]Sheet1!$C:$AD,21,0)</f>
        <v>297.56722689075599</v>
      </c>
      <c r="AN157" s="32">
        <f t="shared" si="114"/>
        <v>5</v>
      </c>
      <c r="AO157" s="29">
        <f t="shared" si="115"/>
        <v>0.15</v>
      </c>
      <c r="AP157" s="34">
        <v>95</v>
      </c>
      <c r="AQ157" s="33">
        <f>VLOOKUP($C157,[1]Sheet1!$C:$AD,22,0)</f>
        <v>97.5</v>
      </c>
      <c r="AR157" s="32">
        <f t="shared" si="116"/>
        <v>5</v>
      </c>
      <c r="AS157" s="29">
        <f t="shared" si="117"/>
        <v>0.1</v>
      </c>
      <c r="AT157" s="35">
        <v>0.92</v>
      </c>
      <c r="AU157" s="36">
        <f>VLOOKUP($C157,[1]Sheet1!$C:$AD,23,0)</f>
        <v>0.92903225806451595</v>
      </c>
      <c r="AV157" s="32">
        <f t="shared" si="118"/>
        <v>5</v>
      </c>
      <c r="AW157" s="29">
        <f t="shared" si="119"/>
        <v>0.1</v>
      </c>
      <c r="AX157" s="34">
        <v>90</v>
      </c>
      <c r="AY157" s="33">
        <f>VLOOKUP($C157,[1]Sheet1!$C:$AD,24,0)</f>
        <v>100</v>
      </c>
      <c r="AZ157" s="32">
        <f t="shared" si="120"/>
        <v>5</v>
      </c>
      <c r="BA157" s="29">
        <f t="shared" si="121"/>
        <v>0.08</v>
      </c>
      <c r="BB157" s="28">
        <v>0.85</v>
      </c>
      <c r="BC157" s="36">
        <f>VLOOKUP($C157,[1]Sheet1!$C:$AD,25,0)</f>
        <v>0.81818181818181801</v>
      </c>
      <c r="BD157" s="37"/>
      <c r="BE157" s="32">
        <f t="shared" si="122"/>
        <v>1</v>
      </c>
      <c r="BF157" s="29">
        <f t="shared" si="123"/>
        <v>1.2E-2</v>
      </c>
      <c r="BG157" s="28">
        <v>0.4</v>
      </c>
      <c r="BH157" s="36">
        <f>VLOOKUP($C157,[1]Sheet1!$C:$AD,26,0)</f>
        <v>0.35483870967741898</v>
      </c>
      <c r="BI157" s="32">
        <f t="shared" si="124"/>
        <v>1</v>
      </c>
      <c r="BJ157" s="29">
        <f t="shared" si="125"/>
        <v>1.2E-2</v>
      </c>
      <c r="BK157" s="38">
        <v>0.95</v>
      </c>
      <c r="BL157" s="36">
        <f>VLOOKUP($C157,[1]Sheet1!$C:$AD,27,0)</f>
        <v>0.99459783913565403</v>
      </c>
      <c r="BM157" s="32">
        <f t="shared" si="126"/>
        <v>5</v>
      </c>
      <c r="BN157" s="29">
        <f t="shared" si="127"/>
        <v>0.05</v>
      </c>
      <c r="BO157" s="39">
        <v>2</v>
      </c>
      <c r="BP157" s="32">
        <f t="shared" si="128"/>
        <v>5</v>
      </c>
      <c r="BQ157" s="29">
        <f t="shared" si="129"/>
        <v>0.05</v>
      </c>
      <c r="BR157" s="29">
        <f t="shared" si="130"/>
        <v>0.5</v>
      </c>
      <c r="BS157" s="29">
        <f t="shared" si="131"/>
        <v>0.30400000000000005</v>
      </c>
      <c r="BT157" s="29">
        <f t="shared" si="132"/>
        <v>0.1</v>
      </c>
      <c r="BU157" s="40">
        <f t="shared" si="133"/>
        <v>0.90400000000000003</v>
      </c>
      <c r="BV157" s="41" t="str">
        <f t="shared" si="134"/>
        <v>TERIMA</v>
      </c>
      <c r="BW157" s="42">
        <f t="shared" si="135"/>
        <v>670000</v>
      </c>
      <c r="BX157" s="43">
        <f t="shared" si="136"/>
        <v>203680.00000000003</v>
      </c>
      <c r="BY157" s="44">
        <v>1</v>
      </c>
      <c r="BZ157" s="44"/>
      <c r="CA157" s="44"/>
      <c r="CB157" s="43">
        <f t="shared" si="137"/>
        <v>335000</v>
      </c>
      <c r="CC157" s="43">
        <f t="shared" si="138"/>
        <v>173128.00000000003</v>
      </c>
      <c r="CD157" s="43">
        <f t="shared" si="139"/>
        <v>67000</v>
      </c>
      <c r="CE157" s="37">
        <f t="shared" si="140"/>
        <v>0</v>
      </c>
      <c r="CF157" s="24">
        <f t="shared" si="141"/>
        <v>0</v>
      </c>
      <c r="CG157" s="24">
        <f t="shared" si="142"/>
        <v>0</v>
      </c>
      <c r="CH157" s="24">
        <f t="shared" si="143"/>
        <v>0</v>
      </c>
      <c r="CI157" s="24">
        <f t="shared" si="144"/>
        <v>0</v>
      </c>
      <c r="CJ157" s="24">
        <f t="shared" si="145"/>
        <v>0</v>
      </c>
      <c r="CK157" s="24">
        <f t="shared" si="146"/>
        <v>0</v>
      </c>
      <c r="CL157" s="24">
        <f t="shared" si="147"/>
        <v>1</v>
      </c>
      <c r="CM157" s="24">
        <f t="shared" si="148"/>
        <v>0</v>
      </c>
      <c r="CN157" s="45">
        <f t="shared" si="149"/>
        <v>575128</v>
      </c>
      <c r="CO157" s="47"/>
    </row>
    <row r="158" spans="1:93" s="48" customFormat="1">
      <c r="A158" s="22">
        <v>148</v>
      </c>
      <c r="B158" s="78" t="s">
        <v>216</v>
      </c>
      <c r="C158" s="24">
        <v>178145</v>
      </c>
      <c r="D158" s="25">
        <f>IFERROR(VLOOKUP($C158,[1]Sheet1!$C:$AD,14,0),"")</f>
        <v>44499</v>
      </c>
      <c r="E158" s="25">
        <f>IFERROR(VLOOKUP($C158,[1]Sheet1!$C:$AD,15,0),"")</f>
        <v>44802</v>
      </c>
      <c r="F158" s="26" t="str">
        <f>IFERROR(VLOOKUP($C158,[1]Sheet1!$C:$AD,17,0),"")</f>
        <v>C</v>
      </c>
      <c r="G158" s="25" t="str">
        <f>IFERROR(VLOOKUP($C158,[1]Sheet1!$C:$AD,9,0),"")</f>
        <v>AGENT PREPAID</v>
      </c>
      <c r="H158" s="25" t="str">
        <f>IFERROR(VLOOKUP($C158,[1]Sheet1!$C:$AD,4,0),"")</f>
        <v>LAKI-LAKI</v>
      </c>
      <c r="I158" s="25" t="str">
        <f>IFERROR(VLOOKUP($C158,[1]Sheet1!$C:$AD,11,0),"")</f>
        <v>IRMA RISMAYASARI</v>
      </c>
      <c r="J158" s="25" t="str">
        <f>IFERROR(VLOOKUP($C158,[1]Sheet1!$C:$AD,12,0),"")</f>
        <v>AAN YANUAR</v>
      </c>
      <c r="K158" s="27" t="s">
        <v>68</v>
      </c>
      <c r="L158" s="24"/>
      <c r="M158" s="24"/>
      <c r="N158" s="22">
        <v>22</v>
      </c>
      <c r="O158" s="22">
        <f>VLOOKUP($C158,[1]Sheet2!$C:$AI,11,0)</f>
        <v>20</v>
      </c>
      <c r="P158" s="22">
        <f>VLOOKUP($C158,[1]Sheet2!$C:$AI,17,0)</f>
        <v>0</v>
      </c>
      <c r="Q158" s="22">
        <f>VLOOKUP($C158,[1]Sheet2!$C:$AI,19,0)</f>
        <v>0</v>
      </c>
      <c r="R158" s="22">
        <f>VLOOKUP($C158,[1]Sheet2!$C:$AI,25,0)</f>
        <v>0</v>
      </c>
      <c r="S158" s="22">
        <f>VLOOKUP($C158,[1]Sheet2!$C:$AI,22,0)</f>
        <v>0</v>
      </c>
      <c r="T158" s="22">
        <f>VLOOKUP($C158,[1]Sheet2!$C:$AI,16,0)</f>
        <v>0</v>
      </c>
      <c r="U158" s="22">
        <f t="shared" si="100"/>
        <v>0</v>
      </c>
      <c r="V158" s="22">
        <f t="shared" si="101"/>
        <v>20</v>
      </c>
      <c r="W158" s="22">
        <f t="shared" si="102"/>
        <v>20</v>
      </c>
      <c r="X158" s="22">
        <v>7.75</v>
      </c>
      <c r="Y158" s="22">
        <v>0</v>
      </c>
      <c r="Z158" s="28">
        <f t="shared" si="103"/>
        <v>1</v>
      </c>
      <c r="AA158" s="22">
        <f t="shared" si="104"/>
        <v>5</v>
      </c>
      <c r="AB158" s="29">
        <f t="shared" si="105"/>
        <v>0.1</v>
      </c>
      <c r="AC158" s="22">
        <f t="shared" si="106"/>
        <v>0</v>
      </c>
      <c r="AD158" s="28">
        <f t="shared" si="107"/>
        <v>1</v>
      </c>
      <c r="AE158" s="22">
        <f t="shared" si="108"/>
        <v>5</v>
      </c>
      <c r="AF158" s="29">
        <f t="shared" si="109"/>
        <v>0.15</v>
      </c>
      <c r="AG158" s="22">
        <f t="shared" si="110"/>
        <v>9300</v>
      </c>
      <c r="AH158" s="30">
        <f>VLOOKUP(C158,[1]Sheet3!C:H,6,0)</f>
        <v>11318.783333333342</v>
      </c>
      <c r="AI158" s="31">
        <f t="shared" si="111"/>
        <v>1.21707347670251</v>
      </c>
      <c r="AJ158" s="22">
        <f t="shared" si="112"/>
        <v>5</v>
      </c>
      <c r="AK158" s="29">
        <f t="shared" si="113"/>
        <v>0.1</v>
      </c>
      <c r="AL158" s="32">
        <v>300</v>
      </c>
      <c r="AM158" s="33">
        <f>VLOOKUP($C158,[1]Sheet1!$C:$AD,21,0)</f>
        <v>282.47012673506299</v>
      </c>
      <c r="AN158" s="32">
        <f t="shared" si="114"/>
        <v>5</v>
      </c>
      <c r="AO158" s="29">
        <f t="shared" si="115"/>
        <v>0.15</v>
      </c>
      <c r="AP158" s="34">
        <v>95</v>
      </c>
      <c r="AQ158" s="33">
        <f>VLOOKUP($C158,[1]Sheet1!$C:$AD,22,0)</f>
        <v>98.8888888888889</v>
      </c>
      <c r="AR158" s="32">
        <f t="shared" si="116"/>
        <v>5</v>
      </c>
      <c r="AS158" s="29">
        <f t="shared" si="117"/>
        <v>0.1</v>
      </c>
      <c r="AT158" s="35">
        <v>0.92</v>
      </c>
      <c r="AU158" s="36">
        <f>VLOOKUP($C158,[1]Sheet1!$C:$AD,23,0)</f>
        <v>0.871428571428571</v>
      </c>
      <c r="AV158" s="32">
        <f t="shared" si="118"/>
        <v>1</v>
      </c>
      <c r="AW158" s="29">
        <f t="shared" si="119"/>
        <v>0.02</v>
      </c>
      <c r="AX158" s="34">
        <v>90</v>
      </c>
      <c r="AY158" s="33">
        <f>VLOOKUP($C158,[1]Sheet1!$C:$AD,24,0)</f>
        <v>100</v>
      </c>
      <c r="AZ158" s="32">
        <f t="shared" si="120"/>
        <v>5</v>
      </c>
      <c r="BA158" s="29">
        <f t="shared" si="121"/>
        <v>0.08</v>
      </c>
      <c r="BB158" s="28">
        <v>0.85</v>
      </c>
      <c r="BC158" s="36">
        <f>VLOOKUP($C158,[1]Sheet1!$C:$AD,25,0)</f>
        <v>0.83333333333333304</v>
      </c>
      <c r="BD158" s="37"/>
      <c r="BE158" s="32">
        <f t="shared" si="122"/>
        <v>1</v>
      </c>
      <c r="BF158" s="29">
        <f t="shared" si="123"/>
        <v>1.2E-2</v>
      </c>
      <c r="BG158" s="28">
        <v>0.4</v>
      </c>
      <c r="BH158" s="36">
        <f>VLOOKUP($C158,[1]Sheet1!$C:$AD,26,0)</f>
        <v>0.5</v>
      </c>
      <c r="BI158" s="32">
        <f t="shared" si="124"/>
        <v>5</v>
      </c>
      <c r="BJ158" s="29">
        <f t="shared" si="125"/>
        <v>0.06</v>
      </c>
      <c r="BK158" s="38">
        <v>0.95</v>
      </c>
      <c r="BL158" s="36">
        <f>VLOOKUP($C158,[1]Sheet1!$C:$AD,27,0)</f>
        <v>0.99456849728424901</v>
      </c>
      <c r="BM158" s="32">
        <f t="shared" si="126"/>
        <v>5</v>
      </c>
      <c r="BN158" s="29">
        <f t="shared" si="127"/>
        <v>0.05</v>
      </c>
      <c r="BO158" s="39">
        <v>2</v>
      </c>
      <c r="BP158" s="32">
        <f t="shared" si="128"/>
        <v>5</v>
      </c>
      <c r="BQ158" s="29">
        <f t="shared" si="129"/>
        <v>0.05</v>
      </c>
      <c r="BR158" s="29">
        <f t="shared" si="130"/>
        <v>0.5</v>
      </c>
      <c r="BS158" s="29">
        <f t="shared" si="131"/>
        <v>0.27200000000000002</v>
      </c>
      <c r="BT158" s="29">
        <f t="shared" si="132"/>
        <v>0.1</v>
      </c>
      <c r="BU158" s="40">
        <f t="shared" si="133"/>
        <v>0.872</v>
      </c>
      <c r="BV158" s="41" t="str">
        <f t="shared" si="134"/>
        <v>TERIMA</v>
      </c>
      <c r="BW158" s="42">
        <f t="shared" si="135"/>
        <v>670000</v>
      </c>
      <c r="BX158" s="43">
        <f t="shared" si="136"/>
        <v>182240</v>
      </c>
      <c r="BY158" s="44"/>
      <c r="BZ158" s="44"/>
      <c r="CA158" s="44"/>
      <c r="CB158" s="43">
        <f t="shared" si="137"/>
        <v>335000</v>
      </c>
      <c r="CC158" s="43">
        <f t="shared" si="138"/>
        <v>182240</v>
      </c>
      <c r="CD158" s="43">
        <f t="shared" si="139"/>
        <v>67000</v>
      </c>
      <c r="CE158" s="37">
        <f t="shared" si="140"/>
        <v>0</v>
      </c>
      <c r="CF158" s="24">
        <f t="shared" si="141"/>
        <v>0</v>
      </c>
      <c r="CG158" s="24">
        <f t="shared" si="142"/>
        <v>0</v>
      </c>
      <c r="CH158" s="24">
        <f t="shared" si="143"/>
        <v>0</v>
      </c>
      <c r="CI158" s="24">
        <f t="shared" si="144"/>
        <v>0</v>
      </c>
      <c r="CJ158" s="24">
        <f t="shared" si="145"/>
        <v>0</v>
      </c>
      <c r="CK158" s="24">
        <f t="shared" si="146"/>
        <v>0</v>
      </c>
      <c r="CL158" s="24">
        <f t="shared" si="147"/>
        <v>1</v>
      </c>
      <c r="CM158" s="24">
        <f t="shared" si="148"/>
        <v>0</v>
      </c>
      <c r="CN158" s="45">
        <f t="shared" si="149"/>
        <v>584240</v>
      </c>
      <c r="CO158" s="47"/>
    </row>
    <row r="159" spans="1:93" s="48" customFormat="1">
      <c r="A159" s="22">
        <v>149</v>
      </c>
      <c r="B159" s="78" t="s">
        <v>217</v>
      </c>
      <c r="C159" s="24">
        <v>178154</v>
      </c>
      <c r="D159" s="25">
        <f>IFERROR(VLOOKUP($C159,[1]Sheet1!$C:$AD,14,0),"")</f>
        <v>44499</v>
      </c>
      <c r="E159" s="25">
        <f>IFERROR(VLOOKUP($C159,[1]Sheet1!$C:$AD,15,0),"")</f>
        <v>44802</v>
      </c>
      <c r="F159" s="26" t="str">
        <f>IFERROR(VLOOKUP($C159,[1]Sheet1!$C:$AD,17,0),"")</f>
        <v>C</v>
      </c>
      <c r="G159" s="25" t="str">
        <f>IFERROR(VLOOKUP($C159,[1]Sheet1!$C:$AD,9,0),"")</f>
        <v>AGENT PREPAID</v>
      </c>
      <c r="H159" s="25" t="str">
        <f>IFERROR(VLOOKUP($C159,[1]Sheet1!$C:$AD,4,0),"")</f>
        <v>LAKI-LAKI</v>
      </c>
      <c r="I159" s="25" t="str">
        <f>IFERROR(VLOOKUP($C159,[1]Sheet1!$C:$AD,11,0),"")</f>
        <v>MOHAMAD RAMDAN HILMI SOFYAN</v>
      </c>
      <c r="J159" s="25" t="str">
        <f>IFERROR(VLOOKUP($C159,[1]Sheet1!$C:$AD,12,0),"")</f>
        <v>RIKA RIANY</v>
      </c>
      <c r="K159" s="27" t="s">
        <v>68</v>
      </c>
      <c r="L159" s="24"/>
      <c r="M159" s="24"/>
      <c r="N159" s="22">
        <v>22</v>
      </c>
      <c r="O159" s="22">
        <f>VLOOKUP($C159,[1]Sheet2!$C:$AI,11,0)</f>
        <v>21</v>
      </c>
      <c r="P159" s="22">
        <f>VLOOKUP($C159,[1]Sheet2!$C:$AI,17,0)</f>
        <v>0</v>
      </c>
      <c r="Q159" s="22">
        <f>VLOOKUP($C159,[1]Sheet2!$C:$AI,19,0)</f>
        <v>0</v>
      </c>
      <c r="R159" s="22">
        <f>VLOOKUP($C159,[1]Sheet2!$C:$AI,25,0)</f>
        <v>0</v>
      </c>
      <c r="S159" s="22">
        <f>VLOOKUP($C159,[1]Sheet2!$C:$AI,22,0)</f>
        <v>0</v>
      </c>
      <c r="T159" s="22">
        <f>VLOOKUP($C159,[1]Sheet2!$C:$AI,16,0)</f>
        <v>0</v>
      </c>
      <c r="U159" s="22">
        <f t="shared" si="100"/>
        <v>0</v>
      </c>
      <c r="V159" s="22">
        <f t="shared" si="101"/>
        <v>21</v>
      </c>
      <c r="W159" s="22">
        <f t="shared" si="102"/>
        <v>21</v>
      </c>
      <c r="X159" s="22">
        <v>7.75</v>
      </c>
      <c r="Y159" s="22">
        <v>0</v>
      </c>
      <c r="Z159" s="28">
        <f t="shared" si="103"/>
        <v>1</v>
      </c>
      <c r="AA159" s="22">
        <f t="shared" si="104"/>
        <v>5</v>
      </c>
      <c r="AB159" s="29">
        <f t="shared" si="105"/>
        <v>0.1</v>
      </c>
      <c r="AC159" s="22">
        <f t="shared" si="106"/>
        <v>0</v>
      </c>
      <c r="AD159" s="28">
        <f t="shared" si="107"/>
        <v>1</v>
      </c>
      <c r="AE159" s="22">
        <f t="shared" si="108"/>
        <v>5</v>
      </c>
      <c r="AF159" s="29">
        <f t="shared" si="109"/>
        <v>0.15</v>
      </c>
      <c r="AG159" s="22">
        <f t="shared" si="110"/>
        <v>9765</v>
      </c>
      <c r="AH159" s="30">
        <f>VLOOKUP(C159,[1]Sheet3!C:H,6,0)</f>
        <v>12111.89999999996</v>
      </c>
      <c r="AI159" s="31">
        <f t="shared" si="111"/>
        <v>1.2403379416282601</v>
      </c>
      <c r="AJ159" s="22">
        <f t="shared" si="112"/>
        <v>5</v>
      </c>
      <c r="AK159" s="29">
        <f t="shared" si="113"/>
        <v>0.1</v>
      </c>
      <c r="AL159" s="32">
        <v>300</v>
      </c>
      <c r="AM159" s="33">
        <f>VLOOKUP($C159,[1]Sheet1!$C:$AD,21,0)</f>
        <v>273.875282167043</v>
      </c>
      <c r="AN159" s="32">
        <f t="shared" si="114"/>
        <v>5</v>
      </c>
      <c r="AO159" s="29">
        <f t="shared" si="115"/>
        <v>0.15</v>
      </c>
      <c r="AP159" s="34">
        <v>95</v>
      </c>
      <c r="AQ159" s="33">
        <f>VLOOKUP($C159,[1]Sheet1!$C:$AD,22,0)</f>
        <v>91.6666666666667</v>
      </c>
      <c r="AR159" s="32">
        <f t="shared" si="116"/>
        <v>1</v>
      </c>
      <c r="AS159" s="29">
        <f t="shared" si="117"/>
        <v>0.02</v>
      </c>
      <c r="AT159" s="35">
        <v>0.92</v>
      </c>
      <c r="AU159" s="36">
        <f>VLOOKUP($C159,[1]Sheet1!$C:$AD,23,0)</f>
        <v>0.86399999999999999</v>
      </c>
      <c r="AV159" s="32">
        <f t="shared" si="118"/>
        <v>1</v>
      </c>
      <c r="AW159" s="29">
        <f t="shared" si="119"/>
        <v>0.02</v>
      </c>
      <c r="AX159" s="34">
        <v>90</v>
      </c>
      <c r="AY159" s="33">
        <f>VLOOKUP($C159,[1]Sheet1!$C:$AD,24,0)</f>
        <v>100</v>
      </c>
      <c r="AZ159" s="32">
        <f t="shared" si="120"/>
        <v>5</v>
      </c>
      <c r="BA159" s="29">
        <f t="shared" si="121"/>
        <v>0.08</v>
      </c>
      <c r="BB159" s="28">
        <v>0.85</v>
      </c>
      <c r="BC159" s="36">
        <f>VLOOKUP($C159,[1]Sheet1!$C:$AD,25,0)</f>
        <v>0.82352941176470595</v>
      </c>
      <c r="BD159" s="37"/>
      <c r="BE159" s="32">
        <f t="shared" si="122"/>
        <v>1</v>
      </c>
      <c r="BF159" s="29">
        <f t="shared" si="123"/>
        <v>1.2E-2</v>
      </c>
      <c r="BG159" s="28">
        <v>0.4</v>
      </c>
      <c r="BH159" s="36">
        <f>VLOOKUP($C159,[1]Sheet1!$C:$AD,26,0)</f>
        <v>0.52</v>
      </c>
      <c r="BI159" s="32">
        <f t="shared" si="124"/>
        <v>5</v>
      </c>
      <c r="BJ159" s="29">
        <f t="shared" si="125"/>
        <v>0.06</v>
      </c>
      <c r="BK159" s="38">
        <v>0.95</v>
      </c>
      <c r="BL159" s="36">
        <f>VLOOKUP($C159,[1]Sheet1!$C:$AD,27,0)</f>
        <v>0.99266365688487601</v>
      </c>
      <c r="BM159" s="32">
        <f t="shared" si="126"/>
        <v>5</v>
      </c>
      <c r="BN159" s="29">
        <f t="shared" si="127"/>
        <v>0.05</v>
      </c>
      <c r="BO159" s="39">
        <v>2</v>
      </c>
      <c r="BP159" s="32">
        <f t="shared" si="128"/>
        <v>5</v>
      </c>
      <c r="BQ159" s="29">
        <f t="shared" si="129"/>
        <v>0.05</v>
      </c>
      <c r="BR159" s="29">
        <f t="shared" si="130"/>
        <v>0.5</v>
      </c>
      <c r="BS159" s="29">
        <f t="shared" si="131"/>
        <v>0.192</v>
      </c>
      <c r="BT159" s="29">
        <f t="shared" si="132"/>
        <v>0.1</v>
      </c>
      <c r="BU159" s="40">
        <f t="shared" si="133"/>
        <v>0.79199999999999993</v>
      </c>
      <c r="BV159" s="41" t="str">
        <f t="shared" si="134"/>
        <v>TERIMA</v>
      </c>
      <c r="BW159" s="42">
        <f t="shared" si="135"/>
        <v>670000</v>
      </c>
      <c r="BX159" s="43">
        <f t="shared" si="136"/>
        <v>128640</v>
      </c>
      <c r="BY159" s="44"/>
      <c r="BZ159" s="44"/>
      <c r="CA159" s="44"/>
      <c r="CB159" s="43">
        <f t="shared" si="137"/>
        <v>335000</v>
      </c>
      <c r="CC159" s="43">
        <f t="shared" si="138"/>
        <v>128640</v>
      </c>
      <c r="CD159" s="43">
        <f t="shared" si="139"/>
        <v>67000</v>
      </c>
      <c r="CE159" s="37">
        <f t="shared" si="140"/>
        <v>0</v>
      </c>
      <c r="CF159" s="24">
        <f t="shared" si="141"/>
        <v>0</v>
      </c>
      <c r="CG159" s="24">
        <f t="shared" si="142"/>
        <v>0</v>
      </c>
      <c r="CH159" s="24">
        <f t="shared" si="143"/>
        <v>0</v>
      </c>
      <c r="CI159" s="24">
        <f t="shared" si="144"/>
        <v>0</v>
      </c>
      <c r="CJ159" s="24">
        <f t="shared" si="145"/>
        <v>0</v>
      </c>
      <c r="CK159" s="24">
        <f t="shared" si="146"/>
        <v>0</v>
      </c>
      <c r="CL159" s="24">
        <f t="shared" si="147"/>
        <v>1</v>
      </c>
      <c r="CM159" s="24">
        <f t="shared" si="148"/>
        <v>0</v>
      </c>
      <c r="CN159" s="45">
        <f t="shared" si="149"/>
        <v>530640</v>
      </c>
      <c r="CO159" s="47"/>
    </row>
    <row r="160" spans="1:93" s="48" customFormat="1">
      <c r="A160" s="22">
        <v>150</v>
      </c>
      <c r="B160" s="78" t="s">
        <v>218</v>
      </c>
      <c r="C160" s="24">
        <v>178109</v>
      </c>
      <c r="D160" s="25">
        <f>IFERROR(VLOOKUP($C160,[1]Sheet1!$C:$AD,14,0),"")</f>
        <v>44499</v>
      </c>
      <c r="E160" s="25">
        <f>IFERROR(VLOOKUP($C160,[1]Sheet1!$C:$AD,15,0),"")</f>
        <v>44802</v>
      </c>
      <c r="F160" s="26" t="str">
        <f>IFERROR(VLOOKUP($C160,[1]Sheet1!$C:$AD,17,0),"")</f>
        <v>C</v>
      </c>
      <c r="G160" s="25" t="str">
        <f>IFERROR(VLOOKUP($C160,[1]Sheet1!$C:$AD,9,0),"")</f>
        <v>AGENT PREPAID</v>
      </c>
      <c r="H160" s="25" t="str">
        <f>IFERROR(VLOOKUP($C160,[1]Sheet1!$C:$AD,4,0),"")</f>
        <v>LAKI-LAKI</v>
      </c>
      <c r="I160" s="25" t="str">
        <f>IFERROR(VLOOKUP($C160,[1]Sheet1!$C:$AD,11,0),"")</f>
        <v>ANDRYAN ANAKOTTA PARY</v>
      </c>
      <c r="J160" s="25" t="str">
        <f>IFERROR(VLOOKUP($C160,[1]Sheet1!$C:$AD,12,0),"")</f>
        <v>AAN YANUAR</v>
      </c>
      <c r="K160" s="27" t="s">
        <v>68</v>
      </c>
      <c r="L160" s="24"/>
      <c r="M160" s="24"/>
      <c r="N160" s="22">
        <v>22</v>
      </c>
      <c r="O160" s="22">
        <f>VLOOKUP($C160,[1]Sheet2!$C:$AI,11,0)</f>
        <v>21</v>
      </c>
      <c r="P160" s="22">
        <f>VLOOKUP($C160,[1]Sheet2!$C:$AI,17,0)</f>
        <v>1</v>
      </c>
      <c r="Q160" s="22">
        <f>VLOOKUP($C160,[1]Sheet2!$C:$AI,19,0)</f>
        <v>0</v>
      </c>
      <c r="R160" s="22">
        <f>VLOOKUP($C160,[1]Sheet2!$C:$AI,25,0)</f>
        <v>0</v>
      </c>
      <c r="S160" s="22">
        <f>VLOOKUP($C160,[1]Sheet2!$C:$AI,22,0)</f>
        <v>1</v>
      </c>
      <c r="T160" s="22">
        <f>VLOOKUP($C160,[1]Sheet2!$C:$AI,16,0)</f>
        <v>0</v>
      </c>
      <c r="U160" s="22">
        <f t="shared" si="100"/>
        <v>1</v>
      </c>
      <c r="V160" s="22">
        <f t="shared" si="101"/>
        <v>20</v>
      </c>
      <c r="W160" s="22">
        <f t="shared" si="102"/>
        <v>20</v>
      </c>
      <c r="X160" s="22">
        <v>7.75</v>
      </c>
      <c r="Y160" s="22">
        <v>0</v>
      </c>
      <c r="Z160" s="28">
        <f t="shared" si="103"/>
        <v>1</v>
      </c>
      <c r="AA160" s="22">
        <f t="shared" si="104"/>
        <v>5</v>
      </c>
      <c r="AB160" s="29">
        <f t="shared" si="105"/>
        <v>0.1</v>
      </c>
      <c r="AC160" s="22">
        <f t="shared" si="106"/>
        <v>1</v>
      </c>
      <c r="AD160" s="28">
        <f t="shared" si="107"/>
        <v>0.95</v>
      </c>
      <c r="AE160" s="22">
        <f t="shared" si="108"/>
        <v>1</v>
      </c>
      <c r="AF160" s="29">
        <f t="shared" si="109"/>
        <v>0.03</v>
      </c>
      <c r="AG160" s="22">
        <f t="shared" si="110"/>
        <v>9300</v>
      </c>
      <c r="AH160" s="30">
        <f>VLOOKUP(C160,[1]Sheet3!C:H,6,0)</f>
        <v>10716.966666666678</v>
      </c>
      <c r="AI160" s="31">
        <f t="shared" si="111"/>
        <v>1.1523620071684599</v>
      </c>
      <c r="AJ160" s="22">
        <f t="shared" si="112"/>
        <v>5</v>
      </c>
      <c r="AK160" s="29">
        <f t="shared" si="113"/>
        <v>0.1</v>
      </c>
      <c r="AL160" s="32">
        <v>300</v>
      </c>
      <c r="AM160" s="33">
        <f>VLOOKUP($C160,[1]Sheet1!$C:$AD,21,0)</f>
        <v>280.87876664330798</v>
      </c>
      <c r="AN160" s="32">
        <f t="shared" si="114"/>
        <v>5</v>
      </c>
      <c r="AO160" s="29">
        <f t="shared" si="115"/>
        <v>0.15</v>
      </c>
      <c r="AP160" s="34">
        <v>95</v>
      </c>
      <c r="AQ160" s="33">
        <f>VLOOKUP($C160,[1]Sheet1!$C:$AD,22,0)</f>
        <v>100</v>
      </c>
      <c r="AR160" s="32">
        <f t="shared" si="116"/>
        <v>5</v>
      </c>
      <c r="AS160" s="29">
        <f t="shared" si="117"/>
        <v>0.1</v>
      </c>
      <c r="AT160" s="35">
        <v>0.92</v>
      </c>
      <c r="AU160" s="36">
        <f>VLOOKUP($C160,[1]Sheet1!$C:$AD,23,0)</f>
        <v>0.95675675675675698</v>
      </c>
      <c r="AV160" s="32">
        <f t="shared" si="118"/>
        <v>5</v>
      </c>
      <c r="AW160" s="29">
        <f t="shared" si="119"/>
        <v>0.1</v>
      </c>
      <c r="AX160" s="34">
        <v>90</v>
      </c>
      <c r="AY160" s="33">
        <f>VLOOKUP($C160,[1]Sheet1!$C:$AD,24,0)</f>
        <v>100</v>
      </c>
      <c r="AZ160" s="32">
        <f t="shared" si="120"/>
        <v>5</v>
      </c>
      <c r="BA160" s="29">
        <f t="shared" si="121"/>
        <v>0.08</v>
      </c>
      <c r="BB160" s="28">
        <v>0.85</v>
      </c>
      <c r="BC160" s="36">
        <f>VLOOKUP($C160,[1]Sheet1!$C:$AD,25,0)</f>
        <v>0.93548387096774199</v>
      </c>
      <c r="BD160" s="37"/>
      <c r="BE160" s="32">
        <f t="shared" si="122"/>
        <v>5</v>
      </c>
      <c r="BF160" s="29">
        <f t="shared" si="123"/>
        <v>0.06</v>
      </c>
      <c r="BG160" s="28">
        <v>0.4</v>
      </c>
      <c r="BH160" s="36">
        <f>VLOOKUP($C160,[1]Sheet1!$C:$AD,26,0)</f>
        <v>0.59459459459459496</v>
      </c>
      <c r="BI160" s="32">
        <f t="shared" si="124"/>
        <v>5</v>
      </c>
      <c r="BJ160" s="29">
        <f t="shared" si="125"/>
        <v>0.06</v>
      </c>
      <c r="BK160" s="38">
        <v>0.95</v>
      </c>
      <c r="BL160" s="36">
        <f>VLOOKUP($C160,[1]Sheet1!$C:$AD,27,0)</f>
        <v>0.99509460406447103</v>
      </c>
      <c r="BM160" s="32">
        <f t="shared" si="126"/>
        <v>5</v>
      </c>
      <c r="BN160" s="29">
        <f t="shared" si="127"/>
        <v>0.05</v>
      </c>
      <c r="BO160" s="39">
        <v>2</v>
      </c>
      <c r="BP160" s="32">
        <f t="shared" si="128"/>
        <v>5</v>
      </c>
      <c r="BQ160" s="29">
        <f t="shared" si="129"/>
        <v>0.05</v>
      </c>
      <c r="BR160" s="29">
        <f t="shared" si="130"/>
        <v>0.38</v>
      </c>
      <c r="BS160" s="29">
        <f t="shared" si="131"/>
        <v>0.4</v>
      </c>
      <c r="BT160" s="29">
        <f t="shared" si="132"/>
        <v>0.1</v>
      </c>
      <c r="BU160" s="40">
        <f t="shared" si="133"/>
        <v>0.88</v>
      </c>
      <c r="BV160" s="41" t="str">
        <f t="shared" si="134"/>
        <v>TERIMA</v>
      </c>
      <c r="BW160" s="42">
        <f t="shared" si="135"/>
        <v>670000</v>
      </c>
      <c r="BX160" s="43">
        <f t="shared" si="136"/>
        <v>268000</v>
      </c>
      <c r="BY160" s="44"/>
      <c r="BZ160" s="44"/>
      <c r="CA160" s="44"/>
      <c r="CB160" s="43">
        <f t="shared" si="137"/>
        <v>254600</v>
      </c>
      <c r="CC160" s="43">
        <f t="shared" si="138"/>
        <v>268000</v>
      </c>
      <c r="CD160" s="43">
        <f t="shared" si="139"/>
        <v>67000</v>
      </c>
      <c r="CE160" s="37">
        <f t="shared" si="140"/>
        <v>0</v>
      </c>
      <c r="CF160" s="24">
        <f t="shared" si="141"/>
        <v>0</v>
      </c>
      <c r="CG160" s="24">
        <f t="shared" si="142"/>
        <v>0</v>
      </c>
      <c r="CH160" s="24">
        <f t="shared" si="143"/>
        <v>0</v>
      </c>
      <c r="CI160" s="24">
        <f t="shared" si="144"/>
        <v>0</v>
      </c>
      <c r="CJ160" s="24">
        <f t="shared" si="145"/>
        <v>0</v>
      </c>
      <c r="CK160" s="24">
        <f t="shared" si="146"/>
        <v>0</v>
      </c>
      <c r="CL160" s="24">
        <f t="shared" si="147"/>
        <v>1</v>
      </c>
      <c r="CM160" s="24">
        <f t="shared" si="148"/>
        <v>0</v>
      </c>
      <c r="CN160" s="45">
        <f t="shared" si="149"/>
        <v>589600</v>
      </c>
      <c r="CO160" s="47"/>
    </row>
    <row r="161" spans="1:93" s="48" customFormat="1">
      <c r="A161" s="22">
        <v>151</v>
      </c>
      <c r="B161" s="78" t="s">
        <v>219</v>
      </c>
      <c r="C161" s="24">
        <v>178138</v>
      </c>
      <c r="D161" s="25">
        <f>IFERROR(VLOOKUP($C161,[1]Sheet1!$C:$AD,14,0),"")</f>
        <v>44544</v>
      </c>
      <c r="E161" s="25">
        <f>IFERROR(VLOOKUP($C161,[1]Sheet1!$C:$AD,15,0),"")</f>
        <v>44725</v>
      </c>
      <c r="F161" s="26" t="str">
        <f>IFERROR(VLOOKUP($C161,[1]Sheet1!$C:$AD,17,0),"")</f>
        <v>C</v>
      </c>
      <c r="G161" s="25" t="str">
        <f>IFERROR(VLOOKUP($C161,[1]Sheet1!$C:$AD,9,0),"")</f>
        <v>AGENT PREPAID</v>
      </c>
      <c r="H161" s="25" t="str">
        <f>IFERROR(VLOOKUP($C161,[1]Sheet1!$C:$AD,4,0),"")</f>
        <v>PEREMPUAN</v>
      </c>
      <c r="I161" s="25" t="str">
        <f>IFERROR(VLOOKUP($C161,[1]Sheet1!$C:$AD,11,0),"")</f>
        <v>SLAMET GUMELAR</v>
      </c>
      <c r="J161" s="25" t="str">
        <f>IFERROR(VLOOKUP($C161,[1]Sheet1!$C:$AD,12,0),"")</f>
        <v>AAN YANUAR</v>
      </c>
      <c r="K161" s="27" t="s">
        <v>68</v>
      </c>
      <c r="L161" s="24"/>
      <c r="M161" s="24"/>
      <c r="N161" s="22">
        <v>22</v>
      </c>
      <c r="O161" s="22">
        <f>VLOOKUP($C161,[1]Sheet2!$C:$AI,11,0)</f>
        <v>20</v>
      </c>
      <c r="P161" s="22">
        <f>VLOOKUP($C161,[1]Sheet2!$C:$AI,17,0)</f>
        <v>0</v>
      </c>
      <c r="Q161" s="22">
        <f>VLOOKUP($C161,[1]Sheet2!$C:$AI,19,0)</f>
        <v>0</v>
      </c>
      <c r="R161" s="22">
        <f>VLOOKUP($C161,[1]Sheet2!$C:$AI,25,0)</f>
        <v>0</v>
      </c>
      <c r="S161" s="22">
        <f>VLOOKUP($C161,[1]Sheet2!$C:$AI,22,0)</f>
        <v>0</v>
      </c>
      <c r="T161" s="22">
        <f>VLOOKUP($C161,[1]Sheet2!$C:$AI,16,0)</f>
        <v>0</v>
      </c>
      <c r="U161" s="22">
        <f t="shared" si="100"/>
        <v>0</v>
      </c>
      <c r="V161" s="22">
        <f t="shared" si="101"/>
        <v>20</v>
      </c>
      <c r="W161" s="22">
        <f t="shared" si="102"/>
        <v>20</v>
      </c>
      <c r="X161" s="22">
        <v>7.75</v>
      </c>
      <c r="Y161" s="22">
        <v>0</v>
      </c>
      <c r="Z161" s="28">
        <f t="shared" si="103"/>
        <v>1</v>
      </c>
      <c r="AA161" s="22">
        <f t="shared" si="104"/>
        <v>5</v>
      </c>
      <c r="AB161" s="29">
        <f t="shared" si="105"/>
        <v>0.1</v>
      </c>
      <c r="AC161" s="22">
        <f t="shared" si="106"/>
        <v>0</v>
      </c>
      <c r="AD161" s="28">
        <f t="shared" si="107"/>
        <v>1</v>
      </c>
      <c r="AE161" s="22">
        <f t="shared" si="108"/>
        <v>5</v>
      </c>
      <c r="AF161" s="29">
        <f t="shared" si="109"/>
        <v>0.15</v>
      </c>
      <c r="AG161" s="22">
        <f t="shared" si="110"/>
        <v>9300</v>
      </c>
      <c r="AH161" s="30">
        <f>VLOOKUP(C161,[1]Sheet3!C:H,6,0)</f>
        <v>10183.716666666673</v>
      </c>
      <c r="AI161" s="31">
        <f t="shared" si="111"/>
        <v>1.0950232974910401</v>
      </c>
      <c r="AJ161" s="22">
        <f t="shared" si="112"/>
        <v>5</v>
      </c>
      <c r="AK161" s="29">
        <f t="shared" si="113"/>
        <v>0.1</v>
      </c>
      <c r="AL161" s="32">
        <v>300</v>
      </c>
      <c r="AM161" s="33">
        <f>VLOOKUP($C161,[1]Sheet1!$C:$AD,21,0)</f>
        <v>271.83323442136498</v>
      </c>
      <c r="AN161" s="32">
        <f t="shared" si="114"/>
        <v>5</v>
      </c>
      <c r="AO161" s="29">
        <f t="shared" si="115"/>
        <v>0.15</v>
      </c>
      <c r="AP161" s="34">
        <v>95</v>
      </c>
      <c r="AQ161" s="33">
        <f>VLOOKUP($C161,[1]Sheet1!$C:$AD,22,0)</f>
        <v>91.6666666666667</v>
      </c>
      <c r="AR161" s="32">
        <f t="shared" si="116"/>
        <v>1</v>
      </c>
      <c r="AS161" s="29">
        <f t="shared" si="117"/>
        <v>0.02</v>
      </c>
      <c r="AT161" s="35">
        <v>0.92</v>
      </c>
      <c r="AU161" s="36">
        <f>VLOOKUP($C161,[1]Sheet1!$C:$AD,23,0)</f>
        <v>0.875</v>
      </c>
      <c r="AV161" s="32">
        <f t="shared" si="118"/>
        <v>1</v>
      </c>
      <c r="AW161" s="29">
        <f t="shared" si="119"/>
        <v>0.02</v>
      </c>
      <c r="AX161" s="34">
        <v>90</v>
      </c>
      <c r="AY161" s="33">
        <f>VLOOKUP($C161,[1]Sheet1!$C:$AD,24,0)</f>
        <v>100</v>
      </c>
      <c r="AZ161" s="32">
        <f t="shared" si="120"/>
        <v>5</v>
      </c>
      <c r="BA161" s="29">
        <f t="shared" si="121"/>
        <v>0.08</v>
      </c>
      <c r="BB161" s="28">
        <v>0.85</v>
      </c>
      <c r="BC161" s="36">
        <f>VLOOKUP($C161,[1]Sheet1!$C:$AD,25,0)</f>
        <v>0.83333333333333304</v>
      </c>
      <c r="BD161" s="37">
        <v>1</v>
      </c>
      <c r="BE161" s="32">
        <f t="shared" si="122"/>
        <v>0</v>
      </c>
      <c r="BF161" s="29">
        <f t="shared" si="123"/>
        <v>0</v>
      </c>
      <c r="BG161" s="28">
        <v>0.4</v>
      </c>
      <c r="BH161" s="36">
        <f>VLOOKUP($C161,[1]Sheet1!$C:$AD,26,0)</f>
        <v>8.3333333333333301E-2</v>
      </c>
      <c r="BI161" s="32">
        <f t="shared" si="124"/>
        <v>1</v>
      </c>
      <c r="BJ161" s="29">
        <f t="shared" si="125"/>
        <v>1.2E-2</v>
      </c>
      <c r="BK161" s="38">
        <v>0.95</v>
      </c>
      <c r="BL161" s="36">
        <f>VLOOKUP($C161,[1]Sheet1!$C:$AD,27,0)</f>
        <v>0.99762611275964397</v>
      </c>
      <c r="BM161" s="32">
        <f t="shared" si="126"/>
        <v>5</v>
      </c>
      <c r="BN161" s="29">
        <f t="shared" si="127"/>
        <v>0.05</v>
      </c>
      <c r="BO161" s="39">
        <v>2</v>
      </c>
      <c r="BP161" s="32">
        <f t="shared" si="128"/>
        <v>5</v>
      </c>
      <c r="BQ161" s="29">
        <f t="shared" si="129"/>
        <v>0.05</v>
      </c>
      <c r="BR161" s="29">
        <f t="shared" si="130"/>
        <v>0.5</v>
      </c>
      <c r="BS161" s="29">
        <f t="shared" si="131"/>
        <v>0.13200000000000001</v>
      </c>
      <c r="BT161" s="29">
        <f t="shared" si="132"/>
        <v>0.1</v>
      </c>
      <c r="BU161" s="40">
        <f t="shared" si="133"/>
        <v>0.73199999999999998</v>
      </c>
      <c r="BV161" s="41" t="str">
        <f t="shared" si="134"/>
        <v>TERIMA</v>
      </c>
      <c r="BW161" s="42">
        <f t="shared" si="135"/>
        <v>670000</v>
      </c>
      <c r="BX161" s="43">
        <f t="shared" si="136"/>
        <v>88440</v>
      </c>
      <c r="BY161" s="44"/>
      <c r="BZ161" s="44"/>
      <c r="CA161" s="44"/>
      <c r="CB161" s="43">
        <f t="shared" si="137"/>
        <v>335000</v>
      </c>
      <c r="CC161" s="43">
        <f t="shared" si="138"/>
        <v>88440</v>
      </c>
      <c r="CD161" s="43">
        <f t="shared" si="139"/>
        <v>67000</v>
      </c>
      <c r="CE161" s="37">
        <f t="shared" si="140"/>
        <v>0</v>
      </c>
      <c r="CF161" s="24">
        <f t="shared" si="141"/>
        <v>0</v>
      </c>
      <c r="CG161" s="24">
        <f t="shared" si="142"/>
        <v>0</v>
      </c>
      <c r="CH161" s="24">
        <f t="shared" si="143"/>
        <v>0</v>
      </c>
      <c r="CI161" s="24">
        <f t="shared" si="144"/>
        <v>0</v>
      </c>
      <c r="CJ161" s="24">
        <f t="shared" si="145"/>
        <v>0</v>
      </c>
      <c r="CK161" s="24">
        <f t="shared" si="146"/>
        <v>0</v>
      </c>
      <c r="CL161" s="24">
        <f t="shared" si="147"/>
        <v>0</v>
      </c>
      <c r="CM161" s="24">
        <f t="shared" si="148"/>
        <v>1</v>
      </c>
      <c r="CN161" s="45">
        <f t="shared" si="149"/>
        <v>490440</v>
      </c>
      <c r="CO161" s="47"/>
    </row>
    <row r="162" spans="1:93" s="48" customFormat="1">
      <c r="A162" s="22">
        <v>152</v>
      </c>
      <c r="B162" s="89" t="s">
        <v>220</v>
      </c>
      <c r="C162" s="24">
        <v>178144</v>
      </c>
      <c r="D162" s="25">
        <f>IFERROR(VLOOKUP($C162,[1]Sheet1!$C:$AD,14,0),"")</f>
        <v>44544</v>
      </c>
      <c r="E162" s="25">
        <f>IFERROR(VLOOKUP($C162,[1]Sheet1!$C:$AD,15,0),"")</f>
        <v>44725</v>
      </c>
      <c r="F162" s="26" t="str">
        <f>IFERROR(VLOOKUP($C162,[1]Sheet1!$C:$AD,17,0),"")</f>
        <v>C</v>
      </c>
      <c r="G162" s="25" t="str">
        <f>IFERROR(VLOOKUP($C162,[1]Sheet1!$C:$AD,9,0),"")</f>
        <v>AGENT PREPAID</v>
      </c>
      <c r="H162" s="25" t="str">
        <f>IFERROR(VLOOKUP($C162,[1]Sheet1!$C:$AD,4,0),"")</f>
        <v>PEREMPUAN</v>
      </c>
      <c r="I162" s="25" t="str">
        <f>IFERROR(VLOOKUP($C162,[1]Sheet1!$C:$AD,11,0),"")</f>
        <v>TATAN SUDRAJAT</v>
      </c>
      <c r="J162" s="25" t="str">
        <f>IFERROR(VLOOKUP($C162,[1]Sheet1!$C:$AD,12,0),"")</f>
        <v>RIKA RIANY</v>
      </c>
      <c r="K162" s="27" t="s">
        <v>68</v>
      </c>
      <c r="L162" s="24"/>
      <c r="M162" s="24"/>
      <c r="N162" s="22">
        <v>22</v>
      </c>
      <c r="O162" s="22">
        <f>VLOOKUP($C162,[1]Sheet2!$C:$AI,11,0)</f>
        <v>20</v>
      </c>
      <c r="P162" s="22">
        <f>VLOOKUP($C162,[1]Sheet2!$C:$AI,17,0)</f>
        <v>0</v>
      </c>
      <c r="Q162" s="22">
        <f>VLOOKUP($C162,[1]Sheet2!$C:$AI,19,0)</f>
        <v>0</v>
      </c>
      <c r="R162" s="22">
        <f>VLOOKUP($C162,[1]Sheet2!$C:$AI,25,0)</f>
        <v>0</v>
      </c>
      <c r="S162" s="22">
        <f>VLOOKUP($C162,[1]Sheet2!$C:$AI,22,0)</f>
        <v>0</v>
      </c>
      <c r="T162" s="22">
        <f>VLOOKUP($C162,[1]Sheet2!$C:$AI,16,0)</f>
        <v>0</v>
      </c>
      <c r="U162" s="22">
        <f t="shared" si="100"/>
        <v>0</v>
      </c>
      <c r="V162" s="22">
        <f t="shared" si="101"/>
        <v>20</v>
      </c>
      <c r="W162" s="22">
        <f t="shared" si="102"/>
        <v>20</v>
      </c>
      <c r="X162" s="22">
        <v>7.75</v>
      </c>
      <c r="Y162" s="22">
        <v>0</v>
      </c>
      <c r="Z162" s="28">
        <f t="shared" si="103"/>
        <v>1</v>
      </c>
      <c r="AA162" s="22">
        <f t="shared" si="104"/>
        <v>5</v>
      </c>
      <c r="AB162" s="29">
        <f t="shared" si="105"/>
        <v>0.1</v>
      </c>
      <c r="AC162" s="22">
        <f t="shared" si="106"/>
        <v>0</v>
      </c>
      <c r="AD162" s="28">
        <f t="shared" si="107"/>
        <v>1</v>
      </c>
      <c r="AE162" s="22">
        <f t="shared" si="108"/>
        <v>5</v>
      </c>
      <c r="AF162" s="29">
        <f t="shared" si="109"/>
        <v>0.15</v>
      </c>
      <c r="AG162" s="22">
        <f t="shared" si="110"/>
        <v>9300</v>
      </c>
      <c r="AH162" s="30">
        <f>VLOOKUP(C162,[1]Sheet3!C:H,6,0)</f>
        <v>11774.333333333325</v>
      </c>
      <c r="AI162" s="31">
        <f t="shared" si="111"/>
        <v>1.2660573476702499</v>
      </c>
      <c r="AJ162" s="22">
        <f t="shared" si="112"/>
        <v>5</v>
      </c>
      <c r="AK162" s="29">
        <f t="shared" si="113"/>
        <v>0.1</v>
      </c>
      <c r="AL162" s="32">
        <v>300</v>
      </c>
      <c r="AM162" s="33">
        <f>VLOOKUP($C162,[1]Sheet1!$C:$AD,21,0)</f>
        <v>296.820572764465</v>
      </c>
      <c r="AN162" s="32">
        <f t="shared" si="114"/>
        <v>5</v>
      </c>
      <c r="AO162" s="29">
        <f t="shared" si="115"/>
        <v>0.15</v>
      </c>
      <c r="AP162" s="34">
        <v>95</v>
      </c>
      <c r="AQ162" s="33">
        <f>VLOOKUP($C162,[1]Sheet1!$C:$AD,22,0)</f>
        <v>96.6666666666667</v>
      </c>
      <c r="AR162" s="32">
        <f t="shared" si="116"/>
        <v>5</v>
      </c>
      <c r="AS162" s="29">
        <f t="shared" si="117"/>
        <v>0.1</v>
      </c>
      <c r="AT162" s="35">
        <v>0.92</v>
      </c>
      <c r="AU162" s="36">
        <f>VLOOKUP($C162,[1]Sheet1!$C:$AD,23,0)</f>
        <v>0.94545454545454599</v>
      </c>
      <c r="AV162" s="32">
        <f t="shared" si="118"/>
        <v>5</v>
      </c>
      <c r="AW162" s="29">
        <f t="shared" si="119"/>
        <v>0.1</v>
      </c>
      <c r="AX162" s="34">
        <v>90</v>
      </c>
      <c r="AY162" s="33">
        <f>VLOOKUP($C162,[1]Sheet1!$C:$AD,24,0)</f>
        <v>100</v>
      </c>
      <c r="AZ162" s="32">
        <f t="shared" si="120"/>
        <v>5</v>
      </c>
      <c r="BA162" s="29">
        <f t="shared" si="121"/>
        <v>0.08</v>
      </c>
      <c r="BB162" s="28">
        <v>0.85</v>
      </c>
      <c r="BC162" s="36">
        <f>VLOOKUP($C162,[1]Sheet1!$C:$AD,25,0)</f>
        <v>0.87878787878787901</v>
      </c>
      <c r="BD162" s="37">
        <v>1</v>
      </c>
      <c r="BE162" s="32">
        <f t="shared" si="122"/>
        <v>0</v>
      </c>
      <c r="BF162" s="29">
        <f t="shared" si="123"/>
        <v>0</v>
      </c>
      <c r="BG162" s="28">
        <v>0.4</v>
      </c>
      <c r="BH162" s="36">
        <f>VLOOKUP($C162,[1]Sheet1!$C:$AD,26,0)</f>
        <v>0.54545454545454497</v>
      </c>
      <c r="BI162" s="32">
        <f t="shared" si="124"/>
        <v>5</v>
      </c>
      <c r="BJ162" s="29">
        <f t="shared" si="125"/>
        <v>0.06</v>
      </c>
      <c r="BK162" s="38">
        <v>0.95</v>
      </c>
      <c r="BL162" s="36">
        <f>VLOOKUP($C162,[1]Sheet1!$C:$AD,27,0)</f>
        <v>0.99357101110461699</v>
      </c>
      <c r="BM162" s="32">
        <f t="shared" si="126"/>
        <v>5</v>
      </c>
      <c r="BN162" s="29">
        <f t="shared" si="127"/>
        <v>0.05</v>
      </c>
      <c r="BO162" s="39">
        <v>2</v>
      </c>
      <c r="BP162" s="32">
        <f t="shared" si="128"/>
        <v>5</v>
      </c>
      <c r="BQ162" s="29">
        <f t="shared" si="129"/>
        <v>0.05</v>
      </c>
      <c r="BR162" s="29">
        <f t="shared" si="130"/>
        <v>0.5</v>
      </c>
      <c r="BS162" s="29">
        <f t="shared" si="131"/>
        <v>0.33999999999999997</v>
      </c>
      <c r="BT162" s="29">
        <f t="shared" si="132"/>
        <v>0.1</v>
      </c>
      <c r="BU162" s="40">
        <f t="shared" si="133"/>
        <v>0.94</v>
      </c>
      <c r="BV162" s="41" t="str">
        <f t="shared" si="134"/>
        <v>TERIMA</v>
      </c>
      <c r="BW162" s="42">
        <f t="shared" si="135"/>
        <v>670000</v>
      </c>
      <c r="BX162" s="43">
        <f t="shared" si="136"/>
        <v>227799.99999999997</v>
      </c>
      <c r="BY162" s="44"/>
      <c r="BZ162" s="44"/>
      <c r="CA162" s="44"/>
      <c r="CB162" s="43">
        <f t="shared" si="137"/>
        <v>335000</v>
      </c>
      <c r="CC162" s="43">
        <f t="shared" si="138"/>
        <v>227799.99999999997</v>
      </c>
      <c r="CD162" s="43">
        <f t="shared" si="139"/>
        <v>67000</v>
      </c>
      <c r="CE162" s="37">
        <f t="shared" si="140"/>
        <v>0</v>
      </c>
      <c r="CF162" s="24">
        <f t="shared" si="141"/>
        <v>0</v>
      </c>
      <c r="CG162" s="24">
        <f t="shared" si="142"/>
        <v>0</v>
      </c>
      <c r="CH162" s="24">
        <f t="shared" si="143"/>
        <v>0</v>
      </c>
      <c r="CI162" s="24">
        <f t="shared" si="144"/>
        <v>0</v>
      </c>
      <c r="CJ162" s="24">
        <f t="shared" si="145"/>
        <v>0</v>
      </c>
      <c r="CK162" s="24">
        <f t="shared" si="146"/>
        <v>0</v>
      </c>
      <c r="CL162" s="24">
        <f t="shared" si="147"/>
        <v>0</v>
      </c>
      <c r="CM162" s="24">
        <f t="shared" si="148"/>
        <v>1</v>
      </c>
      <c r="CN162" s="45">
        <f t="shared" si="149"/>
        <v>629800</v>
      </c>
      <c r="CO162" s="47"/>
    </row>
    <row r="163" spans="1:93" s="48" customFormat="1">
      <c r="A163" s="22">
        <v>153</v>
      </c>
      <c r="B163" s="89" t="s">
        <v>221</v>
      </c>
      <c r="C163" s="24">
        <v>178152</v>
      </c>
      <c r="D163" s="25">
        <f>IFERROR(VLOOKUP($C163,[1]Sheet1!$C:$AD,14,0),"")</f>
        <v>44544</v>
      </c>
      <c r="E163" s="25">
        <f>IFERROR(VLOOKUP($C163,[1]Sheet1!$C:$AD,15,0),"")</f>
        <v>44725</v>
      </c>
      <c r="F163" s="26" t="str">
        <f>IFERROR(VLOOKUP($C163,[1]Sheet1!$C:$AD,17,0),"")</f>
        <v>C</v>
      </c>
      <c r="G163" s="25" t="str">
        <f>IFERROR(VLOOKUP($C163,[1]Sheet1!$C:$AD,9,0),"")</f>
        <v>AGENT PREPAID</v>
      </c>
      <c r="H163" s="25" t="str">
        <f>IFERROR(VLOOKUP($C163,[1]Sheet1!$C:$AD,4,0),"")</f>
        <v>PEREMPUAN</v>
      </c>
      <c r="I163" s="25" t="str">
        <f>IFERROR(VLOOKUP($C163,[1]Sheet1!$C:$AD,11,0),"")</f>
        <v>METI PERMAYANTI</v>
      </c>
      <c r="J163" s="25" t="str">
        <f>IFERROR(VLOOKUP($C163,[1]Sheet1!$C:$AD,12,0),"")</f>
        <v>RIKA RIANY</v>
      </c>
      <c r="K163" s="27" t="s">
        <v>68</v>
      </c>
      <c r="L163" s="24"/>
      <c r="M163" s="24"/>
      <c r="N163" s="22">
        <v>22</v>
      </c>
      <c r="O163" s="22">
        <f>VLOOKUP($C163,[1]Sheet2!$C:$AI,11,0)</f>
        <v>21</v>
      </c>
      <c r="P163" s="22">
        <f>VLOOKUP($C163,[1]Sheet2!$C:$AI,17,0)</f>
        <v>0</v>
      </c>
      <c r="Q163" s="22">
        <f>VLOOKUP($C163,[1]Sheet2!$C:$AI,19,0)</f>
        <v>0</v>
      </c>
      <c r="R163" s="22">
        <f>VLOOKUP($C163,[1]Sheet2!$C:$AI,25,0)</f>
        <v>0</v>
      </c>
      <c r="S163" s="22">
        <f>VLOOKUP($C163,[1]Sheet2!$C:$AI,22,0)</f>
        <v>0</v>
      </c>
      <c r="T163" s="22">
        <f>VLOOKUP($C163,[1]Sheet2!$C:$AI,16,0)</f>
        <v>0</v>
      </c>
      <c r="U163" s="22">
        <f t="shared" si="100"/>
        <v>0</v>
      </c>
      <c r="V163" s="22">
        <f t="shared" si="101"/>
        <v>21</v>
      </c>
      <c r="W163" s="22">
        <f t="shared" si="102"/>
        <v>21</v>
      </c>
      <c r="X163" s="22">
        <v>7.75</v>
      </c>
      <c r="Y163" s="22">
        <v>0</v>
      </c>
      <c r="Z163" s="28">
        <f t="shared" si="103"/>
        <v>1</v>
      </c>
      <c r="AA163" s="22">
        <f t="shared" si="104"/>
        <v>5</v>
      </c>
      <c r="AB163" s="29">
        <f t="shared" si="105"/>
        <v>0.1</v>
      </c>
      <c r="AC163" s="22">
        <f t="shared" si="106"/>
        <v>0</v>
      </c>
      <c r="AD163" s="28">
        <f t="shared" si="107"/>
        <v>1</v>
      </c>
      <c r="AE163" s="22">
        <f t="shared" si="108"/>
        <v>5</v>
      </c>
      <c r="AF163" s="29">
        <f t="shared" si="109"/>
        <v>0.15</v>
      </c>
      <c r="AG163" s="22">
        <f t="shared" si="110"/>
        <v>9765</v>
      </c>
      <c r="AH163" s="30">
        <f>VLOOKUP(C163,[1]Sheet3!C:H,6,0)</f>
        <v>12659.766666666626</v>
      </c>
      <c r="AI163" s="31">
        <f t="shared" si="111"/>
        <v>1.29644307902372</v>
      </c>
      <c r="AJ163" s="22">
        <f t="shared" si="112"/>
        <v>5</v>
      </c>
      <c r="AK163" s="29">
        <f t="shared" si="113"/>
        <v>0.1</v>
      </c>
      <c r="AL163" s="32">
        <v>300</v>
      </c>
      <c r="AM163" s="33">
        <f>VLOOKUP($C163,[1]Sheet1!$C:$AD,21,0)</f>
        <v>297.43606557377097</v>
      </c>
      <c r="AN163" s="32">
        <f t="shared" si="114"/>
        <v>5</v>
      </c>
      <c r="AO163" s="29">
        <f t="shared" si="115"/>
        <v>0.15</v>
      </c>
      <c r="AP163" s="34">
        <v>95</v>
      </c>
      <c r="AQ163" s="33">
        <f>VLOOKUP($C163,[1]Sheet1!$C:$AD,22,0)</f>
        <v>100</v>
      </c>
      <c r="AR163" s="32">
        <f t="shared" si="116"/>
        <v>5</v>
      </c>
      <c r="AS163" s="29">
        <f t="shared" si="117"/>
        <v>0.1</v>
      </c>
      <c r="AT163" s="35">
        <v>0.92</v>
      </c>
      <c r="AU163" s="36">
        <f>VLOOKUP($C163,[1]Sheet1!$C:$AD,23,0)</f>
        <v>0.91351351351351395</v>
      </c>
      <c r="AV163" s="32">
        <f t="shared" si="118"/>
        <v>1</v>
      </c>
      <c r="AW163" s="29">
        <f t="shared" si="119"/>
        <v>0.02</v>
      </c>
      <c r="AX163" s="34">
        <v>90</v>
      </c>
      <c r="AY163" s="33">
        <f>VLOOKUP($C163,[1]Sheet1!$C:$AD,24,0)</f>
        <v>100</v>
      </c>
      <c r="AZ163" s="32">
        <f t="shared" si="120"/>
        <v>5</v>
      </c>
      <c r="BA163" s="29">
        <f t="shared" si="121"/>
        <v>0.08</v>
      </c>
      <c r="BB163" s="28">
        <v>0.85</v>
      </c>
      <c r="BC163" s="36">
        <f>VLOOKUP($C163,[1]Sheet1!$C:$AD,25,0)</f>
        <v>0.92063492063492103</v>
      </c>
      <c r="BD163" s="37"/>
      <c r="BE163" s="32">
        <f t="shared" si="122"/>
        <v>5</v>
      </c>
      <c r="BF163" s="29">
        <f t="shared" si="123"/>
        <v>0.06</v>
      </c>
      <c r="BG163" s="28">
        <v>0.4</v>
      </c>
      <c r="BH163" s="36">
        <f>VLOOKUP($C163,[1]Sheet1!$C:$AD,26,0)</f>
        <v>0.54054054054054101</v>
      </c>
      <c r="BI163" s="32">
        <f t="shared" si="124"/>
        <v>5</v>
      </c>
      <c r="BJ163" s="29">
        <f t="shared" si="125"/>
        <v>0.06</v>
      </c>
      <c r="BK163" s="38">
        <v>0.95</v>
      </c>
      <c r="BL163" s="36">
        <f>VLOOKUP($C163,[1]Sheet1!$C:$AD,27,0)</f>
        <v>0.99344262295081998</v>
      </c>
      <c r="BM163" s="32">
        <f t="shared" si="126"/>
        <v>5</v>
      </c>
      <c r="BN163" s="29">
        <f t="shared" si="127"/>
        <v>0.05</v>
      </c>
      <c r="BO163" s="39">
        <v>2</v>
      </c>
      <c r="BP163" s="32">
        <f t="shared" si="128"/>
        <v>5</v>
      </c>
      <c r="BQ163" s="29">
        <f t="shared" si="129"/>
        <v>0.05</v>
      </c>
      <c r="BR163" s="29">
        <f t="shared" si="130"/>
        <v>0.5</v>
      </c>
      <c r="BS163" s="29">
        <f t="shared" si="131"/>
        <v>0.32</v>
      </c>
      <c r="BT163" s="29">
        <f t="shared" si="132"/>
        <v>0.1</v>
      </c>
      <c r="BU163" s="40">
        <f t="shared" si="133"/>
        <v>0.92</v>
      </c>
      <c r="BV163" s="41" t="str">
        <f t="shared" si="134"/>
        <v>TERIMA</v>
      </c>
      <c r="BW163" s="42">
        <f t="shared" si="135"/>
        <v>670000</v>
      </c>
      <c r="BX163" s="43">
        <f t="shared" si="136"/>
        <v>214400</v>
      </c>
      <c r="BY163" s="44"/>
      <c r="BZ163" s="44"/>
      <c r="CA163" s="44"/>
      <c r="CB163" s="43">
        <f t="shared" si="137"/>
        <v>335000</v>
      </c>
      <c r="CC163" s="43">
        <f t="shared" si="138"/>
        <v>214400</v>
      </c>
      <c r="CD163" s="43">
        <f t="shared" si="139"/>
        <v>67000</v>
      </c>
      <c r="CE163" s="37">
        <f t="shared" si="140"/>
        <v>0</v>
      </c>
      <c r="CF163" s="24">
        <f t="shared" si="141"/>
        <v>0</v>
      </c>
      <c r="CG163" s="24">
        <f t="shared" si="142"/>
        <v>0</v>
      </c>
      <c r="CH163" s="24">
        <f t="shared" si="143"/>
        <v>0</v>
      </c>
      <c r="CI163" s="24">
        <f t="shared" si="144"/>
        <v>0</v>
      </c>
      <c r="CJ163" s="24">
        <f t="shared" si="145"/>
        <v>0</v>
      </c>
      <c r="CK163" s="24">
        <f t="shared" si="146"/>
        <v>0</v>
      </c>
      <c r="CL163" s="24">
        <f t="shared" si="147"/>
        <v>0</v>
      </c>
      <c r="CM163" s="24">
        <f t="shared" si="148"/>
        <v>1</v>
      </c>
      <c r="CN163" s="45">
        <f t="shared" si="149"/>
        <v>616400</v>
      </c>
      <c r="CO163" s="47"/>
    </row>
    <row r="164" spans="1:93" s="48" customFormat="1">
      <c r="A164" s="22">
        <v>154</v>
      </c>
      <c r="B164" s="89" t="s">
        <v>222</v>
      </c>
      <c r="C164" s="24">
        <v>175525</v>
      </c>
      <c r="D164" s="25">
        <f>IFERROR(VLOOKUP($C164,[1]Sheet1!$C:$AD,14,0),"")</f>
        <v>44562</v>
      </c>
      <c r="E164" s="25">
        <f>IFERROR(VLOOKUP($C164,[1]Sheet1!$C:$AD,15,0),"")</f>
        <v>44865</v>
      </c>
      <c r="F164" s="26" t="str">
        <f>IFERROR(VLOOKUP($C164,[1]Sheet1!$C:$AD,17,0),"")</f>
        <v>D</v>
      </c>
      <c r="G164" s="25" t="str">
        <f>IFERROR(VLOOKUP($C164,[1]Sheet1!$C:$AD,9,0),"")</f>
        <v>AGENT PREPAID</v>
      </c>
      <c r="H164" s="25" t="str">
        <f>IFERROR(VLOOKUP($C164,[1]Sheet1!$C:$AD,4,0),"")</f>
        <v>PEREMPUAN</v>
      </c>
      <c r="I164" s="25" t="str">
        <f>IFERROR(VLOOKUP($C164,[1]Sheet1!$C:$AD,11,0),"")</f>
        <v>SLAMET GUMELAR</v>
      </c>
      <c r="J164" s="25" t="str">
        <f>IFERROR(VLOOKUP($C164,[1]Sheet1!$C:$AD,12,0),"")</f>
        <v>AAN YANUAR</v>
      </c>
      <c r="K164" s="27" t="s">
        <v>68</v>
      </c>
      <c r="L164" s="24"/>
      <c r="M164" s="24"/>
      <c r="N164" s="22">
        <v>22</v>
      </c>
      <c r="O164" s="22">
        <f>VLOOKUP($C164,[1]Sheet2!$C:$AI,11,0)</f>
        <v>21</v>
      </c>
      <c r="P164" s="22">
        <f>VLOOKUP($C164,[1]Sheet2!$C:$AI,17,0)</f>
        <v>0</v>
      </c>
      <c r="Q164" s="22">
        <f>VLOOKUP($C164,[1]Sheet2!$C:$AI,19,0)</f>
        <v>0</v>
      </c>
      <c r="R164" s="22">
        <f>VLOOKUP($C164,[1]Sheet2!$C:$AI,25,0)</f>
        <v>0</v>
      </c>
      <c r="S164" s="22">
        <f>VLOOKUP($C164,[1]Sheet2!$C:$AI,22,0)</f>
        <v>0</v>
      </c>
      <c r="T164" s="22">
        <f>VLOOKUP($C164,[1]Sheet2!$C:$AI,16,0)</f>
        <v>0</v>
      </c>
      <c r="U164" s="22">
        <f t="shared" si="100"/>
        <v>0</v>
      </c>
      <c r="V164" s="22">
        <f t="shared" si="101"/>
        <v>21</v>
      </c>
      <c r="W164" s="22">
        <f t="shared" si="102"/>
        <v>21</v>
      </c>
      <c r="X164" s="22">
        <v>7.75</v>
      </c>
      <c r="Y164" s="22">
        <v>0</v>
      </c>
      <c r="Z164" s="28">
        <f t="shared" si="103"/>
        <v>1</v>
      </c>
      <c r="AA164" s="22">
        <f t="shared" si="104"/>
        <v>5</v>
      </c>
      <c r="AB164" s="29">
        <f t="shared" si="105"/>
        <v>0.1</v>
      </c>
      <c r="AC164" s="22">
        <f t="shared" si="106"/>
        <v>0</v>
      </c>
      <c r="AD164" s="28">
        <f t="shared" si="107"/>
        <v>1</v>
      </c>
      <c r="AE164" s="22">
        <f t="shared" si="108"/>
        <v>5</v>
      </c>
      <c r="AF164" s="29">
        <f t="shared" si="109"/>
        <v>0.15</v>
      </c>
      <c r="AG164" s="22">
        <f t="shared" si="110"/>
        <v>9765</v>
      </c>
      <c r="AH164" s="30">
        <f>VLOOKUP(C164,[1]Sheet3!C:H,6,0)</f>
        <v>12380.333333333361</v>
      </c>
      <c r="AI164" s="31">
        <f t="shared" si="111"/>
        <v>1.2678272742788901</v>
      </c>
      <c r="AJ164" s="22">
        <f t="shared" si="112"/>
        <v>5</v>
      </c>
      <c r="AK164" s="29">
        <f t="shared" si="113"/>
        <v>0.1</v>
      </c>
      <c r="AL164" s="32">
        <v>300</v>
      </c>
      <c r="AM164" s="33">
        <f>VLOOKUP($C164,[1]Sheet1!$C:$AD,21,0)</f>
        <v>268.903261470426</v>
      </c>
      <c r="AN164" s="32">
        <f t="shared" si="114"/>
        <v>5</v>
      </c>
      <c r="AO164" s="29">
        <f t="shared" si="115"/>
        <v>0.15</v>
      </c>
      <c r="AP164" s="34">
        <v>95</v>
      </c>
      <c r="AQ164" s="33">
        <f>VLOOKUP($C164,[1]Sheet1!$C:$AD,22,0)</f>
        <v>98.75</v>
      </c>
      <c r="AR164" s="32">
        <f t="shared" si="116"/>
        <v>5</v>
      </c>
      <c r="AS164" s="29">
        <f t="shared" si="117"/>
        <v>0.1</v>
      </c>
      <c r="AT164" s="35">
        <v>0.92</v>
      </c>
      <c r="AU164" s="36">
        <f>VLOOKUP($C164,[1]Sheet1!$C:$AD,23,0)</f>
        <v>0.87692307692307703</v>
      </c>
      <c r="AV164" s="32">
        <f t="shared" si="118"/>
        <v>1</v>
      </c>
      <c r="AW164" s="29">
        <f t="shared" si="119"/>
        <v>0.02</v>
      </c>
      <c r="AX164" s="34">
        <v>90</v>
      </c>
      <c r="AY164" s="33">
        <f>VLOOKUP($C164,[1]Sheet1!$C:$AD,24,0)</f>
        <v>100</v>
      </c>
      <c r="AZ164" s="32">
        <f t="shared" si="120"/>
        <v>5</v>
      </c>
      <c r="BA164" s="29">
        <f t="shared" si="121"/>
        <v>0.08</v>
      </c>
      <c r="BB164" s="28">
        <v>0.85</v>
      </c>
      <c r="BC164" s="36">
        <f>VLOOKUP($C164,[1]Sheet1!$C:$AD,25,0)</f>
        <v>0.80645161290322598</v>
      </c>
      <c r="BD164" s="37"/>
      <c r="BE164" s="32">
        <f t="shared" si="122"/>
        <v>1</v>
      </c>
      <c r="BF164" s="29">
        <f t="shared" si="123"/>
        <v>1.2E-2</v>
      </c>
      <c r="BG164" s="28">
        <v>0.4</v>
      </c>
      <c r="BH164" s="36">
        <f>VLOOKUP($C164,[1]Sheet1!$C:$AD,26,0)</f>
        <v>0.512820512820513</v>
      </c>
      <c r="BI164" s="32">
        <f t="shared" si="124"/>
        <v>5</v>
      </c>
      <c r="BJ164" s="29">
        <f t="shared" si="125"/>
        <v>0.06</v>
      </c>
      <c r="BK164" s="38">
        <v>0.95</v>
      </c>
      <c r="BL164" s="36">
        <f>VLOOKUP($C164,[1]Sheet1!$C:$AD,27,0)</f>
        <v>0.99502487562189101</v>
      </c>
      <c r="BM164" s="32">
        <f t="shared" si="126"/>
        <v>5</v>
      </c>
      <c r="BN164" s="29">
        <f t="shared" si="127"/>
        <v>0.05</v>
      </c>
      <c r="BO164" s="39">
        <v>2</v>
      </c>
      <c r="BP164" s="32">
        <f t="shared" si="128"/>
        <v>5</v>
      </c>
      <c r="BQ164" s="29">
        <f t="shared" si="129"/>
        <v>0.05</v>
      </c>
      <c r="BR164" s="29">
        <f t="shared" si="130"/>
        <v>0.5</v>
      </c>
      <c r="BS164" s="29">
        <f t="shared" si="131"/>
        <v>0.27200000000000002</v>
      </c>
      <c r="BT164" s="29">
        <f t="shared" si="132"/>
        <v>0.1</v>
      </c>
      <c r="BU164" s="40">
        <f t="shared" si="133"/>
        <v>0.872</v>
      </c>
      <c r="BV164" s="41" t="str">
        <f t="shared" si="134"/>
        <v>TERIMA</v>
      </c>
      <c r="BW164" s="42">
        <f t="shared" si="135"/>
        <v>670000</v>
      </c>
      <c r="BX164" s="43">
        <f t="shared" si="136"/>
        <v>182240</v>
      </c>
      <c r="BY164" s="44"/>
      <c r="BZ164" s="44"/>
      <c r="CA164" s="44"/>
      <c r="CB164" s="43">
        <f t="shared" si="137"/>
        <v>335000</v>
      </c>
      <c r="CC164" s="43">
        <f t="shared" si="138"/>
        <v>182240</v>
      </c>
      <c r="CD164" s="43">
        <f t="shared" si="139"/>
        <v>67000</v>
      </c>
      <c r="CE164" s="37">
        <f t="shared" si="140"/>
        <v>0</v>
      </c>
      <c r="CF164" s="24">
        <f t="shared" si="141"/>
        <v>0</v>
      </c>
      <c r="CG164" s="24">
        <f t="shared" si="142"/>
        <v>0</v>
      </c>
      <c r="CH164" s="24">
        <f t="shared" si="143"/>
        <v>0</v>
      </c>
      <c r="CI164" s="24">
        <f t="shared" si="144"/>
        <v>0</v>
      </c>
      <c r="CJ164" s="24">
        <f t="shared" si="145"/>
        <v>0</v>
      </c>
      <c r="CK164" s="24">
        <f t="shared" si="146"/>
        <v>0</v>
      </c>
      <c r="CL164" s="24">
        <f t="shared" si="147"/>
        <v>0</v>
      </c>
      <c r="CM164" s="24">
        <f t="shared" si="148"/>
        <v>1</v>
      </c>
      <c r="CN164" s="45">
        <f t="shared" si="149"/>
        <v>584240</v>
      </c>
      <c r="CO164" s="47"/>
    </row>
    <row r="165" spans="1:93" s="48" customFormat="1">
      <c r="A165" s="22">
        <v>155</v>
      </c>
      <c r="B165" s="82" t="s">
        <v>223</v>
      </c>
      <c r="C165" s="24">
        <v>156541</v>
      </c>
      <c r="D165" s="25">
        <f>IFERROR(VLOOKUP($C165,[1]Sheet1!$C:$AD,14,0),"")</f>
        <v>44466</v>
      </c>
      <c r="E165" s="25">
        <f>IFERROR(VLOOKUP($C165,[1]Sheet1!$C:$AD,15,0),"")</f>
        <v>44646</v>
      </c>
      <c r="F165" s="26" t="str">
        <f>IFERROR(VLOOKUP($C165,[1]Sheet1!$C:$AD,17,0),"")</f>
        <v>E</v>
      </c>
      <c r="G165" s="25" t="str">
        <f>IFERROR(VLOOKUP($C165,[1]Sheet1!$C:$AD,9,0),"")</f>
        <v>AGENT PREPAID</v>
      </c>
      <c r="H165" s="25" t="str">
        <f>IFERROR(VLOOKUP($C165,[1]Sheet1!$C:$AD,4,0),"")</f>
        <v>PEREMPUAN</v>
      </c>
      <c r="I165" s="25" t="str">
        <f>IFERROR(VLOOKUP($C165,[1]Sheet1!$C:$AD,11,0),"")</f>
        <v>IMAN RINALDI</v>
      </c>
      <c r="J165" s="25" t="str">
        <f>IFERROR(VLOOKUP($C165,[1]Sheet1!$C:$AD,12,0),"")</f>
        <v>RIKA RIANY</v>
      </c>
      <c r="K165" s="27" t="s">
        <v>68</v>
      </c>
      <c r="L165" s="24"/>
      <c r="M165" s="24"/>
      <c r="N165" s="22">
        <v>22</v>
      </c>
      <c r="O165" s="22">
        <f>VLOOKUP($C165,[1]Sheet2!$C:$AI,11,0)</f>
        <v>20</v>
      </c>
      <c r="P165" s="22">
        <f>VLOOKUP($C165,[1]Sheet2!$C:$AI,17,0)</f>
        <v>0</v>
      </c>
      <c r="Q165" s="22">
        <f>VLOOKUP($C165,[1]Sheet2!$C:$AI,19,0)</f>
        <v>0</v>
      </c>
      <c r="R165" s="22">
        <f>VLOOKUP($C165,[1]Sheet2!$C:$AI,25,0)</f>
        <v>0</v>
      </c>
      <c r="S165" s="22">
        <f>VLOOKUP($C165,[1]Sheet2!$C:$AI,22,0)</f>
        <v>0</v>
      </c>
      <c r="T165" s="22">
        <f>VLOOKUP($C165,[1]Sheet2!$C:$AI,16,0)</f>
        <v>0</v>
      </c>
      <c r="U165" s="22">
        <f t="shared" si="100"/>
        <v>0</v>
      </c>
      <c r="V165" s="22">
        <f t="shared" si="101"/>
        <v>20</v>
      </c>
      <c r="W165" s="22">
        <f t="shared" si="102"/>
        <v>20</v>
      </c>
      <c r="X165" s="22">
        <v>7.75</v>
      </c>
      <c r="Y165" s="22">
        <v>0</v>
      </c>
      <c r="Z165" s="28">
        <f t="shared" si="103"/>
        <v>1</v>
      </c>
      <c r="AA165" s="22">
        <f t="shared" si="104"/>
        <v>5</v>
      </c>
      <c r="AB165" s="29">
        <f t="shared" si="105"/>
        <v>0.1</v>
      </c>
      <c r="AC165" s="22">
        <f t="shared" si="106"/>
        <v>0</v>
      </c>
      <c r="AD165" s="28">
        <f t="shared" si="107"/>
        <v>1</v>
      </c>
      <c r="AE165" s="22">
        <f t="shared" si="108"/>
        <v>5</v>
      </c>
      <c r="AF165" s="29">
        <f t="shared" si="109"/>
        <v>0.15</v>
      </c>
      <c r="AG165" s="22">
        <f t="shared" si="110"/>
        <v>9300</v>
      </c>
      <c r="AH165" s="30">
        <f>VLOOKUP(C165,[1]Sheet3!C:H,6,0)</f>
        <v>11512.983333333364</v>
      </c>
      <c r="AI165" s="31">
        <f t="shared" si="111"/>
        <v>1.2379551971326199</v>
      </c>
      <c r="AJ165" s="22">
        <f t="shared" si="112"/>
        <v>5</v>
      </c>
      <c r="AK165" s="29">
        <f t="shared" si="113"/>
        <v>0.1</v>
      </c>
      <c r="AL165" s="32">
        <v>300</v>
      </c>
      <c r="AM165" s="33">
        <f>VLOOKUP($C165,[1]Sheet1!$C:$AD,21,0)</f>
        <v>307.39741847826099</v>
      </c>
      <c r="AN165" s="32">
        <f t="shared" si="114"/>
        <v>1</v>
      </c>
      <c r="AO165" s="29">
        <f t="shared" si="115"/>
        <v>0.03</v>
      </c>
      <c r="AP165" s="34">
        <v>95</v>
      </c>
      <c r="AQ165" s="33">
        <f>VLOOKUP($C165,[1]Sheet1!$C:$AD,22,0)</f>
        <v>98.6666666666667</v>
      </c>
      <c r="AR165" s="32">
        <f t="shared" si="116"/>
        <v>5</v>
      </c>
      <c r="AS165" s="29">
        <f t="shared" si="117"/>
        <v>0.1</v>
      </c>
      <c r="AT165" s="35">
        <v>0.92</v>
      </c>
      <c r="AU165" s="36">
        <f>VLOOKUP($C165,[1]Sheet1!$C:$AD,23,0)</f>
        <v>0.91874999999999996</v>
      </c>
      <c r="AV165" s="32">
        <f t="shared" si="118"/>
        <v>1</v>
      </c>
      <c r="AW165" s="29">
        <f t="shared" si="119"/>
        <v>0.02</v>
      </c>
      <c r="AX165" s="34">
        <v>90</v>
      </c>
      <c r="AY165" s="33">
        <f>VLOOKUP($C165,[1]Sheet1!$C:$AD,24,0)</f>
        <v>100</v>
      </c>
      <c r="AZ165" s="32">
        <f t="shared" si="120"/>
        <v>5</v>
      </c>
      <c r="BA165" s="29">
        <f t="shared" si="121"/>
        <v>0.08</v>
      </c>
      <c r="BB165" s="28">
        <v>0.85</v>
      </c>
      <c r="BC165" s="36">
        <f>VLOOKUP($C165,[1]Sheet1!$C:$AD,25,0)</f>
        <v>0.83333333333333304</v>
      </c>
      <c r="BD165" s="37"/>
      <c r="BE165" s="32">
        <f t="shared" si="122"/>
        <v>1</v>
      </c>
      <c r="BF165" s="29">
        <f t="shared" si="123"/>
        <v>1.2E-2</v>
      </c>
      <c r="BG165" s="28">
        <v>0.4</v>
      </c>
      <c r="BH165" s="36">
        <f>VLOOKUP($C165,[1]Sheet1!$C:$AD,26,0)</f>
        <v>0.5</v>
      </c>
      <c r="BI165" s="32">
        <f t="shared" si="124"/>
        <v>5</v>
      </c>
      <c r="BJ165" s="29">
        <f t="shared" si="125"/>
        <v>0.06</v>
      </c>
      <c r="BK165" s="38">
        <v>0.95</v>
      </c>
      <c r="BL165" s="36">
        <f>VLOOKUP($C165,[1]Sheet1!$C:$AD,27,0)</f>
        <v>0.99524456521739102</v>
      </c>
      <c r="BM165" s="32">
        <f t="shared" si="126"/>
        <v>5</v>
      </c>
      <c r="BN165" s="29">
        <f t="shared" si="127"/>
        <v>0.05</v>
      </c>
      <c r="BO165" s="39">
        <v>2</v>
      </c>
      <c r="BP165" s="32">
        <f t="shared" si="128"/>
        <v>5</v>
      </c>
      <c r="BQ165" s="29">
        <f t="shared" si="129"/>
        <v>0.05</v>
      </c>
      <c r="BR165" s="29">
        <f t="shared" si="130"/>
        <v>0.38</v>
      </c>
      <c r="BS165" s="29">
        <f t="shared" si="131"/>
        <v>0.27200000000000002</v>
      </c>
      <c r="BT165" s="29">
        <f t="shared" si="132"/>
        <v>0.1</v>
      </c>
      <c r="BU165" s="40">
        <f t="shared" si="133"/>
        <v>0.752</v>
      </c>
      <c r="BV165" s="41" t="str">
        <f t="shared" si="134"/>
        <v>TERIMA</v>
      </c>
      <c r="BW165" s="42">
        <f t="shared" si="135"/>
        <v>670000</v>
      </c>
      <c r="BX165" s="43">
        <f t="shared" si="136"/>
        <v>182240</v>
      </c>
      <c r="BY165" s="44"/>
      <c r="BZ165" s="44"/>
      <c r="CA165" s="44"/>
      <c r="CB165" s="43">
        <f t="shared" si="137"/>
        <v>254600</v>
      </c>
      <c r="CC165" s="43">
        <f t="shared" si="138"/>
        <v>182240</v>
      </c>
      <c r="CD165" s="43">
        <f t="shared" si="139"/>
        <v>67000</v>
      </c>
      <c r="CE165" s="37">
        <f t="shared" si="140"/>
        <v>0</v>
      </c>
      <c r="CF165" s="24">
        <f t="shared" si="141"/>
        <v>0</v>
      </c>
      <c r="CG165" s="24">
        <f t="shared" si="142"/>
        <v>0</v>
      </c>
      <c r="CH165" s="24">
        <f t="shared" si="143"/>
        <v>0</v>
      </c>
      <c r="CI165" s="24">
        <f t="shared" si="144"/>
        <v>0</v>
      </c>
      <c r="CJ165" s="24">
        <f t="shared" si="145"/>
        <v>0</v>
      </c>
      <c r="CK165" s="24">
        <f t="shared" si="146"/>
        <v>0</v>
      </c>
      <c r="CL165" s="24">
        <f t="shared" si="147"/>
        <v>0</v>
      </c>
      <c r="CM165" s="24">
        <f t="shared" si="148"/>
        <v>1</v>
      </c>
      <c r="CN165" s="45">
        <f t="shared" si="149"/>
        <v>503840</v>
      </c>
      <c r="CO165" s="47"/>
    </row>
    <row r="166" spans="1:93" s="48" customFormat="1">
      <c r="A166" s="22">
        <v>156</v>
      </c>
      <c r="B166" s="81" t="s">
        <v>224</v>
      </c>
      <c r="C166" s="24">
        <v>168484</v>
      </c>
      <c r="D166" s="25">
        <f>IFERROR(VLOOKUP($C166,[1]Sheet1!$C:$AD,14,0),"")</f>
        <v>44538</v>
      </c>
      <c r="E166" s="25">
        <f>IFERROR(VLOOKUP($C166,[1]Sheet1!$C:$AD,15,0),"")</f>
        <v>44902</v>
      </c>
      <c r="F166" s="26" t="str">
        <f>IFERROR(VLOOKUP($C166,[1]Sheet1!$C:$AD,17,0),"")</f>
        <v>D</v>
      </c>
      <c r="G166" s="25" t="str">
        <f>IFERROR(VLOOKUP($C166,[1]Sheet1!$C:$AD,9,0),"")</f>
        <v>AGENT PREPAID</v>
      </c>
      <c r="H166" s="25" t="str">
        <f>IFERROR(VLOOKUP($C166,[1]Sheet1!$C:$AD,4,0),"")</f>
        <v>LAKI-LAKI</v>
      </c>
      <c r="I166" s="25" t="str">
        <f>IFERROR(VLOOKUP($C166,[1]Sheet1!$C:$AD,11,0),"")</f>
        <v>FREDY CAHYADI</v>
      </c>
      <c r="J166" s="25" t="str">
        <f>IFERROR(VLOOKUP($C166,[1]Sheet1!$C:$AD,12,0),"")</f>
        <v>RIKA RIANY</v>
      </c>
      <c r="K166" s="27" t="s">
        <v>68</v>
      </c>
      <c r="L166" s="24"/>
      <c r="M166" s="24"/>
      <c r="N166" s="22">
        <v>22</v>
      </c>
      <c r="O166" s="22">
        <f>VLOOKUP($C166,[1]Sheet2!$C:$AI,11,0)</f>
        <v>21</v>
      </c>
      <c r="P166" s="22">
        <f>VLOOKUP($C166,[1]Sheet2!$C:$AI,17,0)</f>
        <v>0</v>
      </c>
      <c r="Q166" s="22">
        <f>VLOOKUP($C166,[1]Sheet2!$C:$AI,19,0)</f>
        <v>0</v>
      </c>
      <c r="R166" s="22">
        <f>VLOOKUP($C166,[1]Sheet2!$C:$AI,25,0)</f>
        <v>0</v>
      </c>
      <c r="S166" s="22">
        <f>VLOOKUP($C166,[1]Sheet2!$C:$AI,22,0)</f>
        <v>0</v>
      </c>
      <c r="T166" s="22">
        <f>VLOOKUP($C166,[1]Sheet2!$C:$AI,16,0)</f>
        <v>0</v>
      </c>
      <c r="U166" s="22">
        <f t="shared" si="100"/>
        <v>0</v>
      </c>
      <c r="V166" s="22">
        <f t="shared" si="101"/>
        <v>21</v>
      </c>
      <c r="W166" s="22">
        <f t="shared" si="102"/>
        <v>21</v>
      </c>
      <c r="X166" s="22">
        <v>7.75</v>
      </c>
      <c r="Y166" s="22">
        <v>0</v>
      </c>
      <c r="Z166" s="28">
        <f t="shared" si="103"/>
        <v>1</v>
      </c>
      <c r="AA166" s="22">
        <f t="shared" si="104"/>
        <v>5</v>
      </c>
      <c r="AB166" s="29">
        <f t="shared" si="105"/>
        <v>0.1</v>
      </c>
      <c r="AC166" s="22">
        <f t="shared" si="106"/>
        <v>0</v>
      </c>
      <c r="AD166" s="28">
        <f t="shared" si="107"/>
        <v>1</v>
      </c>
      <c r="AE166" s="22">
        <f t="shared" si="108"/>
        <v>5</v>
      </c>
      <c r="AF166" s="29">
        <f t="shared" si="109"/>
        <v>0.15</v>
      </c>
      <c r="AG166" s="22">
        <f t="shared" si="110"/>
        <v>9765</v>
      </c>
      <c r="AH166" s="30">
        <f>VLOOKUP(C166,[1]Sheet3!C:H,6,0)</f>
        <v>11441.816666666704</v>
      </c>
      <c r="AI166" s="31">
        <f t="shared" si="111"/>
        <v>1.17171701655573</v>
      </c>
      <c r="AJ166" s="22">
        <f t="shared" si="112"/>
        <v>5</v>
      </c>
      <c r="AK166" s="29">
        <f t="shared" si="113"/>
        <v>0.1</v>
      </c>
      <c r="AL166" s="32">
        <v>300</v>
      </c>
      <c r="AM166" s="33">
        <f>VLOOKUP($C166,[1]Sheet1!$C:$AD,21,0)</f>
        <v>285.53137516688901</v>
      </c>
      <c r="AN166" s="32">
        <f t="shared" si="114"/>
        <v>5</v>
      </c>
      <c r="AO166" s="29">
        <f t="shared" si="115"/>
        <v>0.15</v>
      </c>
      <c r="AP166" s="34">
        <v>95</v>
      </c>
      <c r="AQ166" s="33">
        <f>VLOOKUP($C166,[1]Sheet1!$C:$AD,22,0)</f>
        <v>97.6388888888889</v>
      </c>
      <c r="AR166" s="32">
        <f t="shared" si="116"/>
        <v>5</v>
      </c>
      <c r="AS166" s="29">
        <f t="shared" si="117"/>
        <v>0.1</v>
      </c>
      <c r="AT166" s="35">
        <v>0.92</v>
      </c>
      <c r="AU166" s="36">
        <f>VLOOKUP($C166,[1]Sheet1!$C:$AD,23,0)</f>
        <v>0.94814814814814796</v>
      </c>
      <c r="AV166" s="32">
        <f t="shared" si="118"/>
        <v>5</v>
      </c>
      <c r="AW166" s="29">
        <f t="shared" si="119"/>
        <v>0.1</v>
      </c>
      <c r="AX166" s="34">
        <v>90</v>
      </c>
      <c r="AY166" s="33">
        <f>VLOOKUP($C166,[1]Sheet1!$C:$AD,24,0)</f>
        <v>100</v>
      </c>
      <c r="AZ166" s="32">
        <f t="shared" si="120"/>
        <v>5</v>
      </c>
      <c r="BA166" s="29">
        <f t="shared" si="121"/>
        <v>0.08</v>
      </c>
      <c r="BB166" s="28">
        <v>0.85</v>
      </c>
      <c r="BC166" s="36">
        <f>VLOOKUP($C166,[1]Sheet1!$C:$AD,25,0)</f>
        <v>0.88888888888888895</v>
      </c>
      <c r="BD166" s="37"/>
      <c r="BE166" s="32">
        <f t="shared" si="122"/>
        <v>5</v>
      </c>
      <c r="BF166" s="29">
        <f t="shared" si="123"/>
        <v>0.06</v>
      </c>
      <c r="BG166" s="28">
        <v>0.4</v>
      </c>
      <c r="BH166" s="36">
        <f>VLOOKUP($C166,[1]Sheet1!$C:$AD,26,0)</f>
        <v>0.70370370370370405</v>
      </c>
      <c r="BI166" s="32">
        <f t="shared" si="124"/>
        <v>5</v>
      </c>
      <c r="BJ166" s="29">
        <f t="shared" si="125"/>
        <v>0.06</v>
      </c>
      <c r="BK166" s="38">
        <v>0.95</v>
      </c>
      <c r="BL166" s="36">
        <f>VLOOKUP($C166,[1]Sheet1!$C:$AD,27,0)</f>
        <v>0.99265687583444595</v>
      </c>
      <c r="BM166" s="32">
        <f t="shared" si="126"/>
        <v>5</v>
      </c>
      <c r="BN166" s="29">
        <f t="shared" si="127"/>
        <v>0.05</v>
      </c>
      <c r="BO166" s="39">
        <v>2</v>
      </c>
      <c r="BP166" s="32">
        <f t="shared" si="128"/>
        <v>5</v>
      </c>
      <c r="BQ166" s="29">
        <f t="shared" si="129"/>
        <v>0.05</v>
      </c>
      <c r="BR166" s="29">
        <f t="shared" si="130"/>
        <v>0.5</v>
      </c>
      <c r="BS166" s="29">
        <f t="shared" si="131"/>
        <v>0.4</v>
      </c>
      <c r="BT166" s="29">
        <f t="shared" si="132"/>
        <v>0.1</v>
      </c>
      <c r="BU166" s="40">
        <f t="shared" si="133"/>
        <v>1</v>
      </c>
      <c r="BV166" s="41" t="str">
        <f t="shared" si="134"/>
        <v>TERIMA</v>
      </c>
      <c r="BW166" s="42">
        <f t="shared" si="135"/>
        <v>670000</v>
      </c>
      <c r="BX166" s="43">
        <f t="shared" si="136"/>
        <v>268000</v>
      </c>
      <c r="BY166" s="44"/>
      <c r="BZ166" s="44"/>
      <c r="CA166" s="44"/>
      <c r="CB166" s="43">
        <f t="shared" si="137"/>
        <v>335000</v>
      </c>
      <c r="CC166" s="43">
        <f t="shared" si="138"/>
        <v>268000</v>
      </c>
      <c r="CD166" s="43">
        <f t="shared" si="139"/>
        <v>67000</v>
      </c>
      <c r="CE166" s="37">
        <f t="shared" si="140"/>
        <v>200000</v>
      </c>
      <c r="CF166" s="24">
        <f t="shared" si="141"/>
        <v>0</v>
      </c>
      <c r="CG166" s="24">
        <f t="shared" si="142"/>
        <v>0</v>
      </c>
      <c r="CH166" s="24">
        <f t="shared" si="143"/>
        <v>0</v>
      </c>
      <c r="CI166" s="24">
        <f t="shared" si="144"/>
        <v>0</v>
      </c>
      <c r="CJ166" s="24">
        <f t="shared" si="145"/>
        <v>0</v>
      </c>
      <c r="CK166" s="24">
        <f t="shared" si="146"/>
        <v>0</v>
      </c>
      <c r="CL166" s="24">
        <f t="shared" si="147"/>
        <v>1</v>
      </c>
      <c r="CM166" s="24">
        <f t="shared" si="148"/>
        <v>0</v>
      </c>
      <c r="CN166" s="45">
        <f t="shared" si="149"/>
        <v>870000</v>
      </c>
      <c r="CO166" s="47"/>
    </row>
    <row r="167" spans="1:93" s="48" customFormat="1">
      <c r="A167" s="22">
        <v>157</v>
      </c>
      <c r="B167" s="90" t="s">
        <v>225</v>
      </c>
      <c r="C167" s="24">
        <v>157009</v>
      </c>
      <c r="D167" s="25">
        <f>IFERROR(VLOOKUP($C167,[1]Sheet1!$C:$AD,14,0),"")</f>
        <v>44497</v>
      </c>
      <c r="E167" s="25">
        <f>IFERROR(VLOOKUP($C167,[1]Sheet1!$C:$AD,15,0),"")</f>
        <v>44861</v>
      </c>
      <c r="F167" s="26" t="str">
        <f>IFERROR(VLOOKUP($C167,[1]Sheet1!$C:$AD,17,0),"")</f>
        <v>E</v>
      </c>
      <c r="G167" s="25" t="str">
        <f>IFERROR(VLOOKUP($C167,[1]Sheet1!$C:$AD,9,0),"")</f>
        <v>AGENT PREPAID</v>
      </c>
      <c r="H167" s="25" t="str">
        <f>IFERROR(VLOOKUP($C167,[1]Sheet1!$C:$AD,4,0),"")</f>
        <v>LAKI-LAKI</v>
      </c>
      <c r="I167" s="25" t="str">
        <f>IFERROR(VLOOKUP($C167,[1]Sheet1!$C:$AD,11,0),"")</f>
        <v>TATAN SUDRAJAT</v>
      </c>
      <c r="J167" s="25" t="str">
        <f>IFERROR(VLOOKUP($C167,[1]Sheet1!$C:$AD,12,0),"")</f>
        <v>RIKA RIANY</v>
      </c>
      <c r="K167" s="27" t="s">
        <v>68</v>
      </c>
      <c r="L167" s="24"/>
      <c r="M167" s="24"/>
      <c r="N167" s="22">
        <v>22</v>
      </c>
      <c r="O167" s="22">
        <f>VLOOKUP($C167,[1]Sheet2!$C:$AI,11,0)</f>
        <v>21</v>
      </c>
      <c r="P167" s="22">
        <f>VLOOKUP($C167,[1]Sheet2!$C:$AI,17,0)</f>
        <v>0</v>
      </c>
      <c r="Q167" s="22">
        <f>VLOOKUP($C167,[1]Sheet2!$C:$AI,19,0)</f>
        <v>0</v>
      </c>
      <c r="R167" s="22">
        <f>VLOOKUP($C167,[1]Sheet2!$C:$AI,25,0)</f>
        <v>0</v>
      </c>
      <c r="S167" s="22">
        <f>VLOOKUP($C167,[1]Sheet2!$C:$AI,22,0)</f>
        <v>0</v>
      </c>
      <c r="T167" s="22">
        <f>VLOOKUP($C167,[1]Sheet2!$C:$AI,16,0)</f>
        <v>0</v>
      </c>
      <c r="U167" s="22">
        <f t="shared" si="100"/>
        <v>0</v>
      </c>
      <c r="V167" s="22">
        <f t="shared" si="101"/>
        <v>21</v>
      </c>
      <c r="W167" s="22">
        <f t="shared" si="102"/>
        <v>21</v>
      </c>
      <c r="X167" s="22">
        <v>7.75</v>
      </c>
      <c r="Y167" s="22">
        <v>0</v>
      </c>
      <c r="Z167" s="28">
        <f t="shared" si="103"/>
        <v>1</v>
      </c>
      <c r="AA167" s="22">
        <f t="shared" si="104"/>
        <v>5</v>
      </c>
      <c r="AB167" s="29">
        <f t="shared" si="105"/>
        <v>0.1</v>
      </c>
      <c r="AC167" s="22">
        <f t="shared" si="106"/>
        <v>0</v>
      </c>
      <c r="AD167" s="28">
        <f t="shared" si="107"/>
        <v>1</v>
      </c>
      <c r="AE167" s="22">
        <f t="shared" si="108"/>
        <v>5</v>
      </c>
      <c r="AF167" s="29">
        <f t="shared" si="109"/>
        <v>0.15</v>
      </c>
      <c r="AG167" s="22">
        <f t="shared" si="110"/>
        <v>9765</v>
      </c>
      <c r="AH167" s="30">
        <f>VLOOKUP(C167,[1]Sheet3!C:H,6,0)</f>
        <v>12378.166666666619</v>
      </c>
      <c r="AI167" s="31">
        <f t="shared" si="111"/>
        <v>1.2676053934118401</v>
      </c>
      <c r="AJ167" s="22">
        <f t="shared" si="112"/>
        <v>5</v>
      </c>
      <c r="AK167" s="29">
        <f t="shared" si="113"/>
        <v>0.1</v>
      </c>
      <c r="AL167" s="32">
        <v>300</v>
      </c>
      <c r="AM167" s="33">
        <f>VLOOKUP($C167,[1]Sheet1!$C:$AD,21,0)</f>
        <v>293.473411154345</v>
      </c>
      <c r="AN167" s="32">
        <f t="shared" si="114"/>
        <v>5</v>
      </c>
      <c r="AO167" s="29">
        <f t="shared" si="115"/>
        <v>0.15</v>
      </c>
      <c r="AP167" s="34">
        <v>95</v>
      </c>
      <c r="AQ167" s="33">
        <f>VLOOKUP($C167,[1]Sheet1!$C:$AD,22,0)</f>
        <v>100</v>
      </c>
      <c r="AR167" s="32">
        <f t="shared" si="116"/>
        <v>5</v>
      </c>
      <c r="AS167" s="29">
        <f t="shared" si="117"/>
        <v>0.1</v>
      </c>
      <c r="AT167" s="35">
        <v>0.92</v>
      </c>
      <c r="AU167" s="36">
        <f>VLOOKUP($C167,[1]Sheet1!$C:$AD,23,0)</f>
        <v>0.84</v>
      </c>
      <c r="AV167" s="32">
        <f t="shared" si="118"/>
        <v>1</v>
      </c>
      <c r="AW167" s="29">
        <f t="shared" si="119"/>
        <v>0.02</v>
      </c>
      <c r="AX167" s="34">
        <v>90</v>
      </c>
      <c r="AY167" s="33">
        <f>VLOOKUP($C167,[1]Sheet1!$C:$AD,24,0)</f>
        <v>100</v>
      </c>
      <c r="AZ167" s="32">
        <f t="shared" si="120"/>
        <v>5</v>
      </c>
      <c r="BA167" s="29">
        <f t="shared" si="121"/>
        <v>0.08</v>
      </c>
      <c r="BB167" s="28">
        <v>0.85</v>
      </c>
      <c r="BC167" s="36">
        <f>VLOOKUP($C167,[1]Sheet1!$C:$AD,25,0)</f>
        <v>1</v>
      </c>
      <c r="BD167" s="37"/>
      <c r="BE167" s="32">
        <f t="shared" si="122"/>
        <v>5</v>
      </c>
      <c r="BF167" s="29">
        <f t="shared" si="123"/>
        <v>0.06</v>
      </c>
      <c r="BG167" s="28">
        <v>0.4</v>
      </c>
      <c r="BH167" s="36">
        <f>VLOOKUP($C167,[1]Sheet1!$C:$AD,26,0)</f>
        <v>0.6</v>
      </c>
      <c r="BI167" s="32">
        <f t="shared" si="124"/>
        <v>5</v>
      </c>
      <c r="BJ167" s="29">
        <f t="shared" si="125"/>
        <v>0.06</v>
      </c>
      <c r="BK167" s="38">
        <v>0.95</v>
      </c>
      <c r="BL167" s="36">
        <f>VLOOKUP($C167,[1]Sheet1!$C:$AD,27,0)</f>
        <v>0.98702983138780798</v>
      </c>
      <c r="BM167" s="32">
        <f t="shared" si="126"/>
        <v>5</v>
      </c>
      <c r="BN167" s="29">
        <f t="shared" si="127"/>
        <v>0.05</v>
      </c>
      <c r="BO167" s="39">
        <v>2</v>
      </c>
      <c r="BP167" s="32">
        <f t="shared" si="128"/>
        <v>5</v>
      </c>
      <c r="BQ167" s="29">
        <f t="shared" si="129"/>
        <v>0.05</v>
      </c>
      <c r="BR167" s="29">
        <f t="shared" si="130"/>
        <v>0.5</v>
      </c>
      <c r="BS167" s="29">
        <f t="shared" si="131"/>
        <v>0.32</v>
      </c>
      <c r="BT167" s="29">
        <f t="shared" si="132"/>
        <v>0.1</v>
      </c>
      <c r="BU167" s="40">
        <f t="shared" si="133"/>
        <v>0.92</v>
      </c>
      <c r="BV167" s="41" t="str">
        <f t="shared" si="134"/>
        <v>TERIMA</v>
      </c>
      <c r="BW167" s="42">
        <f t="shared" si="135"/>
        <v>670000</v>
      </c>
      <c r="BX167" s="43">
        <f t="shared" si="136"/>
        <v>214400</v>
      </c>
      <c r="BY167" s="44"/>
      <c r="BZ167" s="44"/>
      <c r="CA167" s="44"/>
      <c r="CB167" s="43">
        <f t="shared" si="137"/>
        <v>335000</v>
      </c>
      <c r="CC167" s="43">
        <f t="shared" si="138"/>
        <v>214400</v>
      </c>
      <c r="CD167" s="43">
        <f t="shared" si="139"/>
        <v>67000</v>
      </c>
      <c r="CE167" s="37">
        <f t="shared" si="140"/>
        <v>0</v>
      </c>
      <c r="CF167" s="24">
        <f t="shared" si="141"/>
        <v>0</v>
      </c>
      <c r="CG167" s="24">
        <f t="shared" si="142"/>
        <v>0</v>
      </c>
      <c r="CH167" s="24">
        <f t="shared" si="143"/>
        <v>0</v>
      </c>
      <c r="CI167" s="24">
        <f t="shared" si="144"/>
        <v>0</v>
      </c>
      <c r="CJ167" s="24">
        <f t="shared" si="145"/>
        <v>0</v>
      </c>
      <c r="CK167" s="24">
        <f t="shared" si="146"/>
        <v>0</v>
      </c>
      <c r="CL167" s="24">
        <f t="shared" si="147"/>
        <v>1</v>
      </c>
      <c r="CM167" s="24">
        <f t="shared" si="148"/>
        <v>0</v>
      </c>
      <c r="CN167" s="45">
        <f t="shared" si="149"/>
        <v>616400</v>
      </c>
      <c r="CO167" s="47"/>
    </row>
    <row r="168" spans="1:93" s="48" customFormat="1">
      <c r="A168" s="22">
        <v>158</v>
      </c>
      <c r="B168" s="81" t="s">
        <v>226</v>
      </c>
      <c r="C168" s="24">
        <v>161144</v>
      </c>
      <c r="D168" s="25">
        <f>IFERROR(VLOOKUP($C168,[1]Sheet1!$C:$AD,14,0),"")</f>
        <v>44325</v>
      </c>
      <c r="E168" s="25">
        <f>IFERROR(VLOOKUP($C168,[1]Sheet1!$C:$AD,15,0),"")</f>
        <v>44689</v>
      </c>
      <c r="F168" s="26" t="str">
        <f>IFERROR(VLOOKUP($C168,[1]Sheet1!$C:$AD,17,0),"")</f>
        <v>E</v>
      </c>
      <c r="G168" s="25" t="str">
        <f>IFERROR(VLOOKUP($C168,[1]Sheet1!$C:$AD,9,0),"")</f>
        <v>AGENT PREPAID</v>
      </c>
      <c r="H168" s="25" t="str">
        <f>IFERROR(VLOOKUP($C168,[1]Sheet1!$C:$AD,4,0),"")</f>
        <v>LAKI-LAKI</v>
      </c>
      <c r="I168" s="25" t="str">
        <f>IFERROR(VLOOKUP($C168,[1]Sheet1!$C:$AD,11,0),"")</f>
        <v>ANGGITA SITI NUR MARFUAH</v>
      </c>
      <c r="J168" s="25" t="str">
        <f>IFERROR(VLOOKUP($C168,[1]Sheet1!$C:$AD,12,0),"")</f>
        <v>AAN YANUAR</v>
      </c>
      <c r="K168" s="27" t="s">
        <v>68</v>
      </c>
      <c r="L168" s="24"/>
      <c r="M168" s="24"/>
      <c r="N168" s="22">
        <v>22</v>
      </c>
      <c r="O168" s="22">
        <f>VLOOKUP($C168,[1]Sheet2!$C:$AI,11,0)</f>
        <v>21</v>
      </c>
      <c r="P168" s="22">
        <f>VLOOKUP($C168,[1]Sheet2!$C:$AI,17,0)</f>
        <v>0</v>
      </c>
      <c r="Q168" s="22">
        <f>VLOOKUP($C168,[1]Sheet2!$C:$AI,19,0)</f>
        <v>0</v>
      </c>
      <c r="R168" s="22">
        <f>VLOOKUP($C168,[1]Sheet2!$C:$AI,25,0)</f>
        <v>0</v>
      </c>
      <c r="S168" s="22">
        <f>VLOOKUP($C168,[1]Sheet2!$C:$AI,22,0)</f>
        <v>0</v>
      </c>
      <c r="T168" s="22">
        <f>VLOOKUP($C168,[1]Sheet2!$C:$AI,16,0)</f>
        <v>0</v>
      </c>
      <c r="U168" s="22">
        <f t="shared" si="100"/>
        <v>0</v>
      </c>
      <c r="V168" s="22">
        <f t="shared" si="101"/>
        <v>21</v>
      </c>
      <c r="W168" s="22">
        <f t="shared" si="102"/>
        <v>21</v>
      </c>
      <c r="X168" s="22">
        <v>7.75</v>
      </c>
      <c r="Y168" s="22">
        <v>0</v>
      </c>
      <c r="Z168" s="28">
        <f t="shared" si="103"/>
        <v>1</v>
      </c>
      <c r="AA168" s="22">
        <f t="shared" si="104"/>
        <v>5</v>
      </c>
      <c r="AB168" s="29">
        <f t="shared" si="105"/>
        <v>0.1</v>
      </c>
      <c r="AC168" s="22">
        <f t="shared" si="106"/>
        <v>0</v>
      </c>
      <c r="AD168" s="28">
        <f t="shared" si="107"/>
        <v>1</v>
      </c>
      <c r="AE168" s="22">
        <f t="shared" si="108"/>
        <v>5</v>
      </c>
      <c r="AF168" s="29">
        <f t="shared" si="109"/>
        <v>0.15</v>
      </c>
      <c r="AG168" s="22">
        <f t="shared" si="110"/>
        <v>9765</v>
      </c>
      <c r="AH168" s="30">
        <f>VLOOKUP(C168,[1]Sheet3!C:H,6,0)</f>
        <v>12162.93333333336</v>
      </c>
      <c r="AI168" s="31">
        <f t="shared" si="111"/>
        <v>1.2455640894350599</v>
      </c>
      <c r="AJ168" s="22">
        <f t="shared" si="112"/>
        <v>5</v>
      </c>
      <c r="AK168" s="29">
        <f t="shared" si="113"/>
        <v>0.1</v>
      </c>
      <c r="AL168" s="32">
        <v>300</v>
      </c>
      <c r="AM168" s="33">
        <f>VLOOKUP($C168,[1]Sheet1!$C:$AD,21,0)</f>
        <v>275.73040380047502</v>
      </c>
      <c r="AN168" s="32">
        <f t="shared" si="114"/>
        <v>5</v>
      </c>
      <c r="AO168" s="29">
        <f t="shared" si="115"/>
        <v>0.15</v>
      </c>
      <c r="AP168" s="34">
        <v>95</v>
      </c>
      <c r="AQ168" s="33">
        <f>VLOOKUP($C168,[1]Sheet1!$C:$AD,22,0)</f>
        <v>100</v>
      </c>
      <c r="AR168" s="32">
        <f t="shared" si="116"/>
        <v>5</v>
      </c>
      <c r="AS168" s="29">
        <f t="shared" si="117"/>
        <v>0.1</v>
      </c>
      <c r="AT168" s="35">
        <v>0.92</v>
      </c>
      <c r="AU168" s="36">
        <f>VLOOKUP($C168,[1]Sheet1!$C:$AD,23,0)</f>
        <v>0.92941176470588205</v>
      </c>
      <c r="AV168" s="32">
        <f t="shared" si="118"/>
        <v>5</v>
      </c>
      <c r="AW168" s="29">
        <f t="shared" si="119"/>
        <v>0.1</v>
      </c>
      <c r="AX168" s="34">
        <v>90</v>
      </c>
      <c r="AY168" s="33">
        <f>VLOOKUP($C168,[1]Sheet1!$C:$AD,24,0)</f>
        <v>100</v>
      </c>
      <c r="AZ168" s="32">
        <f t="shared" si="120"/>
        <v>5</v>
      </c>
      <c r="BA168" s="29">
        <f t="shared" si="121"/>
        <v>0.08</v>
      </c>
      <c r="BB168" s="28">
        <v>0.85</v>
      </c>
      <c r="BC168" s="36">
        <f>VLOOKUP($C168,[1]Sheet1!$C:$AD,25,0)</f>
        <v>0.96666666666666701</v>
      </c>
      <c r="BD168" s="37"/>
      <c r="BE168" s="32">
        <f t="shared" si="122"/>
        <v>5</v>
      </c>
      <c r="BF168" s="29">
        <f t="shared" si="123"/>
        <v>0.06</v>
      </c>
      <c r="BG168" s="28">
        <v>0.4</v>
      </c>
      <c r="BH168" s="36">
        <f>VLOOKUP($C168,[1]Sheet1!$C:$AD,26,0)</f>
        <v>0.64705882352941202</v>
      </c>
      <c r="BI168" s="32">
        <f t="shared" si="124"/>
        <v>5</v>
      </c>
      <c r="BJ168" s="29">
        <f t="shared" si="125"/>
        <v>0.06</v>
      </c>
      <c r="BK168" s="38">
        <v>0.95</v>
      </c>
      <c r="BL168" s="36">
        <f>VLOOKUP($C168,[1]Sheet1!$C:$AD,27,0)</f>
        <v>0.98931116389548701</v>
      </c>
      <c r="BM168" s="32">
        <f t="shared" si="126"/>
        <v>5</v>
      </c>
      <c r="BN168" s="29">
        <f t="shared" si="127"/>
        <v>0.05</v>
      </c>
      <c r="BO168" s="39">
        <v>2</v>
      </c>
      <c r="BP168" s="32">
        <f t="shared" si="128"/>
        <v>5</v>
      </c>
      <c r="BQ168" s="29">
        <f t="shared" si="129"/>
        <v>0.05</v>
      </c>
      <c r="BR168" s="29">
        <f t="shared" si="130"/>
        <v>0.5</v>
      </c>
      <c r="BS168" s="29">
        <f t="shared" si="131"/>
        <v>0.4</v>
      </c>
      <c r="BT168" s="29">
        <f t="shared" si="132"/>
        <v>0.1</v>
      </c>
      <c r="BU168" s="40">
        <f t="shared" si="133"/>
        <v>1</v>
      </c>
      <c r="BV168" s="41" t="str">
        <f t="shared" si="134"/>
        <v>TERIMA</v>
      </c>
      <c r="BW168" s="42">
        <f t="shared" si="135"/>
        <v>670000</v>
      </c>
      <c r="BX168" s="43">
        <f t="shared" si="136"/>
        <v>268000</v>
      </c>
      <c r="BY168" s="44"/>
      <c r="BZ168" s="44"/>
      <c r="CA168" s="44"/>
      <c r="CB168" s="43">
        <f t="shared" si="137"/>
        <v>335000</v>
      </c>
      <c r="CC168" s="43">
        <f t="shared" si="138"/>
        <v>268000</v>
      </c>
      <c r="CD168" s="43">
        <f t="shared" si="139"/>
        <v>67000</v>
      </c>
      <c r="CE168" s="37">
        <f t="shared" si="140"/>
        <v>200000</v>
      </c>
      <c r="CF168" s="24">
        <f t="shared" si="141"/>
        <v>0</v>
      </c>
      <c r="CG168" s="24">
        <f t="shared" si="142"/>
        <v>0</v>
      </c>
      <c r="CH168" s="24">
        <f t="shared" si="143"/>
        <v>0</v>
      </c>
      <c r="CI168" s="24">
        <f t="shared" si="144"/>
        <v>0</v>
      </c>
      <c r="CJ168" s="24">
        <f t="shared" si="145"/>
        <v>0</v>
      </c>
      <c r="CK168" s="24">
        <f t="shared" si="146"/>
        <v>0</v>
      </c>
      <c r="CL168" s="24">
        <f t="shared" si="147"/>
        <v>1</v>
      </c>
      <c r="CM168" s="24">
        <f t="shared" si="148"/>
        <v>0</v>
      </c>
      <c r="CN168" s="45">
        <f t="shared" si="149"/>
        <v>870000</v>
      </c>
      <c r="CO168" s="47"/>
    </row>
    <row r="169" spans="1:93" s="48" customFormat="1">
      <c r="A169" s="22">
        <v>159</v>
      </c>
      <c r="B169" s="91" t="s">
        <v>227</v>
      </c>
      <c r="C169" s="24">
        <v>157017</v>
      </c>
      <c r="D169" s="25">
        <f>IFERROR(VLOOKUP($C169,[1]Sheet1!$C:$AD,14,0),"")</f>
        <v>44562</v>
      </c>
      <c r="E169" s="25">
        <f>IFERROR(VLOOKUP($C169,[1]Sheet1!$C:$AD,15,0),"")</f>
        <v>44926</v>
      </c>
      <c r="F169" s="26" t="str">
        <f>IFERROR(VLOOKUP($C169,[1]Sheet1!$C:$AD,17,0),"")</f>
        <v>E</v>
      </c>
      <c r="G169" s="25" t="str">
        <f>IFERROR(VLOOKUP($C169,[1]Sheet1!$C:$AD,9,0),"")</f>
        <v>AGENT PREPAID</v>
      </c>
      <c r="H169" s="25" t="str">
        <f>IFERROR(VLOOKUP($C169,[1]Sheet1!$C:$AD,4,0),"")</f>
        <v>LAKI-LAKI</v>
      </c>
      <c r="I169" s="25" t="str">
        <f>IFERROR(VLOOKUP($C169,[1]Sheet1!$C:$AD,11,0),"")</f>
        <v>IMAN RINALDI</v>
      </c>
      <c r="J169" s="25" t="str">
        <f>IFERROR(VLOOKUP($C169,[1]Sheet1!$C:$AD,12,0),"")</f>
        <v>RIKA RIANY</v>
      </c>
      <c r="K169" s="27" t="s">
        <v>68</v>
      </c>
      <c r="L169" s="24"/>
      <c r="M169" s="24"/>
      <c r="N169" s="22">
        <v>22</v>
      </c>
      <c r="O169" s="22">
        <f>VLOOKUP($C169,[1]Sheet2!$C:$AI,11,0)</f>
        <v>21</v>
      </c>
      <c r="P169" s="22">
        <f>VLOOKUP($C169,[1]Sheet2!$C:$AI,17,0)</f>
        <v>0</v>
      </c>
      <c r="Q169" s="22">
        <f>VLOOKUP($C169,[1]Sheet2!$C:$AI,19,0)</f>
        <v>0</v>
      </c>
      <c r="R169" s="22">
        <f>VLOOKUP($C169,[1]Sheet2!$C:$AI,25,0)</f>
        <v>0</v>
      </c>
      <c r="S169" s="22">
        <f>VLOOKUP($C169,[1]Sheet2!$C:$AI,22,0)</f>
        <v>0</v>
      </c>
      <c r="T169" s="22">
        <f>VLOOKUP($C169,[1]Sheet2!$C:$AI,16,0)</f>
        <v>0</v>
      </c>
      <c r="U169" s="22">
        <f t="shared" si="100"/>
        <v>0</v>
      </c>
      <c r="V169" s="22">
        <f t="shared" si="101"/>
        <v>21</v>
      </c>
      <c r="W169" s="22">
        <f t="shared" si="102"/>
        <v>21</v>
      </c>
      <c r="X169" s="22">
        <v>7.75</v>
      </c>
      <c r="Y169" s="22">
        <v>0</v>
      </c>
      <c r="Z169" s="28">
        <f t="shared" si="103"/>
        <v>1</v>
      </c>
      <c r="AA169" s="22">
        <f t="shared" si="104"/>
        <v>5</v>
      </c>
      <c r="AB169" s="29">
        <f t="shared" si="105"/>
        <v>0.1</v>
      </c>
      <c r="AC169" s="22">
        <f t="shared" si="106"/>
        <v>0</v>
      </c>
      <c r="AD169" s="28">
        <f t="shared" si="107"/>
        <v>1</v>
      </c>
      <c r="AE169" s="22">
        <f t="shared" si="108"/>
        <v>5</v>
      </c>
      <c r="AF169" s="29">
        <f t="shared" si="109"/>
        <v>0.15</v>
      </c>
      <c r="AG169" s="22">
        <f t="shared" si="110"/>
        <v>9765</v>
      </c>
      <c r="AH169" s="30">
        <f>VLOOKUP(C169,[1]Sheet3!C:H,6,0)</f>
        <v>12745.355000000005</v>
      </c>
      <c r="AI169" s="31">
        <f t="shared" si="111"/>
        <v>1.30520788530466</v>
      </c>
      <c r="AJ169" s="22">
        <f t="shared" si="112"/>
        <v>5</v>
      </c>
      <c r="AK169" s="29">
        <f t="shared" si="113"/>
        <v>0.1</v>
      </c>
      <c r="AL169" s="32">
        <v>300</v>
      </c>
      <c r="AM169" s="33">
        <f>VLOOKUP($C169,[1]Sheet1!$C:$AD,21,0)</f>
        <v>279.22418136020099</v>
      </c>
      <c r="AN169" s="32">
        <f t="shared" si="114"/>
        <v>5</v>
      </c>
      <c r="AO169" s="29">
        <f t="shared" si="115"/>
        <v>0.15</v>
      </c>
      <c r="AP169" s="34">
        <v>95</v>
      </c>
      <c r="AQ169" s="33">
        <f>VLOOKUP($C169,[1]Sheet1!$C:$AD,22,0)</f>
        <v>100</v>
      </c>
      <c r="AR169" s="32">
        <f t="shared" si="116"/>
        <v>5</v>
      </c>
      <c r="AS169" s="29">
        <f t="shared" si="117"/>
        <v>0.1</v>
      </c>
      <c r="AT169" s="35">
        <v>0.92</v>
      </c>
      <c r="AU169" s="36">
        <f>VLOOKUP($C169,[1]Sheet1!$C:$AD,23,0)</f>
        <v>0.96923076923076901</v>
      </c>
      <c r="AV169" s="32">
        <f t="shared" si="118"/>
        <v>5</v>
      </c>
      <c r="AW169" s="29">
        <f t="shared" si="119"/>
        <v>0.1</v>
      </c>
      <c r="AX169" s="34">
        <v>90</v>
      </c>
      <c r="AY169" s="33">
        <f>VLOOKUP($C169,[1]Sheet1!$C:$AD,24,0)</f>
        <v>100</v>
      </c>
      <c r="AZ169" s="32">
        <f t="shared" si="120"/>
        <v>5</v>
      </c>
      <c r="BA169" s="29">
        <f t="shared" si="121"/>
        <v>0.08</v>
      </c>
      <c r="BB169" s="28">
        <v>0.85</v>
      </c>
      <c r="BC169" s="36">
        <f>VLOOKUP($C169,[1]Sheet1!$C:$AD,25,0)</f>
        <v>0.90909090909090895</v>
      </c>
      <c r="BD169" s="37"/>
      <c r="BE169" s="32">
        <f t="shared" si="122"/>
        <v>5</v>
      </c>
      <c r="BF169" s="29">
        <f t="shared" si="123"/>
        <v>0.06</v>
      </c>
      <c r="BG169" s="28">
        <v>0.4</v>
      </c>
      <c r="BH169" s="36">
        <f>VLOOKUP($C169,[1]Sheet1!$C:$AD,26,0)</f>
        <v>0.76923076923076905</v>
      </c>
      <c r="BI169" s="32">
        <f t="shared" si="124"/>
        <v>5</v>
      </c>
      <c r="BJ169" s="29">
        <f t="shared" si="125"/>
        <v>0.06</v>
      </c>
      <c r="BK169" s="38">
        <v>0.95</v>
      </c>
      <c r="BL169" s="36">
        <f>VLOOKUP($C169,[1]Sheet1!$C:$AD,27,0)</f>
        <v>0.98992443324936996</v>
      </c>
      <c r="BM169" s="32">
        <f t="shared" si="126"/>
        <v>5</v>
      </c>
      <c r="BN169" s="29">
        <f t="shared" si="127"/>
        <v>0.05</v>
      </c>
      <c r="BO169" s="39">
        <v>2</v>
      </c>
      <c r="BP169" s="32">
        <f t="shared" si="128"/>
        <v>5</v>
      </c>
      <c r="BQ169" s="29">
        <f t="shared" si="129"/>
        <v>0.05</v>
      </c>
      <c r="BR169" s="29">
        <f t="shared" si="130"/>
        <v>0.5</v>
      </c>
      <c r="BS169" s="29">
        <f t="shared" si="131"/>
        <v>0.4</v>
      </c>
      <c r="BT169" s="29">
        <f t="shared" si="132"/>
        <v>0.1</v>
      </c>
      <c r="BU169" s="40">
        <f t="shared" si="133"/>
        <v>1</v>
      </c>
      <c r="BV169" s="41" t="str">
        <f t="shared" si="134"/>
        <v>TERIMA</v>
      </c>
      <c r="BW169" s="42">
        <f t="shared" si="135"/>
        <v>670000</v>
      </c>
      <c r="BX169" s="43">
        <f t="shared" si="136"/>
        <v>268000</v>
      </c>
      <c r="BY169" s="44"/>
      <c r="BZ169" s="44"/>
      <c r="CA169" s="44"/>
      <c r="CB169" s="43">
        <f t="shared" si="137"/>
        <v>335000</v>
      </c>
      <c r="CC169" s="43">
        <f t="shared" si="138"/>
        <v>268000</v>
      </c>
      <c r="CD169" s="43">
        <f t="shared" si="139"/>
        <v>67000</v>
      </c>
      <c r="CE169" s="37">
        <f t="shared" si="140"/>
        <v>200000</v>
      </c>
      <c r="CF169" s="24">
        <f t="shared" si="141"/>
        <v>0</v>
      </c>
      <c r="CG169" s="24">
        <f t="shared" si="142"/>
        <v>0</v>
      </c>
      <c r="CH169" s="24">
        <f t="shared" si="143"/>
        <v>0</v>
      </c>
      <c r="CI169" s="24">
        <f t="shared" si="144"/>
        <v>0</v>
      </c>
      <c r="CJ169" s="24">
        <f t="shared" si="145"/>
        <v>0</v>
      </c>
      <c r="CK169" s="24">
        <f t="shared" si="146"/>
        <v>0</v>
      </c>
      <c r="CL169" s="24">
        <f t="shared" si="147"/>
        <v>1</v>
      </c>
      <c r="CM169" s="24">
        <f t="shared" si="148"/>
        <v>0</v>
      </c>
      <c r="CN169" s="45">
        <f t="shared" si="149"/>
        <v>870000</v>
      </c>
      <c r="CO169" s="47"/>
    </row>
    <row r="170" spans="1:93" s="48" customFormat="1">
      <c r="A170" s="22">
        <v>160</v>
      </c>
      <c r="B170" s="81" t="s">
        <v>228</v>
      </c>
      <c r="C170" s="24">
        <v>160063</v>
      </c>
      <c r="D170" s="25">
        <f>IFERROR(VLOOKUP($C170,[1]Sheet1!$C:$AD,14,0),"")</f>
        <v>44489</v>
      </c>
      <c r="E170" s="25">
        <f>IFERROR(VLOOKUP($C170,[1]Sheet1!$C:$AD,15,0),"")</f>
        <v>44792</v>
      </c>
      <c r="F170" s="26" t="str">
        <f>IFERROR(VLOOKUP($C170,[1]Sheet1!$C:$AD,17,0),"")</f>
        <v>E</v>
      </c>
      <c r="G170" s="25" t="str">
        <f>IFERROR(VLOOKUP($C170,[1]Sheet1!$C:$AD,9,0),"")</f>
        <v>AGENT PREPAID</v>
      </c>
      <c r="H170" s="25" t="str">
        <f>IFERROR(VLOOKUP($C170,[1]Sheet1!$C:$AD,4,0),"")</f>
        <v>PEREMPUAN</v>
      </c>
      <c r="I170" s="25" t="str">
        <f>IFERROR(VLOOKUP($C170,[1]Sheet1!$C:$AD,11,0),"")</f>
        <v>IRMA RISMAYASARI</v>
      </c>
      <c r="J170" s="25" t="str">
        <f>IFERROR(VLOOKUP($C170,[1]Sheet1!$C:$AD,12,0),"")</f>
        <v>AAN YANUAR</v>
      </c>
      <c r="K170" s="27" t="s">
        <v>68</v>
      </c>
      <c r="L170" s="24"/>
      <c r="M170" s="24"/>
      <c r="N170" s="22">
        <v>22</v>
      </c>
      <c r="O170" s="22">
        <f>VLOOKUP($C170,[1]Sheet2!$C:$AI,11,0)</f>
        <v>21</v>
      </c>
      <c r="P170" s="22">
        <f>VLOOKUP($C170,[1]Sheet2!$C:$AI,17,0)</f>
        <v>0</v>
      </c>
      <c r="Q170" s="22">
        <f>VLOOKUP($C170,[1]Sheet2!$C:$AI,19,0)</f>
        <v>0</v>
      </c>
      <c r="R170" s="22">
        <f>VLOOKUP($C170,[1]Sheet2!$C:$AI,25,0)</f>
        <v>0</v>
      </c>
      <c r="S170" s="22">
        <f>VLOOKUP($C170,[1]Sheet2!$C:$AI,22,0)</f>
        <v>0</v>
      </c>
      <c r="T170" s="22">
        <f>VLOOKUP($C170,[1]Sheet2!$C:$AI,16,0)</f>
        <v>0</v>
      </c>
      <c r="U170" s="22">
        <f t="shared" si="100"/>
        <v>0</v>
      </c>
      <c r="V170" s="22">
        <f t="shared" si="101"/>
        <v>21</v>
      </c>
      <c r="W170" s="22">
        <f t="shared" si="102"/>
        <v>21</v>
      </c>
      <c r="X170" s="22">
        <v>7.75</v>
      </c>
      <c r="Y170" s="22">
        <v>0</v>
      </c>
      <c r="Z170" s="28">
        <f t="shared" si="103"/>
        <v>1</v>
      </c>
      <c r="AA170" s="22">
        <f t="shared" si="104"/>
        <v>5</v>
      </c>
      <c r="AB170" s="29">
        <f t="shared" si="105"/>
        <v>0.1</v>
      </c>
      <c r="AC170" s="22">
        <f t="shared" si="106"/>
        <v>0</v>
      </c>
      <c r="AD170" s="28">
        <f t="shared" si="107"/>
        <v>1</v>
      </c>
      <c r="AE170" s="22">
        <f t="shared" si="108"/>
        <v>5</v>
      </c>
      <c r="AF170" s="29">
        <f t="shared" si="109"/>
        <v>0.15</v>
      </c>
      <c r="AG170" s="22">
        <f t="shared" si="110"/>
        <v>9765</v>
      </c>
      <c r="AH170" s="30">
        <f>VLOOKUP(C170,[1]Sheet3!C:H,6,0)</f>
        <v>13222.883333333324</v>
      </c>
      <c r="AI170" s="31">
        <f t="shared" si="111"/>
        <v>1.3541099163679799</v>
      </c>
      <c r="AJ170" s="22">
        <f t="shared" si="112"/>
        <v>5</v>
      </c>
      <c r="AK170" s="29">
        <f t="shared" si="113"/>
        <v>0.1</v>
      </c>
      <c r="AL170" s="32">
        <v>300</v>
      </c>
      <c r="AM170" s="33">
        <f>VLOOKUP($C170,[1]Sheet1!$C:$AD,21,0)</f>
        <v>286.10829639012002</v>
      </c>
      <c r="AN170" s="32">
        <f t="shared" si="114"/>
        <v>5</v>
      </c>
      <c r="AO170" s="29">
        <f t="shared" si="115"/>
        <v>0.15</v>
      </c>
      <c r="AP170" s="34">
        <v>95</v>
      </c>
      <c r="AQ170" s="33">
        <f>VLOOKUP($C170,[1]Sheet1!$C:$AD,22,0)</f>
        <v>96.6666666666667</v>
      </c>
      <c r="AR170" s="32">
        <f t="shared" si="116"/>
        <v>5</v>
      </c>
      <c r="AS170" s="29">
        <f t="shared" si="117"/>
        <v>0.1</v>
      </c>
      <c r="AT170" s="35">
        <v>0.92</v>
      </c>
      <c r="AU170" s="36">
        <f>VLOOKUP($C170,[1]Sheet1!$C:$AD,23,0)</f>
        <v>0.954385964912281</v>
      </c>
      <c r="AV170" s="32">
        <f t="shared" si="118"/>
        <v>5</v>
      </c>
      <c r="AW170" s="29">
        <f t="shared" si="119"/>
        <v>0.1</v>
      </c>
      <c r="AX170" s="34">
        <v>90</v>
      </c>
      <c r="AY170" s="33">
        <f>VLOOKUP($C170,[1]Sheet1!$C:$AD,24,0)</f>
        <v>95</v>
      </c>
      <c r="AZ170" s="32">
        <f t="shared" si="120"/>
        <v>5</v>
      </c>
      <c r="BA170" s="29">
        <f t="shared" si="121"/>
        <v>0.08</v>
      </c>
      <c r="BB170" s="28">
        <v>0.85</v>
      </c>
      <c r="BC170" s="36">
        <f>VLOOKUP($C170,[1]Sheet1!$C:$AD,25,0)</f>
        <v>0.93617021276595702</v>
      </c>
      <c r="BD170" s="37">
        <v>1</v>
      </c>
      <c r="BE170" s="32">
        <f t="shared" si="122"/>
        <v>0</v>
      </c>
      <c r="BF170" s="29">
        <f t="shared" si="123"/>
        <v>0</v>
      </c>
      <c r="BG170" s="28">
        <v>0.4</v>
      </c>
      <c r="BH170" s="36">
        <f>VLOOKUP($C170,[1]Sheet1!$C:$AD,26,0)</f>
        <v>0.77192982456140302</v>
      </c>
      <c r="BI170" s="32">
        <f t="shared" si="124"/>
        <v>5</v>
      </c>
      <c r="BJ170" s="29">
        <f t="shared" si="125"/>
        <v>0.06</v>
      </c>
      <c r="BK170" s="38">
        <v>0.95</v>
      </c>
      <c r="BL170" s="36">
        <f>VLOOKUP($C170,[1]Sheet1!$C:$AD,27,0)</f>
        <v>0.99683343888537002</v>
      </c>
      <c r="BM170" s="32">
        <f t="shared" si="126"/>
        <v>5</v>
      </c>
      <c r="BN170" s="29">
        <f t="shared" si="127"/>
        <v>0.05</v>
      </c>
      <c r="BO170" s="39">
        <v>2</v>
      </c>
      <c r="BP170" s="32">
        <f t="shared" si="128"/>
        <v>5</v>
      </c>
      <c r="BQ170" s="29">
        <f t="shared" si="129"/>
        <v>0.05</v>
      </c>
      <c r="BR170" s="29">
        <f t="shared" si="130"/>
        <v>0.5</v>
      </c>
      <c r="BS170" s="29">
        <f t="shared" si="131"/>
        <v>0.33999999999999997</v>
      </c>
      <c r="BT170" s="29">
        <f t="shared" si="132"/>
        <v>0.1</v>
      </c>
      <c r="BU170" s="40">
        <f t="shared" si="133"/>
        <v>0.94</v>
      </c>
      <c r="BV170" s="41" t="str">
        <f t="shared" si="134"/>
        <v>TERIMA</v>
      </c>
      <c r="BW170" s="42">
        <f t="shared" si="135"/>
        <v>670000</v>
      </c>
      <c r="BX170" s="43">
        <f t="shared" si="136"/>
        <v>227799.99999999997</v>
      </c>
      <c r="BY170" s="44"/>
      <c r="BZ170" s="44"/>
      <c r="CA170" s="44"/>
      <c r="CB170" s="43">
        <f t="shared" si="137"/>
        <v>335000</v>
      </c>
      <c r="CC170" s="43">
        <f t="shared" si="138"/>
        <v>227799.99999999997</v>
      </c>
      <c r="CD170" s="43">
        <f t="shared" si="139"/>
        <v>67000</v>
      </c>
      <c r="CE170" s="37">
        <f t="shared" si="140"/>
        <v>0</v>
      </c>
      <c r="CF170" s="24">
        <f t="shared" si="141"/>
        <v>0</v>
      </c>
      <c r="CG170" s="24">
        <f t="shared" si="142"/>
        <v>0</v>
      </c>
      <c r="CH170" s="24">
        <f t="shared" si="143"/>
        <v>0</v>
      </c>
      <c r="CI170" s="24">
        <f t="shared" si="144"/>
        <v>0</v>
      </c>
      <c r="CJ170" s="24">
        <f t="shared" si="145"/>
        <v>0</v>
      </c>
      <c r="CK170" s="24">
        <f t="shared" si="146"/>
        <v>0</v>
      </c>
      <c r="CL170" s="24">
        <f t="shared" si="147"/>
        <v>0</v>
      </c>
      <c r="CM170" s="24">
        <f t="shared" si="148"/>
        <v>1</v>
      </c>
      <c r="CN170" s="45">
        <f t="shared" si="149"/>
        <v>629800</v>
      </c>
      <c r="CO170" s="47"/>
    </row>
    <row r="171" spans="1:93" s="48" customFormat="1">
      <c r="A171" s="22">
        <v>161</v>
      </c>
      <c r="B171" s="81" t="s">
        <v>229</v>
      </c>
      <c r="C171" s="24">
        <v>181872</v>
      </c>
      <c r="D171" s="25">
        <f>IFERROR(VLOOKUP($C171,[1]Sheet1!$C:$AD,14,0),"")</f>
        <v>44576</v>
      </c>
      <c r="E171" s="25">
        <f>IFERROR(VLOOKUP($C171,[1]Sheet1!$C:$AD,15,0),"")</f>
        <v>44665</v>
      </c>
      <c r="F171" s="26" t="str">
        <f>IFERROR(VLOOKUP($C171,[1]Sheet1!$C:$AD,17,0),"")</f>
        <v>C</v>
      </c>
      <c r="G171" s="25" t="str">
        <f>IFERROR(VLOOKUP($C171,[1]Sheet1!$C:$AD,9,0),"")</f>
        <v>AGENT PREPAID</v>
      </c>
      <c r="H171" s="25" t="str">
        <f>IFERROR(VLOOKUP($C171,[1]Sheet1!$C:$AD,4,0),"")</f>
        <v>PEREMPUAN</v>
      </c>
      <c r="I171" s="25" t="str">
        <f>IFERROR(VLOOKUP($C171,[1]Sheet1!$C:$AD,11,0),"")</f>
        <v>ADITYA ROY WICAKSONO</v>
      </c>
      <c r="J171" s="25" t="str">
        <f>IFERROR(VLOOKUP($C171,[1]Sheet1!$C:$AD,12,0),"")</f>
        <v>AAN YANUAR</v>
      </c>
      <c r="K171" s="27" t="s">
        <v>68</v>
      </c>
      <c r="L171" s="24"/>
      <c r="M171" s="24"/>
      <c r="N171" s="22">
        <v>22</v>
      </c>
      <c r="O171" s="22">
        <f>VLOOKUP($C171,[1]Sheet2!$C:$AI,11,0)</f>
        <v>21</v>
      </c>
      <c r="P171" s="22">
        <f>VLOOKUP($C171,[1]Sheet2!$C:$AI,17,0)</f>
        <v>0</v>
      </c>
      <c r="Q171" s="22">
        <f>VLOOKUP($C171,[1]Sheet2!$C:$AI,19,0)</f>
        <v>0</v>
      </c>
      <c r="R171" s="22">
        <f>VLOOKUP($C171,[1]Sheet2!$C:$AI,25,0)</f>
        <v>0</v>
      </c>
      <c r="S171" s="22">
        <f>VLOOKUP($C171,[1]Sheet2!$C:$AI,22,0)</f>
        <v>0</v>
      </c>
      <c r="T171" s="22">
        <f>VLOOKUP($C171,[1]Sheet2!$C:$AI,16,0)</f>
        <v>0</v>
      </c>
      <c r="U171" s="22">
        <f t="shared" si="100"/>
        <v>0</v>
      </c>
      <c r="V171" s="22">
        <f t="shared" si="101"/>
        <v>21</v>
      </c>
      <c r="W171" s="22">
        <f t="shared" si="102"/>
        <v>21</v>
      </c>
      <c r="X171" s="22">
        <v>7.75</v>
      </c>
      <c r="Y171" s="22">
        <v>0</v>
      </c>
      <c r="Z171" s="28">
        <f t="shared" si="103"/>
        <v>1</v>
      </c>
      <c r="AA171" s="22">
        <f t="shared" si="104"/>
        <v>5</v>
      </c>
      <c r="AB171" s="29">
        <f t="shared" si="105"/>
        <v>0.1</v>
      </c>
      <c r="AC171" s="22">
        <f t="shared" si="106"/>
        <v>0</v>
      </c>
      <c r="AD171" s="28">
        <f t="shared" si="107"/>
        <v>1</v>
      </c>
      <c r="AE171" s="22">
        <f t="shared" si="108"/>
        <v>5</v>
      </c>
      <c r="AF171" s="29">
        <f t="shared" si="109"/>
        <v>0.15</v>
      </c>
      <c r="AG171" s="22">
        <f t="shared" si="110"/>
        <v>9765</v>
      </c>
      <c r="AH171" s="30">
        <f>VLOOKUP(C171,[1]Sheet3!C:H,6,0)</f>
        <v>12282.150000000032</v>
      </c>
      <c r="AI171" s="31">
        <f t="shared" si="111"/>
        <v>1.25777265745008</v>
      </c>
      <c r="AJ171" s="22">
        <f t="shared" si="112"/>
        <v>5</v>
      </c>
      <c r="AK171" s="29">
        <f t="shared" si="113"/>
        <v>0.1</v>
      </c>
      <c r="AL171" s="32">
        <v>300</v>
      </c>
      <c r="AM171" s="33">
        <f>VLOOKUP($C171,[1]Sheet1!$C:$AD,21,0)</f>
        <v>310.84464964693097</v>
      </c>
      <c r="AN171" s="32">
        <f t="shared" si="114"/>
        <v>1</v>
      </c>
      <c r="AO171" s="29">
        <f t="shared" si="115"/>
        <v>0.03</v>
      </c>
      <c r="AP171" s="34">
        <v>95</v>
      </c>
      <c r="AQ171" s="33">
        <f>VLOOKUP($C171,[1]Sheet1!$C:$AD,22,0)</f>
        <v>100</v>
      </c>
      <c r="AR171" s="32">
        <f t="shared" si="116"/>
        <v>5</v>
      </c>
      <c r="AS171" s="29">
        <f t="shared" si="117"/>
        <v>0.1</v>
      </c>
      <c r="AT171" s="35">
        <v>0.92</v>
      </c>
      <c r="AU171" s="36">
        <f>VLOOKUP($C171,[1]Sheet1!$C:$AD,23,0)</f>
        <v>0.90789473684210498</v>
      </c>
      <c r="AV171" s="32">
        <f t="shared" si="118"/>
        <v>1</v>
      </c>
      <c r="AW171" s="29">
        <f t="shared" si="119"/>
        <v>0.02</v>
      </c>
      <c r="AX171" s="34">
        <v>90</v>
      </c>
      <c r="AY171" s="33">
        <f>VLOOKUP($C171,[1]Sheet1!$C:$AD,24,0)</f>
        <v>100</v>
      </c>
      <c r="AZ171" s="32">
        <f t="shared" si="120"/>
        <v>5</v>
      </c>
      <c r="BA171" s="29">
        <f t="shared" si="121"/>
        <v>0.08</v>
      </c>
      <c r="BB171" s="28">
        <v>0.85</v>
      </c>
      <c r="BC171" s="36">
        <f>VLOOKUP($C171,[1]Sheet1!$C:$AD,25,0)</f>
        <v>0.94827586206896597</v>
      </c>
      <c r="BD171" s="37"/>
      <c r="BE171" s="32">
        <f t="shared" si="122"/>
        <v>5</v>
      </c>
      <c r="BF171" s="29">
        <f t="shared" si="123"/>
        <v>0.06</v>
      </c>
      <c r="BG171" s="28">
        <v>0.4</v>
      </c>
      <c r="BH171" s="36">
        <f>VLOOKUP($C171,[1]Sheet1!$C:$AD,26,0)</f>
        <v>0.47368421052631599</v>
      </c>
      <c r="BI171" s="32">
        <f t="shared" si="124"/>
        <v>5</v>
      </c>
      <c r="BJ171" s="29">
        <f t="shared" si="125"/>
        <v>0.06</v>
      </c>
      <c r="BK171" s="38">
        <v>0.95</v>
      </c>
      <c r="BL171" s="36">
        <f>VLOOKUP($C171,[1]Sheet1!$C:$AD,27,0)</f>
        <v>0.99293862031504598</v>
      </c>
      <c r="BM171" s="32">
        <f t="shared" si="126"/>
        <v>5</v>
      </c>
      <c r="BN171" s="29">
        <f t="shared" si="127"/>
        <v>0.05</v>
      </c>
      <c r="BO171" s="39">
        <v>2</v>
      </c>
      <c r="BP171" s="32">
        <f t="shared" si="128"/>
        <v>5</v>
      </c>
      <c r="BQ171" s="29">
        <f t="shared" si="129"/>
        <v>0.05</v>
      </c>
      <c r="BR171" s="29">
        <f t="shared" si="130"/>
        <v>0.38</v>
      </c>
      <c r="BS171" s="29">
        <f t="shared" si="131"/>
        <v>0.32</v>
      </c>
      <c r="BT171" s="29">
        <f t="shared" si="132"/>
        <v>0.1</v>
      </c>
      <c r="BU171" s="40">
        <f t="shared" si="133"/>
        <v>0.79999999999999993</v>
      </c>
      <c r="BV171" s="41" t="str">
        <f t="shared" si="134"/>
        <v>TERIMA</v>
      </c>
      <c r="BW171" s="42">
        <f t="shared" si="135"/>
        <v>670000</v>
      </c>
      <c r="BX171" s="43">
        <f t="shared" si="136"/>
        <v>214400</v>
      </c>
      <c r="BY171" s="44">
        <v>1</v>
      </c>
      <c r="BZ171" s="44"/>
      <c r="CA171" s="44"/>
      <c r="CB171" s="43">
        <f t="shared" si="137"/>
        <v>254600</v>
      </c>
      <c r="CC171" s="43">
        <f t="shared" si="138"/>
        <v>182240</v>
      </c>
      <c r="CD171" s="43">
        <f t="shared" si="139"/>
        <v>67000</v>
      </c>
      <c r="CE171" s="37">
        <f t="shared" si="140"/>
        <v>0</v>
      </c>
      <c r="CF171" s="24">
        <f t="shared" si="141"/>
        <v>0</v>
      </c>
      <c r="CG171" s="24">
        <f t="shared" si="142"/>
        <v>0</v>
      </c>
      <c r="CH171" s="24">
        <f t="shared" si="143"/>
        <v>0</v>
      </c>
      <c r="CI171" s="24">
        <f t="shared" si="144"/>
        <v>0</v>
      </c>
      <c r="CJ171" s="24">
        <f t="shared" si="145"/>
        <v>0</v>
      </c>
      <c r="CK171" s="24">
        <f t="shared" si="146"/>
        <v>0</v>
      </c>
      <c r="CL171" s="24">
        <f t="shared" si="147"/>
        <v>0</v>
      </c>
      <c r="CM171" s="24">
        <f t="shared" si="148"/>
        <v>1</v>
      </c>
      <c r="CN171" s="45">
        <f t="shared" si="149"/>
        <v>503840</v>
      </c>
      <c r="CO171" s="47"/>
    </row>
    <row r="172" spans="1:93" s="48" customFormat="1">
      <c r="A172" s="22">
        <v>162</v>
      </c>
      <c r="B172" s="89" t="s">
        <v>230</v>
      </c>
      <c r="C172" s="24">
        <v>181874</v>
      </c>
      <c r="D172" s="25">
        <f>IFERROR(VLOOKUP($C172,[1]Sheet1!$C:$AD,14,0),"")</f>
        <v>44576</v>
      </c>
      <c r="E172" s="25">
        <f>IFERROR(VLOOKUP($C172,[1]Sheet1!$C:$AD,15,0),"")</f>
        <v>44665</v>
      </c>
      <c r="F172" s="26" t="str">
        <f>IFERROR(VLOOKUP($C172,[1]Sheet1!$C:$AD,17,0),"")</f>
        <v>C</v>
      </c>
      <c r="G172" s="25" t="str">
        <f>IFERROR(VLOOKUP($C172,[1]Sheet1!$C:$AD,9,0),"")</f>
        <v>AGENT PREPAID</v>
      </c>
      <c r="H172" s="25" t="str">
        <f>IFERROR(VLOOKUP($C172,[1]Sheet1!$C:$AD,4,0),"")</f>
        <v>LAKI-LAKI</v>
      </c>
      <c r="I172" s="25" t="str">
        <f>IFERROR(VLOOKUP($C172,[1]Sheet1!$C:$AD,11,0),"")</f>
        <v>JEANNY ANASTASYA</v>
      </c>
      <c r="J172" s="25" t="str">
        <f>IFERROR(VLOOKUP($C172,[1]Sheet1!$C:$AD,12,0),"")</f>
        <v>AAN YANUAR</v>
      </c>
      <c r="K172" s="27" t="s">
        <v>68</v>
      </c>
      <c r="L172" s="24"/>
      <c r="M172" s="24"/>
      <c r="N172" s="22">
        <v>22</v>
      </c>
      <c r="O172" s="22">
        <f>VLOOKUP($C172,[1]Sheet2!$C:$AI,11,0)</f>
        <v>21</v>
      </c>
      <c r="P172" s="22">
        <f>VLOOKUP($C172,[1]Sheet2!$C:$AI,17,0)</f>
        <v>0</v>
      </c>
      <c r="Q172" s="22">
        <f>VLOOKUP($C172,[1]Sheet2!$C:$AI,19,0)</f>
        <v>0</v>
      </c>
      <c r="R172" s="22">
        <f>VLOOKUP($C172,[1]Sheet2!$C:$AI,25,0)</f>
        <v>0</v>
      </c>
      <c r="S172" s="22">
        <f>VLOOKUP($C172,[1]Sheet2!$C:$AI,22,0)</f>
        <v>0</v>
      </c>
      <c r="T172" s="22">
        <f>VLOOKUP($C172,[1]Sheet2!$C:$AI,16,0)</f>
        <v>0</v>
      </c>
      <c r="U172" s="22">
        <f t="shared" si="100"/>
        <v>0</v>
      </c>
      <c r="V172" s="22">
        <f t="shared" si="101"/>
        <v>21</v>
      </c>
      <c r="W172" s="22">
        <f t="shared" si="102"/>
        <v>21</v>
      </c>
      <c r="X172" s="22">
        <v>7.75</v>
      </c>
      <c r="Y172" s="22">
        <v>0</v>
      </c>
      <c r="Z172" s="28">
        <f t="shared" si="103"/>
        <v>1</v>
      </c>
      <c r="AA172" s="22">
        <f t="shared" si="104"/>
        <v>5</v>
      </c>
      <c r="AB172" s="29">
        <f t="shared" si="105"/>
        <v>0.1</v>
      </c>
      <c r="AC172" s="22">
        <f t="shared" si="106"/>
        <v>0</v>
      </c>
      <c r="AD172" s="28">
        <f t="shared" si="107"/>
        <v>1</v>
      </c>
      <c r="AE172" s="22">
        <f t="shared" si="108"/>
        <v>5</v>
      </c>
      <c r="AF172" s="29">
        <f t="shared" si="109"/>
        <v>0.15</v>
      </c>
      <c r="AG172" s="22">
        <f t="shared" si="110"/>
        <v>9765</v>
      </c>
      <c r="AH172" s="30">
        <f>VLOOKUP(C172,[1]Sheet3!C:H,6,0)</f>
        <v>11792.8666666667</v>
      </c>
      <c r="AI172" s="31">
        <f t="shared" si="111"/>
        <v>1.2076668373442601</v>
      </c>
      <c r="AJ172" s="22">
        <f t="shared" si="112"/>
        <v>5</v>
      </c>
      <c r="AK172" s="29">
        <f t="shared" si="113"/>
        <v>0.1</v>
      </c>
      <c r="AL172" s="32">
        <v>300</v>
      </c>
      <c r="AM172" s="33">
        <f>VLOOKUP($C172,[1]Sheet1!$C:$AD,21,0)</f>
        <v>275.20793201133102</v>
      </c>
      <c r="AN172" s="32">
        <f t="shared" si="114"/>
        <v>5</v>
      </c>
      <c r="AO172" s="29">
        <f t="shared" si="115"/>
        <v>0.15</v>
      </c>
      <c r="AP172" s="34">
        <v>95</v>
      </c>
      <c r="AQ172" s="33">
        <f>VLOOKUP($C172,[1]Sheet1!$C:$AD,22,0)</f>
        <v>100</v>
      </c>
      <c r="AR172" s="32">
        <f t="shared" si="116"/>
        <v>5</v>
      </c>
      <c r="AS172" s="29">
        <f t="shared" si="117"/>
        <v>0.1</v>
      </c>
      <c r="AT172" s="35">
        <v>0.92</v>
      </c>
      <c r="AU172" s="36">
        <f>VLOOKUP($C172,[1]Sheet1!$C:$AD,23,0)</f>
        <v>0.80800000000000005</v>
      </c>
      <c r="AV172" s="32">
        <f t="shared" si="118"/>
        <v>1</v>
      </c>
      <c r="AW172" s="29">
        <f t="shared" si="119"/>
        <v>0.02</v>
      </c>
      <c r="AX172" s="34">
        <v>90</v>
      </c>
      <c r="AY172" s="33">
        <f>VLOOKUP($C172,[1]Sheet1!$C:$AD,24,0)</f>
        <v>100</v>
      </c>
      <c r="AZ172" s="32">
        <f t="shared" si="120"/>
        <v>5</v>
      </c>
      <c r="BA172" s="29">
        <f t="shared" si="121"/>
        <v>0.08</v>
      </c>
      <c r="BB172" s="28">
        <v>0.85</v>
      </c>
      <c r="BC172" s="36">
        <f>VLOOKUP($C172,[1]Sheet1!$C:$AD,25,0)</f>
        <v>0.625</v>
      </c>
      <c r="BD172" s="37"/>
      <c r="BE172" s="32">
        <f t="shared" si="122"/>
        <v>1</v>
      </c>
      <c r="BF172" s="29">
        <f t="shared" si="123"/>
        <v>1.2E-2</v>
      </c>
      <c r="BG172" s="28">
        <v>0.4</v>
      </c>
      <c r="BH172" s="36">
        <f>VLOOKUP($C172,[1]Sheet1!$C:$AD,26,0)</f>
        <v>0.2</v>
      </c>
      <c r="BI172" s="32">
        <f t="shared" si="124"/>
        <v>1</v>
      </c>
      <c r="BJ172" s="29">
        <f t="shared" si="125"/>
        <v>1.2E-2</v>
      </c>
      <c r="BK172" s="38">
        <v>0.95</v>
      </c>
      <c r="BL172" s="36">
        <f>VLOOKUP($C172,[1]Sheet1!$C:$AD,27,0)</f>
        <v>0.990934844192635</v>
      </c>
      <c r="BM172" s="32">
        <f t="shared" si="126"/>
        <v>5</v>
      </c>
      <c r="BN172" s="29">
        <f t="shared" si="127"/>
        <v>0.05</v>
      </c>
      <c r="BO172" s="39">
        <v>2</v>
      </c>
      <c r="BP172" s="32">
        <f t="shared" si="128"/>
        <v>5</v>
      </c>
      <c r="BQ172" s="29">
        <f t="shared" si="129"/>
        <v>0.05</v>
      </c>
      <c r="BR172" s="29">
        <f t="shared" si="130"/>
        <v>0.5</v>
      </c>
      <c r="BS172" s="29">
        <f t="shared" si="131"/>
        <v>0.224</v>
      </c>
      <c r="BT172" s="29">
        <f t="shared" si="132"/>
        <v>0.1</v>
      </c>
      <c r="BU172" s="40">
        <f t="shared" si="133"/>
        <v>0.82399999999999995</v>
      </c>
      <c r="BV172" s="41" t="str">
        <f t="shared" si="134"/>
        <v>TERIMA</v>
      </c>
      <c r="BW172" s="42">
        <f t="shared" si="135"/>
        <v>670000</v>
      </c>
      <c r="BX172" s="43">
        <f t="shared" si="136"/>
        <v>150080</v>
      </c>
      <c r="BY172" s="44"/>
      <c r="BZ172" s="44"/>
      <c r="CA172" s="44"/>
      <c r="CB172" s="43">
        <f t="shared" si="137"/>
        <v>335000</v>
      </c>
      <c r="CC172" s="43">
        <f t="shared" si="138"/>
        <v>150080</v>
      </c>
      <c r="CD172" s="43">
        <f t="shared" si="139"/>
        <v>67000</v>
      </c>
      <c r="CE172" s="37">
        <f t="shared" si="140"/>
        <v>0</v>
      </c>
      <c r="CF172" s="24">
        <f t="shared" si="141"/>
        <v>0</v>
      </c>
      <c r="CG172" s="24">
        <f t="shared" si="142"/>
        <v>0</v>
      </c>
      <c r="CH172" s="24">
        <f t="shared" si="143"/>
        <v>0</v>
      </c>
      <c r="CI172" s="24">
        <f t="shared" si="144"/>
        <v>0</v>
      </c>
      <c r="CJ172" s="24">
        <f t="shared" si="145"/>
        <v>0</v>
      </c>
      <c r="CK172" s="24">
        <f t="shared" si="146"/>
        <v>0</v>
      </c>
      <c r="CL172" s="24">
        <f t="shared" si="147"/>
        <v>1</v>
      </c>
      <c r="CM172" s="24">
        <f t="shared" si="148"/>
        <v>0</v>
      </c>
      <c r="CN172" s="45">
        <f t="shared" si="149"/>
        <v>552080</v>
      </c>
      <c r="CO172" s="47"/>
    </row>
    <row r="173" spans="1:93" s="48" customFormat="1">
      <c r="A173" s="22">
        <v>163</v>
      </c>
      <c r="B173" s="89" t="s">
        <v>231</v>
      </c>
      <c r="C173" s="24">
        <v>181875</v>
      </c>
      <c r="D173" s="25">
        <f>IFERROR(VLOOKUP($C173,[1]Sheet1!$C:$AD,14,0),"")</f>
        <v>44576</v>
      </c>
      <c r="E173" s="25">
        <f>IFERROR(VLOOKUP($C173,[1]Sheet1!$C:$AD,15,0),"")</f>
        <v>44665</v>
      </c>
      <c r="F173" s="26" t="str">
        <f>IFERROR(VLOOKUP($C173,[1]Sheet1!$C:$AD,17,0),"")</f>
        <v>C</v>
      </c>
      <c r="G173" s="25" t="str">
        <f>IFERROR(VLOOKUP($C173,[1]Sheet1!$C:$AD,9,0),"")</f>
        <v>AGENT PREPAID</v>
      </c>
      <c r="H173" s="25" t="str">
        <f>IFERROR(VLOOKUP($C173,[1]Sheet1!$C:$AD,4,0),"")</f>
        <v>LAKI-LAKI</v>
      </c>
      <c r="I173" s="25" t="str">
        <f>IFERROR(VLOOKUP($C173,[1]Sheet1!$C:$AD,11,0),"")</f>
        <v>HENDRA</v>
      </c>
      <c r="J173" s="25" t="str">
        <f>IFERROR(VLOOKUP($C173,[1]Sheet1!$C:$AD,12,0),"")</f>
        <v>RIKA RIANY</v>
      </c>
      <c r="K173" s="27" t="s">
        <v>68</v>
      </c>
      <c r="L173" s="24"/>
      <c r="M173" s="24"/>
      <c r="N173" s="22">
        <v>22</v>
      </c>
      <c r="O173" s="22">
        <f>VLOOKUP($C173,[1]Sheet2!$C:$AI,11,0)</f>
        <v>20</v>
      </c>
      <c r="P173" s="22">
        <f>VLOOKUP($C173,[1]Sheet2!$C:$AI,17,0)</f>
        <v>0</v>
      </c>
      <c r="Q173" s="22">
        <f>VLOOKUP($C173,[1]Sheet2!$C:$AI,19,0)</f>
        <v>0</v>
      </c>
      <c r="R173" s="22">
        <f>VLOOKUP($C173,[1]Sheet2!$C:$AI,25,0)</f>
        <v>0</v>
      </c>
      <c r="S173" s="22">
        <f>VLOOKUP($C173,[1]Sheet2!$C:$AI,22,0)</f>
        <v>0</v>
      </c>
      <c r="T173" s="22">
        <f>VLOOKUP($C173,[1]Sheet2!$C:$AI,16,0)</f>
        <v>0</v>
      </c>
      <c r="U173" s="22">
        <f t="shared" si="100"/>
        <v>0</v>
      </c>
      <c r="V173" s="22">
        <f t="shared" si="101"/>
        <v>20</v>
      </c>
      <c r="W173" s="22">
        <f t="shared" si="102"/>
        <v>20</v>
      </c>
      <c r="X173" s="22">
        <v>7.75</v>
      </c>
      <c r="Y173" s="22">
        <v>0</v>
      </c>
      <c r="Z173" s="28">
        <f t="shared" si="103"/>
        <v>1</v>
      </c>
      <c r="AA173" s="22">
        <f t="shared" si="104"/>
        <v>5</v>
      </c>
      <c r="AB173" s="29">
        <f t="shared" si="105"/>
        <v>0.1</v>
      </c>
      <c r="AC173" s="22">
        <f t="shared" si="106"/>
        <v>0</v>
      </c>
      <c r="AD173" s="28">
        <f t="shared" si="107"/>
        <v>1</v>
      </c>
      <c r="AE173" s="22">
        <f t="shared" si="108"/>
        <v>5</v>
      </c>
      <c r="AF173" s="29">
        <f t="shared" si="109"/>
        <v>0.15</v>
      </c>
      <c r="AG173" s="22">
        <f t="shared" si="110"/>
        <v>9300</v>
      </c>
      <c r="AH173" s="30">
        <f>VLOOKUP(C173,[1]Sheet3!C:H,6,0)</f>
        <v>10612.566666666704</v>
      </c>
      <c r="AI173" s="31">
        <f t="shared" si="111"/>
        <v>1.14113620071685</v>
      </c>
      <c r="AJ173" s="22">
        <f t="shared" si="112"/>
        <v>5</v>
      </c>
      <c r="AK173" s="29">
        <f t="shared" si="113"/>
        <v>0.1</v>
      </c>
      <c r="AL173" s="32">
        <v>300</v>
      </c>
      <c r="AM173" s="33">
        <f>VLOOKUP($C173,[1]Sheet1!$C:$AD,21,0)</f>
        <v>300.33214285714303</v>
      </c>
      <c r="AN173" s="32">
        <f t="shared" si="114"/>
        <v>1</v>
      </c>
      <c r="AO173" s="29">
        <f t="shared" si="115"/>
        <v>0.03</v>
      </c>
      <c r="AP173" s="34">
        <v>95</v>
      </c>
      <c r="AQ173" s="33">
        <f>VLOOKUP($C173,[1]Sheet1!$C:$AD,22,0)</f>
        <v>100</v>
      </c>
      <c r="AR173" s="32">
        <f t="shared" si="116"/>
        <v>5</v>
      </c>
      <c r="AS173" s="29">
        <f t="shared" si="117"/>
        <v>0.1</v>
      </c>
      <c r="AT173" s="35">
        <v>0.92</v>
      </c>
      <c r="AU173" s="36">
        <f>VLOOKUP($C173,[1]Sheet1!$C:$AD,23,0)</f>
        <v>0.87692307692307703</v>
      </c>
      <c r="AV173" s="32">
        <f t="shared" si="118"/>
        <v>1</v>
      </c>
      <c r="AW173" s="29">
        <f t="shared" si="119"/>
        <v>0.02</v>
      </c>
      <c r="AX173" s="34">
        <v>90</v>
      </c>
      <c r="AY173" s="33">
        <f>VLOOKUP($C173,[1]Sheet1!$C:$AD,24,0)</f>
        <v>100</v>
      </c>
      <c r="AZ173" s="32">
        <f t="shared" si="120"/>
        <v>5</v>
      </c>
      <c r="BA173" s="29">
        <f t="shared" si="121"/>
        <v>0.08</v>
      </c>
      <c r="BB173" s="28">
        <v>0.85</v>
      </c>
      <c r="BC173" s="36">
        <f>VLOOKUP($C173,[1]Sheet1!$C:$AD,25,0)</f>
        <v>0.70588235294117696</v>
      </c>
      <c r="BD173" s="37"/>
      <c r="BE173" s="32">
        <f t="shared" si="122"/>
        <v>1</v>
      </c>
      <c r="BF173" s="29">
        <f t="shared" si="123"/>
        <v>1.2E-2</v>
      </c>
      <c r="BG173" s="28">
        <v>0.4</v>
      </c>
      <c r="BH173" s="36">
        <f>VLOOKUP($C173,[1]Sheet1!$C:$AD,26,0)</f>
        <v>0.30769230769230799</v>
      </c>
      <c r="BI173" s="32">
        <f t="shared" si="124"/>
        <v>1</v>
      </c>
      <c r="BJ173" s="29">
        <f t="shared" si="125"/>
        <v>1.2E-2</v>
      </c>
      <c r="BK173" s="38">
        <v>0.95</v>
      </c>
      <c r="BL173" s="36">
        <f>VLOOKUP($C173,[1]Sheet1!$C:$AD,27,0)</f>
        <v>0.994285714285714</v>
      </c>
      <c r="BM173" s="32">
        <f t="shared" si="126"/>
        <v>5</v>
      </c>
      <c r="BN173" s="29">
        <f t="shared" si="127"/>
        <v>0.05</v>
      </c>
      <c r="BO173" s="39">
        <v>2</v>
      </c>
      <c r="BP173" s="32">
        <f t="shared" si="128"/>
        <v>5</v>
      </c>
      <c r="BQ173" s="29">
        <f t="shared" si="129"/>
        <v>0.05</v>
      </c>
      <c r="BR173" s="29">
        <f t="shared" si="130"/>
        <v>0.38</v>
      </c>
      <c r="BS173" s="29">
        <f t="shared" si="131"/>
        <v>0.224</v>
      </c>
      <c r="BT173" s="29">
        <f t="shared" si="132"/>
        <v>0.1</v>
      </c>
      <c r="BU173" s="40">
        <f t="shared" si="133"/>
        <v>0.70399999999999996</v>
      </c>
      <c r="BV173" s="41" t="str">
        <f t="shared" si="134"/>
        <v>TERIMA</v>
      </c>
      <c r="BW173" s="42">
        <f t="shared" si="135"/>
        <v>670000</v>
      </c>
      <c r="BX173" s="43">
        <f t="shared" si="136"/>
        <v>150080</v>
      </c>
      <c r="BY173" s="44">
        <v>1</v>
      </c>
      <c r="BZ173" s="44"/>
      <c r="CA173" s="44"/>
      <c r="CB173" s="43">
        <f t="shared" si="137"/>
        <v>254600</v>
      </c>
      <c r="CC173" s="43">
        <f t="shared" si="138"/>
        <v>127568</v>
      </c>
      <c r="CD173" s="43">
        <f t="shared" si="139"/>
        <v>67000</v>
      </c>
      <c r="CE173" s="37">
        <f t="shared" si="140"/>
        <v>0</v>
      </c>
      <c r="CF173" s="24">
        <f t="shared" si="141"/>
        <v>0</v>
      </c>
      <c r="CG173" s="24">
        <f t="shared" si="142"/>
        <v>0</v>
      </c>
      <c r="CH173" s="24">
        <f t="shared" si="143"/>
        <v>0</v>
      </c>
      <c r="CI173" s="24">
        <f t="shared" si="144"/>
        <v>0</v>
      </c>
      <c r="CJ173" s="24">
        <f t="shared" si="145"/>
        <v>0</v>
      </c>
      <c r="CK173" s="24">
        <f t="shared" si="146"/>
        <v>0</v>
      </c>
      <c r="CL173" s="24">
        <f t="shared" si="147"/>
        <v>1</v>
      </c>
      <c r="CM173" s="24">
        <f t="shared" si="148"/>
        <v>0</v>
      </c>
      <c r="CN173" s="45">
        <f t="shared" si="149"/>
        <v>449168</v>
      </c>
      <c r="CO173" s="47"/>
    </row>
    <row r="174" spans="1:93" s="48" customFormat="1">
      <c r="A174" s="22">
        <v>164</v>
      </c>
      <c r="B174" s="89" t="s">
        <v>232</v>
      </c>
      <c r="C174" s="24">
        <v>181878</v>
      </c>
      <c r="D174" s="25">
        <f>IFERROR(VLOOKUP($C174,[1]Sheet1!$C:$AD,14,0),"")</f>
        <v>44576</v>
      </c>
      <c r="E174" s="25">
        <f>IFERROR(VLOOKUP($C174,[1]Sheet1!$C:$AD,15,0),"")</f>
        <v>44665</v>
      </c>
      <c r="F174" s="26" t="str">
        <f>IFERROR(VLOOKUP($C174,[1]Sheet1!$C:$AD,17,0),"")</f>
        <v>C</v>
      </c>
      <c r="G174" s="25" t="str">
        <f>IFERROR(VLOOKUP($C174,[1]Sheet1!$C:$AD,9,0),"")</f>
        <v>AGENT PREPAID</v>
      </c>
      <c r="H174" s="25" t="str">
        <f>IFERROR(VLOOKUP($C174,[1]Sheet1!$C:$AD,4,0),"")</f>
        <v>PEREMPUAN</v>
      </c>
      <c r="I174" s="25" t="str">
        <f>IFERROR(VLOOKUP($C174,[1]Sheet1!$C:$AD,11,0),"")</f>
        <v>ADITYA AMRULLAH</v>
      </c>
      <c r="J174" s="25" t="str">
        <f>IFERROR(VLOOKUP($C174,[1]Sheet1!$C:$AD,12,0),"")</f>
        <v>RIKA RIANY</v>
      </c>
      <c r="K174" s="27" t="s">
        <v>68</v>
      </c>
      <c r="L174" s="24"/>
      <c r="M174" s="24"/>
      <c r="N174" s="22">
        <v>22</v>
      </c>
      <c r="O174" s="22">
        <f>VLOOKUP($C174,[1]Sheet2!$C:$AI,11,0)</f>
        <v>20</v>
      </c>
      <c r="P174" s="22">
        <f>VLOOKUP($C174,[1]Sheet2!$C:$AI,17,0)</f>
        <v>0</v>
      </c>
      <c r="Q174" s="22">
        <f>VLOOKUP($C174,[1]Sheet2!$C:$AI,19,0)</f>
        <v>0</v>
      </c>
      <c r="R174" s="22">
        <f>VLOOKUP($C174,[1]Sheet2!$C:$AI,25,0)</f>
        <v>0</v>
      </c>
      <c r="S174" s="22">
        <f>VLOOKUP($C174,[1]Sheet2!$C:$AI,22,0)</f>
        <v>0</v>
      </c>
      <c r="T174" s="22">
        <f>VLOOKUP($C174,[1]Sheet2!$C:$AI,16,0)</f>
        <v>0</v>
      </c>
      <c r="U174" s="22">
        <f t="shared" si="100"/>
        <v>0</v>
      </c>
      <c r="V174" s="22">
        <f t="shared" si="101"/>
        <v>20</v>
      </c>
      <c r="W174" s="22">
        <f t="shared" si="102"/>
        <v>20</v>
      </c>
      <c r="X174" s="22">
        <v>7.75</v>
      </c>
      <c r="Y174" s="22">
        <v>0</v>
      </c>
      <c r="Z174" s="28">
        <f t="shared" si="103"/>
        <v>1</v>
      </c>
      <c r="AA174" s="22">
        <f t="shared" si="104"/>
        <v>5</v>
      </c>
      <c r="AB174" s="29">
        <f t="shared" si="105"/>
        <v>0.1</v>
      </c>
      <c r="AC174" s="22">
        <f t="shared" si="106"/>
        <v>0</v>
      </c>
      <c r="AD174" s="28">
        <f t="shared" si="107"/>
        <v>1</v>
      </c>
      <c r="AE174" s="22">
        <f t="shared" si="108"/>
        <v>5</v>
      </c>
      <c r="AF174" s="29">
        <f t="shared" si="109"/>
        <v>0.15</v>
      </c>
      <c r="AG174" s="22">
        <f t="shared" si="110"/>
        <v>9300</v>
      </c>
      <c r="AH174" s="30">
        <f>VLOOKUP(C174,[1]Sheet3!C:H,6,0)</f>
        <v>11414.766666666621</v>
      </c>
      <c r="AI174" s="31">
        <f t="shared" si="111"/>
        <v>1.2273942652329699</v>
      </c>
      <c r="AJ174" s="22">
        <f t="shared" si="112"/>
        <v>5</v>
      </c>
      <c r="AK174" s="29">
        <f t="shared" si="113"/>
        <v>0.1</v>
      </c>
      <c r="AL174" s="32">
        <v>300</v>
      </c>
      <c r="AM174" s="33">
        <f>VLOOKUP($C174,[1]Sheet1!$C:$AD,21,0)</f>
        <v>289.63010632344702</v>
      </c>
      <c r="AN174" s="32">
        <f t="shared" si="114"/>
        <v>5</v>
      </c>
      <c r="AO174" s="29">
        <f t="shared" si="115"/>
        <v>0.15</v>
      </c>
      <c r="AP174" s="34">
        <v>95</v>
      </c>
      <c r="AQ174" s="33">
        <f>VLOOKUP($C174,[1]Sheet1!$C:$AD,22,0)</f>
        <v>100</v>
      </c>
      <c r="AR174" s="32">
        <f t="shared" si="116"/>
        <v>5</v>
      </c>
      <c r="AS174" s="29">
        <f t="shared" si="117"/>
        <v>0.1</v>
      </c>
      <c r="AT174" s="35">
        <v>0.92</v>
      </c>
      <c r="AU174" s="36">
        <f>VLOOKUP($C174,[1]Sheet1!$C:$AD,23,0)</f>
        <v>0.92580645161290298</v>
      </c>
      <c r="AV174" s="32">
        <f t="shared" si="118"/>
        <v>5</v>
      </c>
      <c r="AW174" s="29">
        <f t="shared" si="119"/>
        <v>0.1</v>
      </c>
      <c r="AX174" s="34">
        <v>90</v>
      </c>
      <c r="AY174" s="33">
        <f>VLOOKUP($C174,[1]Sheet1!$C:$AD,24,0)</f>
        <v>100</v>
      </c>
      <c r="AZ174" s="32">
        <f t="shared" si="120"/>
        <v>5</v>
      </c>
      <c r="BA174" s="29">
        <f t="shared" si="121"/>
        <v>0.08</v>
      </c>
      <c r="BB174" s="28">
        <v>0.85</v>
      </c>
      <c r="BC174" s="36">
        <f>VLOOKUP($C174,[1]Sheet1!$C:$AD,25,0)</f>
        <v>0.91489361702127703</v>
      </c>
      <c r="BD174" s="37"/>
      <c r="BE174" s="32">
        <f t="shared" si="122"/>
        <v>5</v>
      </c>
      <c r="BF174" s="29">
        <f t="shared" si="123"/>
        <v>0.06</v>
      </c>
      <c r="BG174" s="28">
        <v>0.4</v>
      </c>
      <c r="BH174" s="36">
        <f>VLOOKUP($C174,[1]Sheet1!$C:$AD,26,0)</f>
        <v>0.61290322580645196</v>
      </c>
      <c r="BI174" s="32">
        <f t="shared" si="124"/>
        <v>5</v>
      </c>
      <c r="BJ174" s="29">
        <f t="shared" si="125"/>
        <v>0.06</v>
      </c>
      <c r="BK174" s="38">
        <v>0.95</v>
      </c>
      <c r="BL174" s="36">
        <f>VLOOKUP($C174,[1]Sheet1!$C:$AD,27,0)</f>
        <v>0.993844432008954</v>
      </c>
      <c r="BM174" s="32">
        <f t="shared" si="126"/>
        <v>5</v>
      </c>
      <c r="BN174" s="29">
        <f t="shared" si="127"/>
        <v>0.05</v>
      </c>
      <c r="BO174" s="39">
        <v>2</v>
      </c>
      <c r="BP174" s="32">
        <f t="shared" si="128"/>
        <v>5</v>
      </c>
      <c r="BQ174" s="29">
        <f t="shared" si="129"/>
        <v>0.05</v>
      </c>
      <c r="BR174" s="29">
        <f t="shared" si="130"/>
        <v>0.5</v>
      </c>
      <c r="BS174" s="29">
        <f t="shared" si="131"/>
        <v>0.4</v>
      </c>
      <c r="BT174" s="29">
        <f t="shared" si="132"/>
        <v>0.1</v>
      </c>
      <c r="BU174" s="40">
        <f t="shared" si="133"/>
        <v>1</v>
      </c>
      <c r="BV174" s="41" t="str">
        <f t="shared" si="134"/>
        <v>TERIMA</v>
      </c>
      <c r="BW174" s="42">
        <f t="shared" si="135"/>
        <v>670000</v>
      </c>
      <c r="BX174" s="43">
        <f t="shared" si="136"/>
        <v>268000</v>
      </c>
      <c r="BY174" s="44"/>
      <c r="BZ174" s="44"/>
      <c r="CA174" s="44"/>
      <c r="CB174" s="43">
        <f t="shared" si="137"/>
        <v>335000</v>
      </c>
      <c r="CC174" s="43">
        <f t="shared" si="138"/>
        <v>268000</v>
      </c>
      <c r="CD174" s="43">
        <f t="shared" si="139"/>
        <v>67000</v>
      </c>
      <c r="CE174" s="37">
        <f t="shared" si="140"/>
        <v>200000</v>
      </c>
      <c r="CF174" s="24">
        <f t="shared" si="141"/>
        <v>0</v>
      </c>
      <c r="CG174" s="24">
        <f t="shared" si="142"/>
        <v>0</v>
      </c>
      <c r="CH174" s="24">
        <f t="shared" si="143"/>
        <v>0</v>
      </c>
      <c r="CI174" s="24">
        <f t="shared" si="144"/>
        <v>0</v>
      </c>
      <c r="CJ174" s="24">
        <f t="shared" si="145"/>
        <v>0</v>
      </c>
      <c r="CK174" s="24">
        <f t="shared" si="146"/>
        <v>0</v>
      </c>
      <c r="CL174" s="24">
        <f t="shared" si="147"/>
        <v>0</v>
      </c>
      <c r="CM174" s="24">
        <f t="shared" si="148"/>
        <v>1</v>
      </c>
      <c r="CN174" s="45">
        <f t="shared" si="149"/>
        <v>870000</v>
      </c>
      <c r="CO174" s="47"/>
    </row>
    <row r="175" spans="1:93" s="48" customFormat="1">
      <c r="A175" s="22">
        <v>165</v>
      </c>
      <c r="B175" s="89" t="s">
        <v>233</v>
      </c>
      <c r="C175" s="24">
        <v>181879</v>
      </c>
      <c r="D175" s="25">
        <f>IFERROR(VLOOKUP($C175,[1]Sheet1!$C:$AD,14,0),"")</f>
        <v>44576</v>
      </c>
      <c r="E175" s="25">
        <f>IFERROR(VLOOKUP($C175,[1]Sheet1!$C:$AD,15,0),"")</f>
        <v>44756</v>
      </c>
      <c r="F175" s="26" t="str">
        <f>IFERROR(VLOOKUP($C175,[1]Sheet1!$C:$AD,17,0),"")</f>
        <v>C</v>
      </c>
      <c r="G175" s="25" t="str">
        <f>IFERROR(VLOOKUP($C175,[1]Sheet1!$C:$AD,9,0),"")</f>
        <v>AGENT PREPAID</v>
      </c>
      <c r="H175" s="25" t="str">
        <f>IFERROR(VLOOKUP($C175,[1]Sheet1!$C:$AD,4,0),"")</f>
        <v>PEREMPUAN</v>
      </c>
      <c r="I175" s="25" t="str">
        <f>IFERROR(VLOOKUP($C175,[1]Sheet1!$C:$AD,11,0),"")</f>
        <v>ILYAS AFANDI</v>
      </c>
      <c r="J175" s="25" t="str">
        <f>IFERROR(VLOOKUP($C175,[1]Sheet1!$C:$AD,12,0),"")</f>
        <v>AAN YANUAR</v>
      </c>
      <c r="K175" s="27" t="s">
        <v>68</v>
      </c>
      <c r="L175" s="24"/>
      <c r="M175" s="24"/>
      <c r="N175" s="22">
        <v>22</v>
      </c>
      <c r="O175" s="22">
        <f>VLOOKUP($C175,[1]Sheet2!$C:$AI,11,0)</f>
        <v>21</v>
      </c>
      <c r="P175" s="22">
        <f>VLOOKUP($C175,[1]Sheet2!$C:$AI,17,0)</f>
        <v>0</v>
      </c>
      <c r="Q175" s="22">
        <f>VLOOKUP($C175,[1]Sheet2!$C:$AI,19,0)</f>
        <v>0</v>
      </c>
      <c r="R175" s="22">
        <f>VLOOKUP($C175,[1]Sheet2!$C:$AI,25,0)</f>
        <v>0</v>
      </c>
      <c r="S175" s="22">
        <f>VLOOKUP($C175,[1]Sheet2!$C:$AI,22,0)</f>
        <v>0</v>
      </c>
      <c r="T175" s="22">
        <f>VLOOKUP($C175,[1]Sheet2!$C:$AI,16,0)</f>
        <v>0</v>
      </c>
      <c r="U175" s="22">
        <f t="shared" si="100"/>
        <v>0</v>
      </c>
      <c r="V175" s="22">
        <f t="shared" si="101"/>
        <v>21</v>
      </c>
      <c r="W175" s="22">
        <f t="shared" si="102"/>
        <v>21</v>
      </c>
      <c r="X175" s="22">
        <v>7.75</v>
      </c>
      <c r="Y175" s="22">
        <v>0</v>
      </c>
      <c r="Z175" s="28">
        <f t="shared" si="103"/>
        <v>1</v>
      </c>
      <c r="AA175" s="22">
        <f t="shared" si="104"/>
        <v>5</v>
      </c>
      <c r="AB175" s="29">
        <f t="shared" si="105"/>
        <v>0.1</v>
      </c>
      <c r="AC175" s="22">
        <f t="shared" si="106"/>
        <v>0</v>
      </c>
      <c r="AD175" s="28">
        <f t="shared" si="107"/>
        <v>1</v>
      </c>
      <c r="AE175" s="22">
        <f t="shared" si="108"/>
        <v>5</v>
      </c>
      <c r="AF175" s="29">
        <f t="shared" si="109"/>
        <v>0.15</v>
      </c>
      <c r="AG175" s="22">
        <f t="shared" si="110"/>
        <v>9765</v>
      </c>
      <c r="AH175" s="30">
        <f>VLOOKUP(C175,[1]Sheet3!C:H,6,0)</f>
        <v>12607.199999999988</v>
      </c>
      <c r="AI175" s="31">
        <f t="shared" si="111"/>
        <v>1.2910599078341001</v>
      </c>
      <c r="AJ175" s="22">
        <f t="shared" si="112"/>
        <v>5</v>
      </c>
      <c r="AK175" s="29">
        <f t="shared" si="113"/>
        <v>0.1</v>
      </c>
      <c r="AL175" s="32">
        <v>300</v>
      </c>
      <c r="AM175" s="33">
        <f>VLOOKUP($C175,[1]Sheet1!$C:$AD,21,0)</f>
        <v>271.50855991943598</v>
      </c>
      <c r="AN175" s="32">
        <f t="shared" si="114"/>
        <v>5</v>
      </c>
      <c r="AO175" s="29">
        <f t="shared" si="115"/>
        <v>0.15</v>
      </c>
      <c r="AP175" s="34">
        <v>95</v>
      </c>
      <c r="AQ175" s="33">
        <f>VLOOKUP($C175,[1]Sheet1!$C:$AD,22,0)</f>
        <v>98.75</v>
      </c>
      <c r="AR175" s="32">
        <f t="shared" si="116"/>
        <v>5</v>
      </c>
      <c r="AS175" s="29">
        <f t="shared" si="117"/>
        <v>0.1</v>
      </c>
      <c r="AT175" s="35">
        <v>0.92</v>
      </c>
      <c r="AU175" s="36">
        <f>VLOOKUP($C175,[1]Sheet1!$C:$AD,23,0)</f>
        <v>0.94090909090909103</v>
      </c>
      <c r="AV175" s="32">
        <f t="shared" si="118"/>
        <v>5</v>
      </c>
      <c r="AW175" s="29">
        <f t="shared" si="119"/>
        <v>0.1</v>
      </c>
      <c r="AX175" s="34">
        <v>90</v>
      </c>
      <c r="AY175" s="33">
        <f>VLOOKUP($C175,[1]Sheet1!$C:$AD,24,0)</f>
        <v>95</v>
      </c>
      <c r="AZ175" s="32">
        <f t="shared" si="120"/>
        <v>5</v>
      </c>
      <c r="BA175" s="29">
        <f t="shared" si="121"/>
        <v>0.08</v>
      </c>
      <c r="BB175" s="28">
        <v>0.85</v>
      </c>
      <c r="BC175" s="36">
        <f>VLOOKUP($C175,[1]Sheet1!$C:$AD,25,0)</f>
        <v>0.91304347826086996</v>
      </c>
      <c r="BD175" s="37"/>
      <c r="BE175" s="32">
        <f t="shared" si="122"/>
        <v>5</v>
      </c>
      <c r="BF175" s="29">
        <f t="shared" si="123"/>
        <v>0.06</v>
      </c>
      <c r="BG175" s="28">
        <v>0.4</v>
      </c>
      <c r="BH175" s="36">
        <f>VLOOKUP($C175,[1]Sheet1!$C:$AD,26,0)</f>
        <v>0.70454545454545503</v>
      </c>
      <c r="BI175" s="32">
        <f t="shared" si="124"/>
        <v>5</v>
      </c>
      <c r="BJ175" s="29">
        <f t="shared" si="125"/>
        <v>0.06</v>
      </c>
      <c r="BK175" s="38">
        <v>0.95</v>
      </c>
      <c r="BL175" s="36">
        <f>VLOOKUP($C175,[1]Sheet1!$C:$AD,27,0)</f>
        <v>0.99395770392749205</v>
      </c>
      <c r="BM175" s="32">
        <f t="shared" si="126"/>
        <v>5</v>
      </c>
      <c r="BN175" s="29">
        <f t="shared" si="127"/>
        <v>0.05</v>
      </c>
      <c r="BO175" s="39">
        <v>2</v>
      </c>
      <c r="BP175" s="32">
        <f t="shared" si="128"/>
        <v>5</v>
      </c>
      <c r="BQ175" s="29">
        <f t="shared" si="129"/>
        <v>0.05</v>
      </c>
      <c r="BR175" s="29">
        <f t="shared" si="130"/>
        <v>0.5</v>
      </c>
      <c r="BS175" s="29">
        <f t="shared" si="131"/>
        <v>0.4</v>
      </c>
      <c r="BT175" s="29">
        <f t="shared" si="132"/>
        <v>0.1</v>
      </c>
      <c r="BU175" s="40">
        <f t="shared" si="133"/>
        <v>1</v>
      </c>
      <c r="BV175" s="41" t="str">
        <f t="shared" si="134"/>
        <v>TERIMA</v>
      </c>
      <c r="BW175" s="42">
        <f t="shared" si="135"/>
        <v>670000</v>
      </c>
      <c r="BX175" s="43">
        <f t="shared" si="136"/>
        <v>268000</v>
      </c>
      <c r="BY175" s="44"/>
      <c r="BZ175" s="44"/>
      <c r="CA175" s="44"/>
      <c r="CB175" s="43">
        <f t="shared" si="137"/>
        <v>335000</v>
      </c>
      <c r="CC175" s="43">
        <f t="shared" si="138"/>
        <v>268000</v>
      </c>
      <c r="CD175" s="43">
        <f t="shared" si="139"/>
        <v>67000</v>
      </c>
      <c r="CE175" s="37">
        <f t="shared" si="140"/>
        <v>200000</v>
      </c>
      <c r="CF175" s="24">
        <f t="shared" si="141"/>
        <v>0</v>
      </c>
      <c r="CG175" s="24">
        <f t="shared" si="142"/>
        <v>0</v>
      </c>
      <c r="CH175" s="24">
        <f t="shared" si="143"/>
        <v>0</v>
      </c>
      <c r="CI175" s="24">
        <f t="shared" si="144"/>
        <v>0</v>
      </c>
      <c r="CJ175" s="24">
        <f t="shared" si="145"/>
        <v>0</v>
      </c>
      <c r="CK175" s="24">
        <f t="shared" si="146"/>
        <v>0</v>
      </c>
      <c r="CL175" s="24">
        <f t="shared" si="147"/>
        <v>0</v>
      </c>
      <c r="CM175" s="24">
        <f t="shared" si="148"/>
        <v>1</v>
      </c>
      <c r="CN175" s="45">
        <f t="shared" si="149"/>
        <v>870000</v>
      </c>
      <c r="CO175" s="47"/>
    </row>
    <row r="176" spans="1:93" s="48" customFormat="1">
      <c r="A176" s="22">
        <v>166</v>
      </c>
      <c r="B176" s="89" t="s">
        <v>234</v>
      </c>
      <c r="C176" s="24">
        <v>182236</v>
      </c>
      <c r="D176" s="25">
        <f>IFERROR(VLOOKUP($C176,[1]Sheet1!$C:$AD,14,0),"")</f>
        <v>44414</v>
      </c>
      <c r="E176" s="25">
        <f>IFERROR(VLOOKUP($C176,[1]Sheet1!$C:$AD,15,0),"")</f>
        <v>44900</v>
      </c>
      <c r="F176" s="26" t="str">
        <f>IFERROR(VLOOKUP($C176,[1]Sheet1!$C:$AD,17,0),"")</f>
        <v>C</v>
      </c>
      <c r="G176" s="25" t="str">
        <f>IFERROR(VLOOKUP($C176,[1]Sheet1!$C:$AD,9,0),"")</f>
        <v>AGENT PREPAID</v>
      </c>
      <c r="H176" s="25" t="str">
        <f>IFERROR(VLOOKUP($C176,[1]Sheet1!$C:$AD,4,0),"")</f>
        <v>LAKI-LAKI</v>
      </c>
      <c r="I176" s="25" t="str">
        <f>IFERROR(VLOOKUP($C176,[1]Sheet1!$C:$AD,11,0),"")</f>
        <v>RITA</v>
      </c>
      <c r="J176" s="25" t="str">
        <f>IFERROR(VLOOKUP($C176,[1]Sheet1!$C:$AD,12,0),"")</f>
        <v>RIKA RIANY</v>
      </c>
      <c r="K176" s="27" t="s">
        <v>68</v>
      </c>
      <c r="L176" s="24"/>
      <c r="M176" s="24"/>
      <c r="N176" s="22">
        <v>22</v>
      </c>
      <c r="O176" s="22">
        <f>VLOOKUP($C176,[1]Sheet2!$C:$AI,11,0)</f>
        <v>20</v>
      </c>
      <c r="P176" s="22">
        <f>VLOOKUP($C176,[1]Sheet2!$C:$AI,17,0)</f>
        <v>0</v>
      </c>
      <c r="Q176" s="22">
        <f>VLOOKUP($C176,[1]Sheet2!$C:$AI,19,0)</f>
        <v>0</v>
      </c>
      <c r="R176" s="22">
        <f>VLOOKUP($C176,[1]Sheet2!$C:$AI,25,0)</f>
        <v>0</v>
      </c>
      <c r="S176" s="22">
        <f>VLOOKUP($C176,[1]Sheet2!$C:$AI,22,0)</f>
        <v>0</v>
      </c>
      <c r="T176" s="22">
        <f>VLOOKUP($C176,[1]Sheet2!$C:$AI,16,0)</f>
        <v>0</v>
      </c>
      <c r="U176" s="22">
        <f t="shared" si="100"/>
        <v>0</v>
      </c>
      <c r="V176" s="22">
        <f t="shared" si="101"/>
        <v>20</v>
      </c>
      <c r="W176" s="22">
        <f t="shared" si="102"/>
        <v>20</v>
      </c>
      <c r="X176" s="22">
        <v>7.75</v>
      </c>
      <c r="Y176" s="22">
        <v>0</v>
      </c>
      <c r="Z176" s="28">
        <f t="shared" si="103"/>
        <v>1</v>
      </c>
      <c r="AA176" s="22">
        <f t="shared" si="104"/>
        <v>5</v>
      </c>
      <c r="AB176" s="29">
        <f t="shared" si="105"/>
        <v>0.1</v>
      </c>
      <c r="AC176" s="22">
        <f t="shared" si="106"/>
        <v>0</v>
      </c>
      <c r="AD176" s="28">
        <f t="shared" si="107"/>
        <v>1</v>
      </c>
      <c r="AE176" s="22">
        <f t="shared" si="108"/>
        <v>5</v>
      </c>
      <c r="AF176" s="29">
        <f t="shared" si="109"/>
        <v>0.15</v>
      </c>
      <c r="AG176" s="22">
        <f t="shared" si="110"/>
        <v>9300</v>
      </c>
      <c r="AH176" s="30">
        <f>VLOOKUP(C176,[1]Sheet3!C:H,6,0)</f>
        <v>11233.249999999987</v>
      </c>
      <c r="AI176" s="31">
        <f t="shared" si="111"/>
        <v>1.2078763440860201</v>
      </c>
      <c r="AJ176" s="22">
        <f t="shared" si="112"/>
        <v>5</v>
      </c>
      <c r="AK176" s="29">
        <f t="shared" si="113"/>
        <v>0.1</v>
      </c>
      <c r="AL176" s="32">
        <v>300</v>
      </c>
      <c r="AM176" s="33">
        <f>VLOOKUP($C176,[1]Sheet1!$C:$AD,21,0)</f>
        <v>269.36697782963802</v>
      </c>
      <c r="AN176" s="32">
        <f t="shared" si="114"/>
        <v>5</v>
      </c>
      <c r="AO176" s="29">
        <f t="shared" si="115"/>
        <v>0.15</v>
      </c>
      <c r="AP176" s="34">
        <v>95</v>
      </c>
      <c r="AQ176" s="33">
        <f>VLOOKUP($C176,[1]Sheet1!$C:$AD,22,0)</f>
        <v>96.3888888888889</v>
      </c>
      <c r="AR176" s="32">
        <f t="shared" si="116"/>
        <v>5</v>
      </c>
      <c r="AS176" s="29">
        <f t="shared" si="117"/>
        <v>0.1</v>
      </c>
      <c r="AT176" s="35">
        <v>0.92</v>
      </c>
      <c r="AU176" s="36">
        <f>VLOOKUP($C176,[1]Sheet1!$C:$AD,23,0)</f>
        <v>0.92413793103448305</v>
      </c>
      <c r="AV176" s="32">
        <f t="shared" si="118"/>
        <v>5</v>
      </c>
      <c r="AW176" s="29">
        <f t="shared" si="119"/>
        <v>0.1</v>
      </c>
      <c r="AX176" s="34">
        <v>90</v>
      </c>
      <c r="AY176" s="33">
        <f>VLOOKUP($C176,[1]Sheet1!$C:$AD,24,0)</f>
        <v>100</v>
      </c>
      <c r="AZ176" s="32">
        <f t="shared" si="120"/>
        <v>5</v>
      </c>
      <c r="BA176" s="29">
        <f t="shared" si="121"/>
        <v>0.08</v>
      </c>
      <c r="BB176" s="28">
        <v>0.85</v>
      </c>
      <c r="BC176" s="36">
        <f>VLOOKUP($C176,[1]Sheet1!$C:$AD,25,0)</f>
        <v>0.7</v>
      </c>
      <c r="BD176" s="37"/>
      <c r="BE176" s="32">
        <f t="shared" si="122"/>
        <v>1</v>
      </c>
      <c r="BF176" s="29">
        <f t="shared" si="123"/>
        <v>1.2E-2</v>
      </c>
      <c r="BG176" s="28">
        <v>0.4</v>
      </c>
      <c r="BH176" s="36">
        <f>VLOOKUP($C176,[1]Sheet1!$C:$AD,26,0)</f>
        <v>0.58620689655172398</v>
      </c>
      <c r="BI176" s="32">
        <f t="shared" si="124"/>
        <v>5</v>
      </c>
      <c r="BJ176" s="29">
        <f t="shared" si="125"/>
        <v>0.06</v>
      </c>
      <c r="BK176" s="38">
        <v>0.95</v>
      </c>
      <c r="BL176" s="36">
        <f>VLOOKUP($C176,[1]Sheet1!$C:$AD,27,0)</f>
        <v>0.99474912485414202</v>
      </c>
      <c r="BM176" s="32">
        <f t="shared" si="126"/>
        <v>5</v>
      </c>
      <c r="BN176" s="29">
        <f t="shared" si="127"/>
        <v>0.05</v>
      </c>
      <c r="BO176" s="39">
        <v>2</v>
      </c>
      <c r="BP176" s="32">
        <f t="shared" si="128"/>
        <v>5</v>
      </c>
      <c r="BQ176" s="29">
        <f t="shared" si="129"/>
        <v>0.05</v>
      </c>
      <c r="BR176" s="29">
        <f t="shared" si="130"/>
        <v>0.5</v>
      </c>
      <c r="BS176" s="29">
        <f t="shared" si="131"/>
        <v>0.35199999999999998</v>
      </c>
      <c r="BT176" s="29">
        <f t="shared" si="132"/>
        <v>0.1</v>
      </c>
      <c r="BU176" s="40">
        <f t="shared" si="133"/>
        <v>0.95199999999999996</v>
      </c>
      <c r="BV176" s="41" t="str">
        <f t="shared" si="134"/>
        <v>TERIMA</v>
      </c>
      <c r="BW176" s="42">
        <f t="shared" si="135"/>
        <v>670000</v>
      </c>
      <c r="BX176" s="43">
        <f t="shared" si="136"/>
        <v>235840</v>
      </c>
      <c r="BY176" s="44"/>
      <c r="BZ176" s="44"/>
      <c r="CA176" s="44"/>
      <c r="CB176" s="43">
        <f t="shared" si="137"/>
        <v>335000</v>
      </c>
      <c r="CC176" s="43">
        <f t="shared" si="138"/>
        <v>235840</v>
      </c>
      <c r="CD176" s="43">
        <f t="shared" si="139"/>
        <v>67000</v>
      </c>
      <c r="CE176" s="37">
        <f t="shared" si="140"/>
        <v>0</v>
      </c>
      <c r="CF176" s="24">
        <f t="shared" si="141"/>
        <v>0</v>
      </c>
      <c r="CG176" s="24">
        <f t="shared" si="142"/>
        <v>0</v>
      </c>
      <c r="CH176" s="24">
        <f t="shared" si="143"/>
        <v>0</v>
      </c>
      <c r="CI176" s="24">
        <f t="shared" si="144"/>
        <v>0</v>
      </c>
      <c r="CJ176" s="24">
        <f t="shared" si="145"/>
        <v>0</v>
      </c>
      <c r="CK176" s="24">
        <f t="shared" si="146"/>
        <v>0</v>
      </c>
      <c r="CL176" s="24">
        <f t="shared" si="147"/>
        <v>1</v>
      </c>
      <c r="CM176" s="24">
        <f t="shared" si="148"/>
        <v>0</v>
      </c>
      <c r="CN176" s="45">
        <f t="shared" si="149"/>
        <v>637840</v>
      </c>
      <c r="CO176" s="47"/>
    </row>
    <row r="177" spans="1:93" s="48" customFormat="1">
      <c r="A177" s="22">
        <v>167</v>
      </c>
      <c r="B177" s="89" t="s">
        <v>235</v>
      </c>
      <c r="C177" s="24">
        <v>182232</v>
      </c>
      <c r="D177" s="25">
        <f>IFERROR(VLOOKUP($C177,[1]Sheet1!$C:$AD,14,0),"")</f>
        <v>44417</v>
      </c>
      <c r="E177" s="25">
        <f>IFERROR(VLOOKUP($C177,[1]Sheet1!$C:$AD,15,0),"")</f>
        <v>44781</v>
      </c>
      <c r="F177" s="26" t="str">
        <f>IFERROR(VLOOKUP($C177,[1]Sheet1!$C:$AD,17,0),"")</f>
        <v>C</v>
      </c>
      <c r="G177" s="25" t="str">
        <f>IFERROR(VLOOKUP($C177,[1]Sheet1!$C:$AD,9,0),"")</f>
        <v>AGENT PREPAID</v>
      </c>
      <c r="H177" s="25" t="str">
        <f>IFERROR(VLOOKUP($C177,[1]Sheet1!$C:$AD,4,0),"")</f>
        <v>PEREMPUAN</v>
      </c>
      <c r="I177" s="25" t="str">
        <f>IFERROR(VLOOKUP($C177,[1]Sheet1!$C:$AD,11,0),"")</f>
        <v>METI PERMAYANTI</v>
      </c>
      <c r="J177" s="25" t="str">
        <f>IFERROR(VLOOKUP($C177,[1]Sheet1!$C:$AD,12,0),"")</f>
        <v>RIKA RIANY</v>
      </c>
      <c r="K177" s="27" t="s">
        <v>68</v>
      </c>
      <c r="L177" s="24"/>
      <c r="M177" s="24"/>
      <c r="N177" s="22">
        <v>22</v>
      </c>
      <c r="O177" s="22">
        <f>VLOOKUP($C177,[1]Sheet2!$C:$AI,11,0)</f>
        <v>21</v>
      </c>
      <c r="P177" s="22">
        <f>VLOOKUP($C177,[1]Sheet2!$C:$AI,17,0)</f>
        <v>0</v>
      </c>
      <c r="Q177" s="22">
        <f>VLOOKUP($C177,[1]Sheet2!$C:$AI,19,0)</f>
        <v>0</v>
      </c>
      <c r="R177" s="22">
        <f>VLOOKUP($C177,[1]Sheet2!$C:$AI,25,0)</f>
        <v>0</v>
      </c>
      <c r="S177" s="22">
        <f>VLOOKUP($C177,[1]Sheet2!$C:$AI,22,0)</f>
        <v>0</v>
      </c>
      <c r="T177" s="22">
        <f>VLOOKUP($C177,[1]Sheet2!$C:$AI,16,0)</f>
        <v>0</v>
      </c>
      <c r="U177" s="22">
        <f t="shared" si="100"/>
        <v>0</v>
      </c>
      <c r="V177" s="22">
        <f t="shared" si="101"/>
        <v>21</v>
      </c>
      <c r="W177" s="22">
        <f t="shared" si="102"/>
        <v>21</v>
      </c>
      <c r="X177" s="22">
        <v>7.75</v>
      </c>
      <c r="Y177" s="22">
        <v>0</v>
      </c>
      <c r="Z177" s="28">
        <f t="shared" si="103"/>
        <v>1</v>
      </c>
      <c r="AA177" s="22">
        <f t="shared" si="104"/>
        <v>5</v>
      </c>
      <c r="AB177" s="29">
        <f t="shared" si="105"/>
        <v>0.1</v>
      </c>
      <c r="AC177" s="22">
        <f t="shared" si="106"/>
        <v>0</v>
      </c>
      <c r="AD177" s="28">
        <f t="shared" si="107"/>
        <v>1</v>
      </c>
      <c r="AE177" s="22">
        <f t="shared" si="108"/>
        <v>5</v>
      </c>
      <c r="AF177" s="29">
        <f t="shared" si="109"/>
        <v>0.15</v>
      </c>
      <c r="AG177" s="22">
        <f t="shared" si="110"/>
        <v>9765</v>
      </c>
      <c r="AH177" s="30">
        <f>VLOOKUP(C177,[1]Sheet3!C:H,6,0)</f>
        <v>12488.750000000033</v>
      </c>
      <c r="AI177" s="31">
        <f t="shared" si="111"/>
        <v>1.2789298515105001</v>
      </c>
      <c r="AJ177" s="22">
        <f t="shared" si="112"/>
        <v>5</v>
      </c>
      <c r="AK177" s="29">
        <f t="shared" si="113"/>
        <v>0.1</v>
      </c>
      <c r="AL177" s="32">
        <v>300</v>
      </c>
      <c r="AM177" s="33">
        <f>VLOOKUP($C177,[1]Sheet1!$C:$AD,21,0)</f>
        <v>297.11937812326499</v>
      </c>
      <c r="AN177" s="32">
        <f t="shared" si="114"/>
        <v>5</v>
      </c>
      <c r="AO177" s="29">
        <f t="shared" si="115"/>
        <v>0.15</v>
      </c>
      <c r="AP177" s="34">
        <v>95</v>
      </c>
      <c r="AQ177" s="33">
        <f>VLOOKUP($C177,[1]Sheet1!$C:$AD,22,0)</f>
        <v>98.3333333333333</v>
      </c>
      <c r="AR177" s="32">
        <f t="shared" si="116"/>
        <v>5</v>
      </c>
      <c r="AS177" s="29">
        <f t="shared" si="117"/>
        <v>0.1</v>
      </c>
      <c r="AT177" s="35">
        <v>0.92</v>
      </c>
      <c r="AU177" s="36">
        <f>VLOOKUP($C177,[1]Sheet1!$C:$AD,23,0)</f>
        <v>0.93</v>
      </c>
      <c r="AV177" s="32">
        <f t="shared" si="118"/>
        <v>5</v>
      </c>
      <c r="AW177" s="29">
        <f t="shared" si="119"/>
        <v>0.1</v>
      </c>
      <c r="AX177" s="34">
        <v>90</v>
      </c>
      <c r="AY177" s="33">
        <f>VLOOKUP($C177,[1]Sheet1!$C:$AD,24,0)</f>
        <v>100</v>
      </c>
      <c r="AZ177" s="32">
        <f t="shared" si="120"/>
        <v>5</v>
      </c>
      <c r="BA177" s="29">
        <f t="shared" si="121"/>
        <v>0.08</v>
      </c>
      <c r="BB177" s="28">
        <v>0.85</v>
      </c>
      <c r="BC177" s="36">
        <f>VLOOKUP($C177,[1]Sheet1!$C:$AD,25,0)</f>
        <v>0.92</v>
      </c>
      <c r="BD177" s="37"/>
      <c r="BE177" s="32">
        <f t="shared" si="122"/>
        <v>5</v>
      </c>
      <c r="BF177" s="29">
        <f t="shared" si="123"/>
        <v>0.06</v>
      </c>
      <c r="BG177" s="28">
        <v>0.4</v>
      </c>
      <c r="BH177" s="36">
        <f>VLOOKUP($C177,[1]Sheet1!$C:$AD,26,0)</f>
        <v>0.52500000000000002</v>
      </c>
      <c r="BI177" s="32">
        <f t="shared" si="124"/>
        <v>5</v>
      </c>
      <c r="BJ177" s="29">
        <f t="shared" si="125"/>
        <v>0.06</v>
      </c>
      <c r="BK177" s="38">
        <v>0.95</v>
      </c>
      <c r="BL177" s="36">
        <f>VLOOKUP($C177,[1]Sheet1!$C:$AD,27,0)</f>
        <v>0.99500277623542499</v>
      </c>
      <c r="BM177" s="32">
        <f t="shared" si="126"/>
        <v>5</v>
      </c>
      <c r="BN177" s="29">
        <f t="shared" si="127"/>
        <v>0.05</v>
      </c>
      <c r="BO177" s="39">
        <v>2</v>
      </c>
      <c r="BP177" s="32">
        <f t="shared" si="128"/>
        <v>5</v>
      </c>
      <c r="BQ177" s="29">
        <f t="shared" si="129"/>
        <v>0.05</v>
      </c>
      <c r="BR177" s="29">
        <f t="shared" si="130"/>
        <v>0.5</v>
      </c>
      <c r="BS177" s="29">
        <f t="shared" si="131"/>
        <v>0.4</v>
      </c>
      <c r="BT177" s="29">
        <f t="shared" si="132"/>
        <v>0.1</v>
      </c>
      <c r="BU177" s="40">
        <f t="shared" si="133"/>
        <v>1</v>
      </c>
      <c r="BV177" s="41" t="str">
        <f t="shared" si="134"/>
        <v>TERIMA</v>
      </c>
      <c r="BW177" s="42">
        <f t="shared" si="135"/>
        <v>670000</v>
      </c>
      <c r="BX177" s="43">
        <f t="shared" si="136"/>
        <v>268000</v>
      </c>
      <c r="BY177" s="44"/>
      <c r="BZ177" s="44"/>
      <c r="CA177" s="44"/>
      <c r="CB177" s="43">
        <f t="shared" si="137"/>
        <v>335000</v>
      </c>
      <c r="CC177" s="43">
        <f t="shared" si="138"/>
        <v>268000</v>
      </c>
      <c r="CD177" s="43">
        <f t="shared" si="139"/>
        <v>67000</v>
      </c>
      <c r="CE177" s="37">
        <f t="shared" si="140"/>
        <v>200000</v>
      </c>
      <c r="CF177" s="24">
        <f t="shared" si="141"/>
        <v>0</v>
      </c>
      <c r="CG177" s="24">
        <f t="shared" si="142"/>
        <v>0</v>
      </c>
      <c r="CH177" s="24">
        <f t="shared" si="143"/>
        <v>0</v>
      </c>
      <c r="CI177" s="24">
        <f t="shared" si="144"/>
        <v>0</v>
      </c>
      <c r="CJ177" s="24">
        <f t="shared" si="145"/>
        <v>0</v>
      </c>
      <c r="CK177" s="24">
        <f t="shared" si="146"/>
        <v>0</v>
      </c>
      <c r="CL177" s="24">
        <f t="shared" si="147"/>
        <v>0</v>
      </c>
      <c r="CM177" s="24">
        <f t="shared" si="148"/>
        <v>1</v>
      </c>
      <c r="CN177" s="45">
        <f t="shared" si="149"/>
        <v>870000</v>
      </c>
      <c r="CO177" s="47"/>
    </row>
    <row r="178" spans="1:93" s="48" customFormat="1">
      <c r="A178" s="22">
        <v>168</v>
      </c>
      <c r="B178" s="89" t="s">
        <v>236</v>
      </c>
      <c r="C178" s="24">
        <v>182915</v>
      </c>
      <c r="D178" s="25">
        <f>IFERROR(VLOOKUP($C178,[1]Sheet1!$C:$AD,14,0),"")</f>
        <v>44432</v>
      </c>
      <c r="E178" s="25">
        <f>IFERROR(VLOOKUP($C178,[1]Sheet1!$C:$AD,15,0),"")</f>
        <v>44796</v>
      </c>
      <c r="F178" s="26" t="str">
        <f>IFERROR(VLOOKUP($C178,[1]Sheet1!$C:$AD,17,0),"")</f>
        <v>C</v>
      </c>
      <c r="G178" s="25" t="str">
        <f>IFERROR(VLOOKUP($C178,[1]Sheet1!$C:$AD,9,0),"")</f>
        <v>AGENT PREPAID</v>
      </c>
      <c r="H178" s="25" t="str">
        <f>IFERROR(VLOOKUP($C178,[1]Sheet1!$C:$AD,4,0),"")</f>
        <v>LAKI-LAKI</v>
      </c>
      <c r="I178" s="25" t="str">
        <f>IFERROR(VLOOKUP($C178,[1]Sheet1!$C:$AD,11,0),"")</f>
        <v>IMAN RINALDI</v>
      </c>
      <c r="J178" s="25" t="str">
        <f>IFERROR(VLOOKUP($C178,[1]Sheet1!$C:$AD,12,0),"")</f>
        <v>RIKA RIANY</v>
      </c>
      <c r="K178" s="27" t="s">
        <v>68</v>
      </c>
      <c r="L178" s="24"/>
      <c r="M178" s="24"/>
      <c r="N178" s="22">
        <v>22</v>
      </c>
      <c r="O178" s="22">
        <f>VLOOKUP($C178,[1]Sheet2!$C:$AI,11,0)</f>
        <v>20</v>
      </c>
      <c r="P178" s="22">
        <f>VLOOKUP($C178,[1]Sheet2!$C:$AI,17,0)</f>
        <v>1</v>
      </c>
      <c r="Q178" s="22">
        <f>VLOOKUP($C178,[1]Sheet2!$C:$AI,19,0)</f>
        <v>0</v>
      </c>
      <c r="R178" s="22">
        <f>VLOOKUP($C178,[1]Sheet2!$C:$AI,25,0)</f>
        <v>0</v>
      </c>
      <c r="S178" s="22">
        <f>VLOOKUP($C178,[1]Sheet2!$C:$AI,22,0)</f>
        <v>1</v>
      </c>
      <c r="T178" s="22">
        <f>VLOOKUP($C178,[1]Sheet2!$C:$AI,16,0)</f>
        <v>0</v>
      </c>
      <c r="U178" s="22">
        <f t="shared" si="100"/>
        <v>1</v>
      </c>
      <c r="V178" s="22">
        <f t="shared" si="101"/>
        <v>19</v>
      </c>
      <c r="W178" s="22">
        <f t="shared" si="102"/>
        <v>19</v>
      </c>
      <c r="X178" s="22">
        <v>7.75</v>
      </c>
      <c r="Y178" s="22">
        <v>0</v>
      </c>
      <c r="Z178" s="28">
        <f t="shared" si="103"/>
        <v>1</v>
      </c>
      <c r="AA178" s="22">
        <f t="shared" si="104"/>
        <v>5</v>
      </c>
      <c r="AB178" s="29">
        <f t="shared" si="105"/>
        <v>0.1</v>
      </c>
      <c r="AC178" s="22">
        <f t="shared" si="106"/>
        <v>1</v>
      </c>
      <c r="AD178" s="28">
        <f t="shared" si="107"/>
        <v>0.94736842105263153</v>
      </c>
      <c r="AE178" s="22">
        <f t="shared" si="108"/>
        <v>1</v>
      </c>
      <c r="AF178" s="29">
        <f t="shared" si="109"/>
        <v>0.03</v>
      </c>
      <c r="AG178" s="22">
        <f t="shared" si="110"/>
        <v>8835</v>
      </c>
      <c r="AH178" s="30">
        <f>VLOOKUP(C178,[1]Sheet3!C:H,6,0)</f>
        <v>10032.870833333371</v>
      </c>
      <c r="AI178" s="31">
        <f t="shared" si="111"/>
        <v>1.13558243727599</v>
      </c>
      <c r="AJ178" s="22">
        <f t="shared" si="112"/>
        <v>5</v>
      </c>
      <c r="AK178" s="29">
        <f t="shared" si="113"/>
        <v>0.1</v>
      </c>
      <c r="AL178" s="32">
        <v>300</v>
      </c>
      <c r="AM178" s="33">
        <f>VLOOKUP($C178,[1]Sheet1!$C:$AD,21,0)</f>
        <v>266.46169220519698</v>
      </c>
      <c r="AN178" s="32">
        <f t="shared" si="114"/>
        <v>5</v>
      </c>
      <c r="AO178" s="29">
        <f t="shared" si="115"/>
        <v>0.15</v>
      </c>
      <c r="AP178" s="34">
        <v>95</v>
      </c>
      <c r="AQ178" s="33">
        <f>VLOOKUP($C178,[1]Sheet1!$C:$AD,22,0)</f>
        <v>100</v>
      </c>
      <c r="AR178" s="32">
        <f t="shared" si="116"/>
        <v>5</v>
      </c>
      <c r="AS178" s="29">
        <f t="shared" si="117"/>
        <v>0.1</v>
      </c>
      <c r="AT178" s="35">
        <v>0.92</v>
      </c>
      <c r="AU178" s="36">
        <f>VLOOKUP($C178,[1]Sheet1!$C:$AD,23,0)</f>
        <v>0.72727272727272696</v>
      </c>
      <c r="AV178" s="32">
        <f t="shared" si="118"/>
        <v>1</v>
      </c>
      <c r="AW178" s="29">
        <f t="shared" si="119"/>
        <v>0.02</v>
      </c>
      <c r="AX178" s="34">
        <v>90</v>
      </c>
      <c r="AY178" s="33">
        <f>VLOOKUP($C178,[1]Sheet1!$C:$AD,24,0)</f>
        <v>100</v>
      </c>
      <c r="AZ178" s="32">
        <f t="shared" si="120"/>
        <v>5</v>
      </c>
      <c r="BA178" s="29">
        <f t="shared" si="121"/>
        <v>0.08</v>
      </c>
      <c r="BB178" s="28">
        <v>0.85</v>
      </c>
      <c r="BC178" s="36">
        <f>VLOOKUP($C178,[1]Sheet1!$C:$AD,25,0)</f>
        <v>0.7</v>
      </c>
      <c r="BD178" s="37">
        <v>1</v>
      </c>
      <c r="BE178" s="32">
        <f t="shared" si="122"/>
        <v>0</v>
      </c>
      <c r="BF178" s="29">
        <f t="shared" si="123"/>
        <v>0</v>
      </c>
      <c r="BG178" s="28">
        <v>0.4</v>
      </c>
      <c r="BH178" s="36">
        <f>VLOOKUP($C178,[1]Sheet1!$C:$AD,26,0)</f>
        <v>9.0909090909090898E-2</v>
      </c>
      <c r="BI178" s="32">
        <f t="shared" si="124"/>
        <v>1</v>
      </c>
      <c r="BJ178" s="29">
        <f t="shared" si="125"/>
        <v>1.2E-2</v>
      </c>
      <c r="BK178" s="38">
        <v>0.95</v>
      </c>
      <c r="BL178" s="36">
        <f>VLOOKUP($C178,[1]Sheet1!$C:$AD,27,0)</f>
        <v>0.987341772151899</v>
      </c>
      <c r="BM178" s="32">
        <f t="shared" si="126"/>
        <v>5</v>
      </c>
      <c r="BN178" s="29">
        <f t="shared" si="127"/>
        <v>0.05</v>
      </c>
      <c r="BO178" s="39">
        <v>2</v>
      </c>
      <c r="BP178" s="32">
        <f t="shared" si="128"/>
        <v>5</v>
      </c>
      <c r="BQ178" s="29">
        <f t="shared" si="129"/>
        <v>0.05</v>
      </c>
      <c r="BR178" s="29">
        <f t="shared" si="130"/>
        <v>0.38</v>
      </c>
      <c r="BS178" s="29">
        <f t="shared" si="131"/>
        <v>0.21200000000000002</v>
      </c>
      <c r="BT178" s="29">
        <f t="shared" si="132"/>
        <v>0.1</v>
      </c>
      <c r="BU178" s="40">
        <f t="shared" si="133"/>
        <v>0.69200000000000006</v>
      </c>
      <c r="BV178" s="41" t="str">
        <f t="shared" si="134"/>
        <v>TERIMA</v>
      </c>
      <c r="BW178" s="42">
        <f t="shared" si="135"/>
        <v>670000</v>
      </c>
      <c r="BX178" s="43">
        <f t="shared" si="136"/>
        <v>142040.00000000003</v>
      </c>
      <c r="BY178" s="44"/>
      <c r="BZ178" s="44"/>
      <c r="CA178" s="44"/>
      <c r="CB178" s="43">
        <f t="shared" si="137"/>
        <v>254600</v>
      </c>
      <c r="CC178" s="43">
        <f t="shared" si="138"/>
        <v>142040.00000000003</v>
      </c>
      <c r="CD178" s="43">
        <f t="shared" si="139"/>
        <v>67000</v>
      </c>
      <c r="CE178" s="37">
        <f t="shared" si="140"/>
        <v>0</v>
      </c>
      <c r="CF178" s="24">
        <f t="shared" si="141"/>
        <v>0</v>
      </c>
      <c r="CG178" s="24">
        <f t="shared" si="142"/>
        <v>0</v>
      </c>
      <c r="CH178" s="24">
        <f t="shared" si="143"/>
        <v>0</v>
      </c>
      <c r="CI178" s="24">
        <f t="shared" si="144"/>
        <v>0</v>
      </c>
      <c r="CJ178" s="24">
        <f t="shared" si="145"/>
        <v>0</v>
      </c>
      <c r="CK178" s="24">
        <f t="shared" si="146"/>
        <v>0</v>
      </c>
      <c r="CL178" s="24">
        <f t="shared" si="147"/>
        <v>1</v>
      </c>
      <c r="CM178" s="24">
        <f t="shared" si="148"/>
        <v>0</v>
      </c>
      <c r="CN178" s="45">
        <f t="shared" si="149"/>
        <v>463640</v>
      </c>
      <c r="CO178" s="47"/>
    </row>
    <row r="179" spans="1:93" s="48" customFormat="1">
      <c r="A179" s="22">
        <v>169</v>
      </c>
      <c r="B179" s="89" t="s">
        <v>237</v>
      </c>
      <c r="C179" s="24">
        <v>182918</v>
      </c>
      <c r="D179" s="25">
        <f>IFERROR(VLOOKUP($C179,[1]Sheet1!$C:$AD,14,0),"")</f>
        <v>44432</v>
      </c>
      <c r="E179" s="25">
        <f>IFERROR(VLOOKUP($C179,[1]Sheet1!$C:$AD,15,0),"")</f>
        <v>44796</v>
      </c>
      <c r="F179" s="26" t="str">
        <f>IFERROR(VLOOKUP($C179,[1]Sheet1!$C:$AD,17,0),"")</f>
        <v>C</v>
      </c>
      <c r="G179" s="25" t="str">
        <f>IFERROR(VLOOKUP($C179,[1]Sheet1!$C:$AD,9,0),"")</f>
        <v>AGENT PREPAID</v>
      </c>
      <c r="H179" s="25" t="str">
        <f>IFERROR(VLOOKUP($C179,[1]Sheet1!$C:$AD,4,0),"")</f>
        <v>PEREMPUAN</v>
      </c>
      <c r="I179" s="25" t="str">
        <f>IFERROR(VLOOKUP($C179,[1]Sheet1!$C:$AD,11,0),"")</f>
        <v>METI PERMAYANTI</v>
      </c>
      <c r="J179" s="25" t="str">
        <f>IFERROR(VLOOKUP($C179,[1]Sheet1!$C:$AD,12,0),"")</f>
        <v>RIKA RIANY</v>
      </c>
      <c r="K179" s="27" t="s">
        <v>68</v>
      </c>
      <c r="L179" s="24"/>
      <c r="M179" s="24"/>
      <c r="N179" s="22">
        <v>22</v>
      </c>
      <c r="O179" s="22">
        <f>VLOOKUP($C179,[1]Sheet2!$C:$AI,11,0)</f>
        <v>20</v>
      </c>
      <c r="P179" s="22">
        <f>VLOOKUP($C179,[1]Sheet2!$C:$AI,17,0)</f>
        <v>0</v>
      </c>
      <c r="Q179" s="22">
        <f>VLOOKUP($C179,[1]Sheet2!$C:$AI,19,0)</f>
        <v>0</v>
      </c>
      <c r="R179" s="22">
        <f>VLOOKUP($C179,[1]Sheet2!$C:$AI,25,0)</f>
        <v>0</v>
      </c>
      <c r="S179" s="22">
        <f>VLOOKUP($C179,[1]Sheet2!$C:$AI,22,0)</f>
        <v>0</v>
      </c>
      <c r="T179" s="22">
        <f>VLOOKUP($C179,[1]Sheet2!$C:$AI,16,0)</f>
        <v>0</v>
      </c>
      <c r="U179" s="22">
        <f t="shared" si="100"/>
        <v>0</v>
      </c>
      <c r="V179" s="22">
        <f t="shared" si="101"/>
        <v>20</v>
      </c>
      <c r="W179" s="22">
        <f t="shared" si="102"/>
        <v>20</v>
      </c>
      <c r="X179" s="22">
        <v>7.75</v>
      </c>
      <c r="Y179" s="22">
        <v>0</v>
      </c>
      <c r="Z179" s="28">
        <f t="shared" si="103"/>
        <v>1</v>
      </c>
      <c r="AA179" s="22">
        <f t="shared" si="104"/>
        <v>5</v>
      </c>
      <c r="AB179" s="29">
        <f t="shared" si="105"/>
        <v>0.1</v>
      </c>
      <c r="AC179" s="22">
        <f t="shared" si="106"/>
        <v>0</v>
      </c>
      <c r="AD179" s="28">
        <f t="shared" si="107"/>
        <v>1</v>
      </c>
      <c r="AE179" s="22">
        <f t="shared" si="108"/>
        <v>5</v>
      </c>
      <c r="AF179" s="29">
        <f t="shared" si="109"/>
        <v>0.15</v>
      </c>
      <c r="AG179" s="22">
        <f t="shared" si="110"/>
        <v>9300</v>
      </c>
      <c r="AH179" s="30">
        <f>VLOOKUP(C179,[1]Sheet3!C:H,6,0)</f>
        <v>11577.816666666657</v>
      </c>
      <c r="AI179" s="31">
        <f t="shared" si="111"/>
        <v>1.24492652329749</v>
      </c>
      <c r="AJ179" s="22">
        <f t="shared" si="112"/>
        <v>5</v>
      </c>
      <c r="AK179" s="29">
        <f t="shared" si="113"/>
        <v>0.1</v>
      </c>
      <c r="AL179" s="32">
        <v>300</v>
      </c>
      <c r="AM179" s="33">
        <f>VLOOKUP($C179,[1]Sheet1!$C:$AD,21,0)</f>
        <v>311.39446589446601</v>
      </c>
      <c r="AN179" s="32">
        <f t="shared" si="114"/>
        <v>1</v>
      </c>
      <c r="AO179" s="29">
        <f t="shared" si="115"/>
        <v>0.03</v>
      </c>
      <c r="AP179" s="34">
        <v>95</v>
      </c>
      <c r="AQ179" s="33">
        <f>VLOOKUP($C179,[1]Sheet1!$C:$AD,22,0)</f>
        <v>96.6666666666667</v>
      </c>
      <c r="AR179" s="32">
        <f t="shared" si="116"/>
        <v>5</v>
      </c>
      <c r="AS179" s="29">
        <f t="shared" si="117"/>
        <v>0.1</v>
      </c>
      <c r="AT179" s="35">
        <v>0.92</v>
      </c>
      <c r="AU179" s="36">
        <f>VLOOKUP($C179,[1]Sheet1!$C:$AD,23,0)</f>
        <v>0.92500000000000004</v>
      </c>
      <c r="AV179" s="32">
        <f t="shared" si="118"/>
        <v>5</v>
      </c>
      <c r="AW179" s="29">
        <f t="shared" si="119"/>
        <v>0.1</v>
      </c>
      <c r="AX179" s="34">
        <v>90</v>
      </c>
      <c r="AY179" s="33">
        <f>VLOOKUP($C179,[1]Sheet1!$C:$AD,24,0)</f>
        <v>100</v>
      </c>
      <c r="AZ179" s="32">
        <f t="shared" si="120"/>
        <v>5</v>
      </c>
      <c r="BA179" s="29">
        <f t="shared" si="121"/>
        <v>0.08</v>
      </c>
      <c r="BB179" s="28">
        <v>0.85</v>
      </c>
      <c r="BC179" s="36">
        <f>VLOOKUP($C179,[1]Sheet1!$C:$AD,25,0)</f>
        <v>0.86206896551724099</v>
      </c>
      <c r="BD179" s="37"/>
      <c r="BE179" s="32">
        <f t="shared" si="122"/>
        <v>5</v>
      </c>
      <c r="BF179" s="29">
        <f t="shared" si="123"/>
        <v>0.06</v>
      </c>
      <c r="BG179" s="28">
        <v>0.4</v>
      </c>
      <c r="BH179" s="36">
        <f>VLOOKUP($C179,[1]Sheet1!$C:$AD,26,0)</f>
        <v>0.65</v>
      </c>
      <c r="BI179" s="32">
        <f t="shared" si="124"/>
        <v>5</v>
      </c>
      <c r="BJ179" s="29">
        <f t="shared" si="125"/>
        <v>0.06</v>
      </c>
      <c r="BK179" s="38">
        <v>0.95</v>
      </c>
      <c r="BL179" s="36">
        <f>VLOOKUP($C179,[1]Sheet1!$C:$AD,27,0)</f>
        <v>0.98648648648648696</v>
      </c>
      <c r="BM179" s="32">
        <f t="shared" si="126"/>
        <v>5</v>
      </c>
      <c r="BN179" s="29">
        <f t="shared" si="127"/>
        <v>0.05</v>
      </c>
      <c r="BO179" s="39">
        <v>2</v>
      </c>
      <c r="BP179" s="32">
        <f t="shared" si="128"/>
        <v>5</v>
      </c>
      <c r="BQ179" s="29">
        <f t="shared" si="129"/>
        <v>0.05</v>
      </c>
      <c r="BR179" s="29">
        <f t="shared" si="130"/>
        <v>0.38</v>
      </c>
      <c r="BS179" s="29">
        <f t="shared" si="131"/>
        <v>0.4</v>
      </c>
      <c r="BT179" s="29">
        <f t="shared" si="132"/>
        <v>0.1</v>
      </c>
      <c r="BU179" s="40">
        <f t="shared" si="133"/>
        <v>0.88</v>
      </c>
      <c r="BV179" s="41" t="str">
        <f t="shared" si="134"/>
        <v>TERIMA</v>
      </c>
      <c r="BW179" s="42">
        <f t="shared" si="135"/>
        <v>670000</v>
      </c>
      <c r="BX179" s="43">
        <f t="shared" si="136"/>
        <v>268000</v>
      </c>
      <c r="BY179" s="44"/>
      <c r="BZ179" s="44">
        <v>1</v>
      </c>
      <c r="CA179" s="44"/>
      <c r="CB179" s="43">
        <f t="shared" si="137"/>
        <v>254600</v>
      </c>
      <c r="CC179" s="43">
        <f t="shared" si="138"/>
        <v>160800</v>
      </c>
      <c r="CD179" s="43">
        <f t="shared" si="139"/>
        <v>67000</v>
      </c>
      <c r="CE179" s="37">
        <f t="shared" si="140"/>
        <v>0</v>
      </c>
      <c r="CF179" s="24">
        <f t="shared" si="141"/>
        <v>0</v>
      </c>
      <c r="CG179" s="24">
        <f t="shared" si="142"/>
        <v>0</v>
      </c>
      <c r="CH179" s="24">
        <f t="shared" si="143"/>
        <v>0</v>
      </c>
      <c r="CI179" s="24">
        <f t="shared" si="144"/>
        <v>0</v>
      </c>
      <c r="CJ179" s="24">
        <f t="shared" si="145"/>
        <v>0</v>
      </c>
      <c r="CK179" s="24">
        <f t="shared" si="146"/>
        <v>0</v>
      </c>
      <c r="CL179" s="24">
        <f t="shared" si="147"/>
        <v>0</v>
      </c>
      <c r="CM179" s="24">
        <f t="shared" si="148"/>
        <v>1</v>
      </c>
      <c r="CN179" s="45">
        <f t="shared" si="149"/>
        <v>482400</v>
      </c>
      <c r="CO179" s="47"/>
    </row>
    <row r="180" spans="1:93" s="48" customFormat="1">
      <c r="A180" s="22">
        <v>170</v>
      </c>
      <c r="B180" s="89" t="s">
        <v>238</v>
      </c>
      <c r="C180" s="24">
        <v>182920</v>
      </c>
      <c r="D180" s="25">
        <f>IFERROR(VLOOKUP($C180,[1]Sheet1!$C:$AD,14,0),"")</f>
        <v>44432</v>
      </c>
      <c r="E180" s="25">
        <f>IFERROR(VLOOKUP($C180,[1]Sheet1!$C:$AD,15,0),"")</f>
        <v>44796</v>
      </c>
      <c r="F180" s="26" t="str">
        <f>IFERROR(VLOOKUP($C180,[1]Sheet1!$C:$AD,17,0),"")</f>
        <v>C</v>
      </c>
      <c r="G180" s="25" t="str">
        <f>IFERROR(VLOOKUP($C180,[1]Sheet1!$C:$AD,9,0),"")</f>
        <v>AGENT PREPAID</v>
      </c>
      <c r="H180" s="25" t="str">
        <f>IFERROR(VLOOKUP($C180,[1]Sheet1!$C:$AD,4,0),"")</f>
        <v>PEREMPUAN</v>
      </c>
      <c r="I180" s="25" t="str">
        <f>IFERROR(VLOOKUP($C180,[1]Sheet1!$C:$AD,11,0),"")</f>
        <v>JEANNY ANASTASYA</v>
      </c>
      <c r="J180" s="25" t="str">
        <f>IFERROR(VLOOKUP($C180,[1]Sheet1!$C:$AD,12,0),"")</f>
        <v>AAN YANUAR</v>
      </c>
      <c r="K180" s="27" t="s">
        <v>68</v>
      </c>
      <c r="L180" s="24"/>
      <c r="M180" s="24"/>
      <c r="N180" s="22">
        <v>22</v>
      </c>
      <c r="O180" s="22">
        <f>VLOOKUP($C180,[1]Sheet2!$C:$AI,11,0)</f>
        <v>21</v>
      </c>
      <c r="P180" s="22">
        <f>VLOOKUP($C180,[1]Sheet2!$C:$AI,17,0)</f>
        <v>0</v>
      </c>
      <c r="Q180" s="22">
        <f>VLOOKUP($C180,[1]Sheet2!$C:$AI,19,0)</f>
        <v>0</v>
      </c>
      <c r="R180" s="22">
        <f>VLOOKUP($C180,[1]Sheet2!$C:$AI,25,0)</f>
        <v>0</v>
      </c>
      <c r="S180" s="22">
        <f>VLOOKUP($C180,[1]Sheet2!$C:$AI,22,0)</f>
        <v>0</v>
      </c>
      <c r="T180" s="22">
        <f>VLOOKUP($C180,[1]Sheet2!$C:$AI,16,0)</f>
        <v>0</v>
      </c>
      <c r="U180" s="22">
        <f t="shared" si="100"/>
        <v>0</v>
      </c>
      <c r="V180" s="22">
        <f t="shared" si="101"/>
        <v>21</v>
      </c>
      <c r="W180" s="22">
        <f t="shared" si="102"/>
        <v>21</v>
      </c>
      <c r="X180" s="22">
        <v>7.75</v>
      </c>
      <c r="Y180" s="22">
        <v>0</v>
      </c>
      <c r="Z180" s="28">
        <f t="shared" si="103"/>
        <v>1</v>
      </c>
      <c r="AA180" s="22">
        <f t="shared" si="104"/>
        <v>5</v>
      </c>
      <c r="AB180" s="29">
        <f t="shared" si="105"/>
        <v>0.1</v>
      </c>
      <c r="AC180" s="22">
        <f t="shared" si="106"/>
        <v>0</v>
      </c>
      <c r="AD180" s="28">
        <f t="shared" si="107"/>
        <v>1</v>
      </c>
      <c r="AE180" s="22">
        <f t="shared" si="108"/>
        <v>5</v>
      </c>
      <c r="AF180" s="29">
        <f t="shared" si="109"/>
        <v>0.15</v>
      </c>
      <c r="AG180" s="22">
        <f t="shared" si="110"/>
        <v>9765</v>
      </c>
      <c r="AH180" s="30">
        <f>VLOOKUP(C180,[1]Sheet3!C:H,6,0)</f>
        <v>12379.200000000048</v>
      </c>
      <c r="AI180" s="31">
        <f t="shared" si="111"/>
        <v>1.26771121351767</v>
      </c>
      <c r="AJ180" s="22">
        <f t="shared" si="112"/>
        <v>5</v>
      </c>
      <c r="AK180" s="29">
        <f t="shared" si="113"/>
        <v>0.1</v>
      </c>
      <c r="AL180" s="32">
        <v>300</v>
      </c>
      <c r="AM180" s="33">
        <f>VLOOKUP($C180,[1]Sheet1!$C:$AD,21,0)</f>
        <v>308.159437280188</v>
      </c>
      <c r="AN180" s="32">
        <f t="shared" si="114"/>
        <v>1</v>
      </c>
      <c r="AO180" s="29">
        <f t="shared" si="115"/>
        <v>0.03</v>
      </c>
      <c r="AP180" s="34">
        <v>95</v>
      </c>
      <c r="AQ180" s="33">
        <f>VLOOKUP($C180,[1]Sheet1!$C:$AD,22,0)</f>
        <v>97.9166666666667</v>
      </c>
      <c r="AR180" s="32">
        <f t="shared" si="116"/>
        <v>5</v>
      </c>
      <c r="AS180" s="29">
        <f t="shared" si="117"/>
        <v>0.1</v>
      </c>
      <c r="AT180" s="35">
        <v>0.92</v>
      </c>
      <c r="AU180" s="36">
        <f>VLOOKUP($C180,[1]Sheet1!$C:$AD,23,0)</f>
        <v>0.90714285714285703</v>
      </c>
      <c r="AV180" s="32">
        <f t="shared" si="118"/>
        <v>1</v>
      </c>
      <c r="AW180" s="29">
        <f t="shared" si="119"/>
        <v>0.02</v>
      </c>
      <c r="AX180" s="34">
        <v>90</v>
      </c>
      <c r="AY180" s="33">
        <f>VLOOKUP($C180,[1]Sheet1!$C:$AD,24,0)</f>
        <v>100</v>
      </c>
      <c r="AZ180" s="32">
        <f t="shared" si="120"/>
        <v>5</v>
      </c>
      <c r="BA180" s="29">
        <f t="shared" si="121"/>
        <v>0.08</v>
      </c>
      <c r="BB180" s="28">
        <v>0.85</v>
      </c>
      <c r="BC180" s="36">
        <f>VLOOKUP($C180,[1]Sheet1!$C:$AD,25,0)</f>
        <v>0.72727272727272696</v>
      </c>
      <c r="BD180" s="37">
        <v>1</v>
      </c>
      <c r="BE180" s="32">
        <f t="shared" si="122"/>
        <v>0</v>
      </c>
      <c r="BF180" s="29">
        <f t="shared" si="123"/>
        <v>0</v>
      </c>
      <c r="BG180" s="28">
        <v>0.4</v>
      </c>
      <c r="BH180" s="36">
        <f>VLOOKUP($C180,[1]Sheet1!$C:$AD,26,0)</f>
        <v>0.57142857142857095</v>
      </c>
      <c r="BI180" s="32">
        <f t="shared" si="124"/>
        <v>5</v>
      </c>
      <c r="BJ180" s="29">
        <f t="shared" si="125"/>
        <v>0.06</v>
      </c>
      <c r="BK180" s="38">
        <v>0.95</v>
      </c>
      <c r="BL180" s="36">
        <f>VLOOKUP($C180,[1]Sheet1!$C:$AD,27,0)</f>
        <v>0.99062133645955497</v>
      </c>
      <c r="BM180" s="32">
        <f t="shared" si="126"/>
        <v>5</v>
      </c>
      <c r="BN180" s="29">
        <f t="shared" si="127"/>
        <v>0.05</v>
      </c>
      <c r="BO180" s="39">
        <v>2</v>
      </c>
      <c r="BP180" s="32">
        <f t="shared" si="128"/>
        <v>5</v>
      </c>
      <c r="BQ180" s="29">
        <f t="shared" si="129"/>
        <v>0.05</v>
      </c>
      <c r="BR180" s="29">
        <f t="shared" si="130"/>
        <v>0.38</v>
      </c>
      <c r="BS180" s="29">
        <f t="shared" si="131"/>
        <v>0.26</v>
      </c>
      <c r="BT180" s="29">
        <f t="shared" si="132"/>
        <v>0.1</v>
      </c>
      <c r="BU180" s="40">
        <f t="shared" si="133"/>
        <v>0.74</v>
      </c>
      <c r="BV180" s="41" t="str">
        <f t="shared" si="134"/>
        <v>TERIMA</v>
      </c>
      <c r="BW180" s="42">
        <f t="shared" si="135"/>
        <v>670000</v>
      </c>
      <c r="BX180" s="43">
        <f t="shared" si="136"/>
        <v>174200</v>
      </c>
      <c r="BY180" s="44"/>
      <c r="BZ180" s="44"/>
      <c r="CA180" s="44"/>
      <c r="CB180" s="43">
        <f t="shared" si="137"/>
        <v>254600</v>
      </c>
      <c r="CC180" s="43">
        <f t="shared" si="138"/>
        <v>174200</v>
      </c>
      <c r="CD180" s="43">
        <f t="shared" si="139"/>
        <v>67000</v>
      </c>
      <c r="CE180" s="37">
        <f t="shared" si="140"/>
        <v>0</v>
      </c>
      <c r="CF180" s="24">
        <f t="shared" si="141"/>
        <v>0</v>
      </c>
      <c r="CG180" s="24">
        <f t="shared" si="142"/>
        <v>0</v>
      </c>
      <c r="CH180" s="24">
        <f t="shared" si="143"/>
        <v>0</v>
      </c>
      <c r="CI180" s="24">
        <f t="shared" si="144"/>
        <v>0</v>
      </c>
      <c r="CJ180" s="24">
        <f t="shared" si="145"/>
        <v>0</v>
      </c>
      <c r="CK180" s="24">
        <f t="shared" si="146"/>
        <v>0</v>
      </c>
      <c r="CL180" s="24">
        <f t="shared" si="147"/>
        <v>0</v>
      </c>
      <c r="CM180" s="24">
        <f t="shared" si="148"/>
        <v>1</v>
      </c>
      <c r="CN180" s="45">
        <f t="shared" si="149"/>
        <v>495800</v>
      </c>
      <c r="CO180" s="47"/>
    </row>
    <row r="181" spans="1:93" s="48" customFormat="1">
      <c r="A181" s="22">
        <v>171</v>
      </c>
      <c r="B181" s="89" t="s">
        <v>239</v>
      </c>
      <c r="C181" s="24">
        <v>182923</v>
      </c>
      <c r="D181" s="25">
        <f>IFERROR(VLOOKUP($C181,[1]Sheet1!$C:$AD,14,0),"")</f>
        <v>44432</v>
      </c>
      <c r="E181" s="25">
        <f>IFERROR(VLOOKUP($C181,[1]Sheet1!$C:$AD,15,0),"")</f>
        <v>44796</v>
      </c>
      <c r="F181" s="26" t="str">
        <f>IFERROR(VLOOKUP($C181,[1]Sheet1!$C:$AD,17,0),"")</f>
        <v>C</v>
      </c>
      <c r="G181" s="25" t="str">
        <f>IFERROR(VLOOKUP($C181,[1]Sheet1!$C:$AD,9,0),"")</f>
        <v>AGENT PREPAID</v>
      </c>
      <c r="H181" s="25" t="str">
        <f>IFERROR(VLOOKUP($C181,[1]Sheet1!$C:$AD,4,0),"")</f>
        <v>LAKI-LAKI</v>
      </c>
      <c r="I181" s="25" t="str">
        <f>IFERROR(VLOOKUP($C181,[1]Sheet1!$C:$AD,11,0),"")</f>
        <v>IRMA RISMAYASARI</v>
      </c>
      <c r="J181" s="25" t="str">
        <f>IFERROR(VLOOKUP($C181,[1]Sheet1!$C:$AD,12,0),"")</f>
        <v>AAN YANUAR</v>
      </c>
      <c r="K181" s="27" t="s">
        <v>68</v>
      </c>
      <c r="L181" s="24"/>
      <c r="M181" s="24"/>
      <c r="N181" s="22">
        <v>22</v>
      </c>
      <c r="O181" s="22">
        <f>VLOOKUP($C181,[1]Sheet2!$C:$AI,11,0)</f>
        <v>21</v>
      </c>
      <c r="P181" s="22">
        <f>VLOOKUP($C181,[1]Sheet2!$C:$AI,17,0)</f>
        <v>0</v>
      </c>
      <c r="Q181" s="22">
        <f>VLOOKUP($C181,[1]Sheet2!$C:$AI,19,0)</f>
        <v>0</v>
      </c>
      <c r="R181" s="22">
        <f>VLOOKUP($C181,[1]Sheet2!$C:$AI,25,0)</f>
        <v>0</v>
      </c>
      <c r="S181" s="22">
        <f>VLOOKUP($C181,[1]Sheet2!$C:$AI,22,0)</f>
        <v>0</v>
      </c>
      <c r="T181" s="22">
        <f>VLOOKUP($C181,[1]Sheet2!$C:$AI,16,0)</f>
        <v>0</v>
      </c>
      <c r="U181" s="22">
        <f t="shared" si="100"/>
        <v>0</v>
      </c>
      <c r="V181" s="22">
        <f t="shared" si="101"/>
        <v>21</v>
      </c>
      <c r="W181" s="22">
        <f t="shared" si="102"/>
        <v>21</v>
      </c>
      <c r="X181" s="22">
        <v>7.75</v>
      </c>
      <c r="Y181" s="22">
        <v>0</v>
      </c>
      <c r="Z181" s="28">
        <f t="shared" si="103"/>
        <v>1</v>
      </c>
      <c r="AA181" s="22">
        <f t="shared" si="104"/>
        <v>5</v>
      </c>
      <c r="AB181" s="29">
        <f t="shared" si="105"/>
        <v>0.1</v>
      </c>
      <c r="AC181" s="22">
        <f t="shared" si="106"/>
        <v>0</v>
      </c>
      <c r="AD181" s="28">
        <f t="shared" si="107"/>
        <v>1</v>
      </c>
      <c r="AE181" s="22">
        <f t="shared" si="108"/>
        <v>5</v>
      </c>
      <c r="AF181" s="29">
        <f t="shared" si="109"/>
        <v>0.15</v>
      </c>
      <c r="AG181" s="22">
        <f t="shared" si="110"/>
        <v>9765</v>
      </c>
      <c r="AH181" s="30">
        <f>VLOOKUP(C181,[1]Sheet3!C:H,6,0)</f>
        <v>11964.066666666689</v>
      </c>
      <c r="AI181" s="31">
        <f t="shared" si="111"/>
        <v>1.22519883939239</v>
      </c>
      <c r="AJ181" s="22">
        <f t="shared" si="112"/>
        <v>5</v>
      </c>
      <c r="AK181" s="29">
        <f t="shared" si="113"/>
        <v>0.1</v>
      </c>
      <c r="AL181" s="32">
        <v>300</v>
      </c>
      <c r="AM181" s="33">
        <f>VLOOKUP($C181,[1]Sheet1!$C:$AD,21,0)</f>
        <v>270.77668213457099</v>
      </c>
      <c r="AN181" s="32">
        <f t="shared" si="114"/>
        <v>5</v>
      </c>
      <c r="AO181" s="29">
        <f t="shared" si="115"/>
        <v>0.15</v>
      </c>
      <c r="AP181" s="34">
        <v>95</v>
      </c>
      <c r="AQ181" s="33">
        <f>VLOOKUP($C181,[1]Sheet1!$C:$AD,22,0)</f>
        <v>100</v>
      </c>
      <c r="AR181" s="32">
        <f t="shared" si="116"/>
        <v>5</v>
      </c>
      <c r="AS181" s="29">
        <f t="shared" si="117"/>
        <v>0.1</v>
      </c>
      <c r="AT181" s="35">
        <v>0.92</v>
      </c>
      <c r="AU181" s="36">
        <f>VLOOKUP($C181,[1]Sheet1!$C:$AD,23,0)</f>
        <v>0.84210526315789502</v>
      </c>
      <c r="AV181" s="32">
        <f t="shared" si="118"/>
        <v>1</v>
      </c>
      <c r="AW181" s="29">
        <f t="shared" si="119"/>
        <v>0.02</v>
      </c>
      <c r="AX181" s="34">
        <v>90</v>
      </c>
      <c r="AY181" s="33">
        <f>VLOOKUP($C181,[1]Sheet1!$C:$AD,24,0)</f>
        <v>100</v>
      </c>
      <c r="AZ181" s="32">
        <f t="shared" si="120"/>
        <v>5</v>
      </c>
      <c r="BA181" s="29">
        <f t="shared" si="121"/>
        <v>0.08</v>
      </c>
      <c r="BB181" s="28">
        <v>0.85</v>
      </c>
      <c r="BC181" s="36">
        <f>VLOOKUP($C181,[1]Sheet1!$C:$AD,25,0)</f>
        <v>0.72727272727272696</v>
      </c>
      <c r="BD181" s="37"/>
      <c r="BE181" s="32">
        <f t="shared" si="122"/>
        <v>1</v>
      </c>
      <c r="BF181" s="29">
        <f t="shared" si="123"/>
        <v>1.2E-2</v>
      </c>
      <c r="BG181" s="28">
        <v>0.4</v>
      </c>
      <c r="BH181" s="36">
        <f>VLOOKUP($C181,[1]Sheet1!$C:$AD,26,0)</f>
        <v>0.42105263157894701</v>
      </c>
      <c r="BI181" s="32">
        <f t="shared" si="124"/>
        <v>5</v>
      </c>
      <c r="BJ181" s="29">
        <f t="shared" si="125"/>
        <v>0.06</v>
      </c>
      <c r="BK181" s="38">
        <v>0.95</v>
      </c>
      <c r="BL181" s="36">
        <f>VLOOKUP($C181,[1]Sheet1!$C:$AD,27,0)</f>
        <v>0.99129930394431598</v>
      </c>
      <c r="BM181" s="32">
        <f t="shared" si="126"/>
        <v>5</v>
      </c>
      <c r="BN181" s="29">
        <f t="shared" si="127"/>
        <v>0.05</v>
      </c>
      <c r="BO181" s="39">
        <v>2</v>
      </c>
      <c r="BP181" s="32">
        <f t="shared" si="128"/>
        <v>5</v>
      </c>
      <c r="BQ181" s="29">
        <f t="shared" si="129"/>
        <v>0.05</v>
      </c>
      <c r="BR181" s="29">
        <f t="shared" si="130"/>
        <v>0.5</v>
      </c>
      <c r="BS181" s="29">
        <f t="shared" si="131"/>
        <v>0.27200000000000002</v>
      </c>
      <c r="BT181" s="29">
        <f t="shared" si="132"/>
        <v>0.1</v>
      </c>
      <c r="BU181" s="40">
        <f t="shared" si="133"/>
        <v>0.872</v>
      </c>
      <c r="BV181" s="41" t="str">
        <f t="shared" si="134"/>
        <v>TERIMA</v>
      </c>
      <c r="BW181" s="42">
        <f t="shared" si="135"/>
        <v>670000</v>
      </c>
      <c r="BX181" s="43">
        <f t="shared" si="136"/>
        <v>182240</v>
      </c>
      <c r="BY181" s="44"/>
      <c r="BZ181" s="44"/>
      <c r="CA181" s="44"/>
      <c r="CB181" s="43">
        <f t="shared" si="137"/>
        <v>335000</v>
      </c>
      <c r="CC181" s="43">
        <f t="shared" si="138"/>
        <v>182240</v>
      </c>
      <c r="CD181" s="43">
        <f t="shared" si="139"/>
        <v>67000</v>
      </c>
      <c r="CE181" s="37">
        <f t="shared" si="140"/>
        <v>0</v>
      </c>
      <c r="CF181" s="24">
        <f t="shared" si="141"/>
        <v>0</v>
      </c>
      <c r="CG181" s="24">
        <f t="shared" si="142"/>
        <v>0</v>
      </c>
      <c r="CH181" s="24">
        <f t="shared" si="143"/>
        <v>0</v>
      </c>
      <c r="CI181" s="24">
        <f t="shared" si="144"/>
        <v>0</v>
      </c>
      <c r="CJ181" s="24">
        <f t="shared" si="145"/>
        <v>0</v>
      </c>
      <c r="CK181" s="24">
        <f t="shared" si="146"/>
        <v>0</v>
      </c>
      <c r="CL181" s="24">
        <f t="shared" si="147"/>
        <v>1</v>
      </c>
      <c r="CM181" s="24">
        <f t="shared" si="148"/>
        <v>0</v>
      </c>
      <c r="CN181" s="45">
        <f t="shared" si="149"/>
        <v>584240</v>
      </c>
      <c r="CO181" s="47"/>
    </row>
    <row r="182" spans="1:93" s="48" customFormat="1">
      <c r="A182" s="22">
        <v>172</v>
      </c>
      <c r="B182" s="89" t="s">
        <v>240</v>
      </c>
      <c r="C182" s="24">
        <v>182924</v>
      </c>
      <c r="D182" s="25">
        <f>IFERROR(VLOOKUP($C182,[1]Sheet1!$C:$AD,14,0),"")</f>
        <v>44432</v>
      </c>
      <c r="E182" s="25">
        <f>IFERROR(VLOOKUP($C182,[1]Sheet1!$C:$AD,15,0),"")</f>
        <v>44796</v>
      </c>
      <c r="F182" s="26" t="str">
        <f>IFERROR(VLOOKUP($C182,[1]Sheet1!$C:$AD,17,0),"")</f>
        <v>C</v>
      </c>
      <c r="G182" s="25" t="str">
        <f>IFERROR(VLOOKUP($C182,[1]Sheet1!$C:$AD,9,0),"")</f>
        <v>AGENT PREPAID</v>
      </c>
      <c r="H182" s="25" t="str">
        <f>IFERROR(VLOOKUP($C182,[1]Sheet1!$C:$AD,4,0),"")</f>
        <v>PEREMPUAN</v>
      </c>
      <c r="I182" s="25" t="str">
        <f>IFERROR(VLOOKUP($C182,[1]Sheet1!$C:$AD,11,0),"")</f>
        <v>ANDRYAN ANAKOTTA PARY</v>
      </c>
      <c r="J182" s="25" t="str">
        <f>IFERROR(VLOOKUP($C182,[1]Sheet1!$C:$AD,12,0),"")</f>
        <v>AAN YANUAR</v>
      </c>
      <c r="K182" s="27" t="s">
        <v>68</v>
      </c>
      <c r="L182" s="24"/>
      <c r="M182" s="24"/>
      <c r="N182" s="22">
        <v>22</v>
      </c>
      <c r="O182" s="22">
        <f>VLOOKUP($C182,[1]Sheet2!$C:$AI,11,0)</f>
        <v>21</v>
      </c>
      <c r="P182" s="22">
        <f>VLOOKUP($C182,[1]Sheet2!$C:$AI,17,0)</f>
        <v>0</v>
      </c>
      <c r="Q182" s="22">
        <f>VLOOKUP($C182,[1]Sheet2!$C:$AI,19,0)</f>
        <v>0</v>
      </c>
      <c r="R182" s="22">
        <f>VLOOKUP($C182,[1]Sheet2!$C:$AI,25,0)</f>
        <v>0</v>
      </c>
      <c r="S182" s="22">
        <f>VLOOKUP($C182,[1]Sheet2!$C:$AI,22,0)</f>
        <v>0</v>
      </c>
      <c r="T182" s="22">
        <f>VLOOKUP($C182,[1]Sheet2!$C:$AI,16,0)</f>
        <v>0</v>
      </c>
      <c r="U182" s="22">
        <f t="shared" si="100"/>
        <v>0</v>
      </c>
      <c r="V182" s="22">
        <f t="shared" si="101"/>
        <v>21</v>
      </c>
      <c r="W182" s="22">
        <f t="shared" si="102"/>
        <v>21</v>
      </c>
      <c r="X182" s="22">
        <v>7.75</v>
      </c>
      <c r="Y182" s="22">
        <v>0</v>
      </c>
      <c r="Z182" s="28">
        <f t="shared" si="103"/>
        <v>1</v>
      </c>
      <c r="AA182" s="22">
        <f t="shared" si="104"/>
        <v>5</v>
      </c>
      <c r="AB182" s="29">
        <f t="shared" si="105"/>
        <v>0.1</v>
      </c>
      <c r="AC182" s="22">
        <f t="shared" si="106"/>
        <v>0</v>
      </c>
      <c r="AD182" s="28">
        <f t="shared" si="107"/>
        <v>1</v>
      </c>
      <c r="AE182" s="22">
        <f t="shared" si="108"/>
        <v>5</v>
      </c>
      <c r="AF182" s="29">
        <f t="shared" si="109"/>
        <v>0.15</v>
      </c>
      <c r="AG182" s="22">
        <f t="shared" si="110"/>
        <v>9765</v>
      </c>
      <c r="AH182" s="30">
        <f>VLOOKUP(C182,[1]Sheet3!C:H,6,0)</f>
        <v>11185.916666666695</v>
      </c>
      <c r="AI182" s="31">
        <f t="shared" si="111"/>
        <v>1.14551117938215</v>
      </c>
      <c r="AJ182" s="22">
        <f t="shared" si="112"/>
        <v>5</v>
      </c>
      <c r="AK182" s="29">
        <f t="shared" si="113"/>
        <v>0.1</v>
      </c>
      <c r="AL182" s="32">
        <v>300</v>
      </c>
      <c r="AM182" s="33">
        <f>VLOOKUP($C182,[1]Sheet1!$C:$AD,21,0)</f>
        <v>297.48712998713</v>
      </c>
      <c r="AN182" s="32">
        <f t="shared" si="114"/>
        <v>5</v>
      </c>
      <c r="AO182" s="29">
        <f t="shared" si="115"/>
        <v>0.15</v>
      </c>
      <c r="AP182" s="34">
        <v>95</v>
      </c>
      <c r="AQ182" s="33">
        <f>VLOOKUP($C182,[1]Sheet1!$C:$AD,22,0)</f>
        <v>100</v>
      </c>
      <c r="AR182" s="32">
        <f t="shared" si="116"/>
        <v>5</v>
      </c>
      <c r="AS182" s="29">
        <f t="shared" si="117"/>
        <v>0.1</v>
      </c>
      <c r="AT182" s="35">
        <v>0.92</v>
      </c>
      <c r="AU182" s="36">
        <f>VLOOKUP($C182,[1]Sheet1!$C:$AD,23,0)</f>
        <v>0.92</v>
      </c>
      <c r="AV182" s="32">
        <f t="shared" si="118"/>
        <v>3</v>
      </c>
      <c r="AW182" s="29">
        <f t="shared" si="119"/>
        <v>6.0000000000000012E-2</v>
      </c>
      <c r="AX182" s="34">
        <v>90</v>
      </c>
      <c r="AY182" s="33">
        <f>VLOOKUP($C182,[1]Sheet1!$C:$AD,24,0)</f>
        <v>100</v>
      </c>
      <c r="AZ182" s="32">
        <f t="shared" si="120"/>
        <v>5</v>
      </c>
      <c r="BA182" s="29">
        <f t="shared" si="121"/>
        <v>0.08</v>
      </c>
      <c r="BB182" s="28">
        <v>0.85</v>
      </c>
      <c r="BC182" s="36">
        <f>VLOOKUP($C182,[1]Sheet1!$C:$AD,25,0)</f>
        <v>0.85185185185185197</v>
      </c>
      <c r="BD182" s="37"/>
      <c r="BE182" s="32">
        <f t="shared" si="122"/>
        <v>5</v>
      </c>
      <c r="BF182" s="29">
        <f t="shared" si="123"/>
        <v>0.06</v>
      </c>
      <c r="BG182" s="28">
        <v>0.4</v>
      </c>
      <c r="BH182" s="36">
        <f>VLOOKUP($C182,[1]Sheet1!$C:$AD,26,0)</f>
        <v>0.6</v>
      </c>
      <c r="BI182" s="32">
        <f t="shared" si="124"/>
        <v>5</v>
      </c>
      <c r="BJ182" s="29">
        <f t="shared" si="125"/>
        <v>0.06</v>
      </c>
      <c r="BK182" s="38">
        <v>0.95</v>
      </c>
      <c r="BL182" s="36">
        <f>VLOOKUP($C182,[1]Sheet1!$C:$AD,27,0)</f>
        <v>0.99549549549549599</v>
      </c>
      <c r="BM182" s="32">
        <f t="shared" si="126"/>
        <v>5</v>
      </c>
      <c r="BN182" s="29">
        <f t="shared" si="127"/>
        <v>0.05</v>
      </c>
      <c r="BO182" s="39">
        <v>2</v>
      </c>
      <c r="BP182" s="32">
        <f t="shared" si="128"/>
        <v>5</v>
      </c>
      <c r="BQ182" s="29">
        <f t="shared" si="129"/>
        <v>0.05</v>
      </c>
      <c r="BR182" s="29">
        <f t="shared" si="130"/>
        <v>0.5</v>
      </c>
      <c r="BS182" s="29">
        <f t="shared" si="131"/>
        <v>0.36</v>
      </c>
      <c r="BT182" s="29">
        <f t="shared" si="132"/>
        <v>0.1</v>
      </c>
      <c r="BU182" s="40">
        <f t="shared" si="133"/>
        <v>0.96</v>
      </c>
      <c r="BV182" s="41" t="str">
        <f t="shared" si="134"/>
        <v>TERIMA</v>
      </c>
      <c r="BW182" s="42">
        <f t="shared" si="135"/>
        <v>670000</v>
      </c>
      <c r="BX182" s="43">
        <f t="shared" si="136"/>
        <v>241200</v>
      </c>
      <c r="BY182" s="44"/>
      <c r="BZ182" s="44"/>
      <c r="CA182" s="44"/>
      <c r="CB182" s="43">
        <f t="shared" si="137"/>
        <v>335000</v>
      </c>
      <c r="CC182" s="43">
        <f t="shared" si="138"/>
        <v>241200</v>
      </c>
      <c r="CD182" s="43">
        <f t="shared" si="139"/>
        <v>67000</v>
      </c>
      <c r="CE182" s="37">
        <f t="shared" si="140"/>
        <v>0</v>
      </c>
      <c r="CF182" s="24">
        <f t="shared" si="141"/>
        <v>0</v>
      </c>
      <c r="CG182" s="24">
        <f t="shared" si="142"/>
        <v>0</v>
      </c>
      <c r="CH182" s="24">
        <f t="shared" si="143"/>
        <v>0</v>
      </c>
      <c r="CI182" s="24">
        <f t="shared" si="144"/>
        <v>0</v>
      </c>
      <c r="CJ182" s="24">
        <f t="shared" si="145"/>
        <v>0</v>
      </c>
      <c r="CK182" s="24">
        <f t="shared" si="146"/>
        <v>0</v>
      </c>
      <c r="CL182" s="24">
        <f t="shared" si="147"/>
        <v>0</v>
      </c>
      <c r="CM182" s="24">
        <f t="shared" si="148"/>
        <v>1</v>
      </c>
      <c r="CN182" s="45">
        <f t="shared" si="149"/>
        <v>643200</v>
      </c>
      <c r="CO182" s="47"/>
    </row>
    <row r="183" spans="1:93" s="48" customFormat="1">
      <c r="A183" s="22">
        <v>173</v>
      </c>
      <c r="B183" s="89" t="s">
        <v>241</v>
      </c>
      <c r="C183" s="24">
        <v>183339</v>
      </c>
      <c r="D183" s="25">
        <f>IFERROR(VLOOKUP($C183,[1]Sheet1!$C:$AD,14,0),"")</f>
        <v>44434</v>
      </c>
      <c r="E183" s="25">
        <f>IFERROR(VLOOKUP($C183,[1]Sheet1!$C:$AD,15,0),"")</f>
        <v>44798</v>
      </c>
      <c r="F183" s="26" t="str">
        <f>IFERROR(VLOOKUP($C183,[1]Sheet1!$C:$AD,17,0),"")</f>
        <v>C</v>
      </c>
      <c r="G183" s="25" t="str">
        <f>IFERROR(VLOOKUP($C183,[1]Sheet1!$C:$AD,9,0),"")</f>
        <v>AGENT PREPAID</v>
      </c>
      <c r="H183" s="25" t="str">
        <f>IFERROR(VLOOKUP($C183,[1]Sheet1!$C:$AD,4,0),"")</f>
        <v>PEREMPUAN</v>
      </c>
      <c r="I183" s="25" t="str">
        <f>IFERROR(VLOOKUP($C183,[1]Sheet1!$C:$AD,11,0),"")</f>
        <v>SLAMET GUMELAR</v>
      </c>
      <c r="J183" s="25" t="str">
        <f>IFERROR(VLOOKUP($C183,[1]Sheet1!$C:$AD,12,0),"")</f>
        <v>AAN YANUAR</v>
      </c>
      <c r="K183" s="27" t="s">
        <v>68</v>
      </c>
      <c r="L183" s="24"/>
      <c r="M183" s="24"/>
      <c r="N183" s="22">
        <v>22</v>
      </c>
      <c r="O183" s="22">
        <f>VLOOKUP($C183,[1]Sheet2!$C:$AI,11,0)</f>
        <v>21</v>
      </c>
      <c r="P183" s="22">
        <f>VLOOKUP($C183,[1]Sheet2!$C:$AI,17,0)</f>
        <v>0</v>
      </c>
      <c r="Q183" s="22">
        <f>VLOOKUP($C183,[1]Sheet2!$C:$AI,19,0)</f>
        <v>0</v>
      </c>
      <c r="R183" s="22">
        <f>VLOOKUP($C183,[1]Sheet2!$C:$AI,25,0)</f>
        <v>0</v>
      </c>
      <c r="S183" s="22">
        <f>VLOOKUP($C183,[1]Sheet2!$C:$AI,22,0)</f>
        <v>0</v>
      </c>
      <c r="T183" s="22">
        <f>VLOOKUP($C183,[1]Sheet2!$C:$AI,16,0)</f>
        <v>0</v>
      </c>
      <c r="U183" s="22">
        <f t="shared" si="100"/>
        <v>0</v>
      </c>
      <c r="V183" s="22">
        <f t="shared" si="101"/>
        <v>21</v>
      </c>
      <c r="W183" s="22">
        <f t="shared" si="102"/>
        <v>21</v>
      </c>
      <c r="X183" s="22">
        <v>7.75</v>
      </c>
      <c r="Y183" s="22">
        <v>0</v>
      </c>
      <c r="Z183" s="28">
        <f t="shared" si="103"/>
        <v>1</v>
      </c>
      <c r="AA183" s="22">
        <f t="shared" si="104"/>
        <v>5</v>
      </c>
      <c r="AB183" s="29">
        <f t="shared" si="105"/>
        <v>0.1</v>
      </c>
      <c r="AC183" s="22">
        <f t="shared" si="106"/>
        <v>0</v>
      </c>
      <c r="AD183" s="28">
        <f t="shared" si="107"/>
        <v>1</v>
      </c>
      <c r="AE183" s="22">
        <f t="shared" si="108"/>
        <v>5</v>
      </c>
      <c r="AF183" s="29">
        <f t="shared" si="109"/>
        <v>0.15</v>
      </c>
      <c r="AG183" s="22">
        <f t="shared" si="110"/>
        <v>9765</v>
      </c>
      <c r="AH183" s="30">
        <f>VLOOKUP(C183,[1]Sheet3!C:H,6,0)</f>
        <v>11789.983333333326</v>
      </c>
      <c r="AI183" s="31">
        <f t="shared" si="111"/>
        <v>1.2073715651135</v>
      </c>
      <c r="AJ183" s="22">
        <f t="shared" si="112"/>
        <v>5</v>
      </c>
      <c r="AK183" s="29">
        <f t="shared" si="113"/>
        <v>0.1</v>
      </c>
      <c r="AL183" s="32">
        <v>300</v>
      </c>
      <c r="AM183" s="33">
        <f>VLOOKUP($C183,[1]Sheet1!$C:$AD,21,0)</f>
        <v>284.65513571048399</v>
      </c>
      <c r="AN183" s="32">
        <f t="shared" si="114"/>
        <v>5</v>
      </c>
      <c r="AO183" s="29">
        <f t="shared" si="115"/>
        <v>0.15</v>
      </c>
      <c r="AP183" s="34">
        <v>95</v>
      </c>
      <c r="AQ183" s="33">
        <f>VLOOKUP($C183,[1]Sheet1!$C:$AD,22,0)</f>
        <v>94.4444444444445</v>
      </c>
      <c r="AR183" s="32">
        <f t="shared" si="116"/>
        <v>1</v>
      </c>
      <c r="AS183" s="29">
        <f t="shared" si="117"/>
        <v>0.02</v>
      </c>
      <c r="AT183" s="35">
        <v>0.92</v>
      </c>
      <c r="AU183" s="36">
        <f>VLOOKUP($C183,[1]Sheet1!$C:$AD,23,0)</f>
        <v>0.91153846153846196</v>
      </c>
      <c r="AV183" s="32">
        <f t="shared" si="118"/>
        <v>1</v>
      </c>
      <c r="AW183" s="29">
        <f t="shared" si="119"/>
        <v>0.02</v>
      </c>
      <c r="AX183" s="34">
        <v>90</v>
      </c>
      <c r="AY183" s="33">
        <f>VLOOKUP($C183,[1]Sheet1!$C:$AD,24,0)</f>
        <v>100</v>
      </c>
      <c r="AZ183" s="32">
        <f t="shared" si="120"/>
        <v>5</v>
      </c>
      <c r="BA183" s="29">
        <f t="shared" si="121"/>
        <v>0.08</v>
      </c>
      <c r="BB183" s="28">
        <v>0.85</v>
      </c>
      <c r="BC183" s="36">
        <f>VLOOKUP($C183,[1]Sheet1!$C:$AD,25,0)</f>
        <v>0.78947368421052599</v>
      </c>
      <c r="BD183" s="37">
        <v>1</v>
      </c>
      <c r="BE183" s="32">
        <f t="shared" si="122"/>
        <v>0</v>
      </c>
      <c r="BF183" s="29">
        <f t="shared" si="123"/>
        <v>0</v>
      </c>
      <c r="BG183" s="28">
        <v>0.4</v>
      </c>
      <c r="BH183" s="36">
        <f>VLOOKUP($C183,[1]Sheet1!$C:$AD,26,0)</f>
        <v>0.61538461538461497</v>
      </c>
      <c r="BI183" s="32">
        <f t="shared" si="124"/>
        <v>5</v>
      </c>
      <c r="BJ183" s="29">
        <f t="shared" si="125"/>
        <v>0.06</v>
      </c>
      <c r="BK183" s="38">
        <v>0.95</v>
      </c>
      <c r="BL183" s="36">
        <f>VLOOKUP($C183,[1]Sheet1!$C:$AD,27,0)</f>
        <v>0.99574241617881898</v>
      </c>
      <c r="BM183" s="32">
        <f t="shared" si="126"/>
        <v>5</v>
      </c>
      <c r="BN183" s="29">
        <f t="shared" si="127"/>
        <v>0.05</v>
      </c>
      <c r="BO183" s="39">
        <v>2</v>
      </c>
      <c r="BP183" s="32">
        <f t="shared" si="128"/>
        <v>5</v>
      </c>
      <c r="BQ183" s="29">
        <f t="shared" si="129"/>
        <v>0.05</v>
      </c>
      <c r="BR183" s="29">
        <f t="shared" si="130"/>
        <v>0.5</v>
      </c>
      <c r="BS183" s="29">
        <f t="shared" si="131"/>
        <v>0.18</v>
      </c>
      <c r="BT183" s="29">
        <f t="shared" si="132"/>
        <v>0.1</v>
      </c>
      <c r="BU183" s="40">
        <f t="shared" si="133"/>
        <v>0.77999999999999992</v>
      </c>
      <c r="BV183" s="41" t="str">
        <f t="shared" si="134"/>
        <v>TERIMA</v>
      </c>
      <c r="BW183" s="42">
        <f t="shared" si="135"/>
        <v>670000</v>
      </c>
      <c r="BX183" s="43">
        <f t="shared" si="136"/>
        <v>120600</v>
      </c>
      <c r="BY183" s="44"/>
      <c r="BZ183" s="44"/>
      <c r="CA183" s="44"/>
      <c r="CB183" s="43">
        <f t="shared" si="137"/>
        <v>335000</v>
      </c>
      <c r="CC183" s="43">
        <f t="shared" si="138"/>
        <v>120600</v>
      </c>
      <c r="CD183" s="43">
        <f t="shared" si="139"/>
        <v>67000</v>
      </c>
      <c r="CE183" s="37">
        <f t="shared" si="140"/>
        <v>0</v>
      </c>
      <c r="CF183" s="24">
        <f t="shared" si="141"/>
        <v>0</v>
      </c>
      <c r="CG183" s="24">
        <f t="shared" si="142"/>
        <v>0</v>
      </c>
      <c r="CH183" s="24">
        <f t="shared" si="143"/>
        <v>0</v>
      </c>
      <c r="CI183" s="24">
        <f t="shared" si="144"/>
        <v>0</v>
      </c>
      <c r="CJ183" s="24">
        <f t="shared" si="145"/>
        <v>0</v>
      </c>
      <c r="CK183" s="24">
        <f t="shared" si="146"/>
        <v>0</v>
      </c>
      <c r="CL183" s="24">
        <f t="shared" si="147"/>
        <v>0</v>
      </c>
      <c r="CM183" s="24">
        <f t="shared" si="148"/>
        <v>1</v>
      </c>
      <c r="CN183" s="45">
        <f t="shared" si="149"/>
        <v>522600</v>
      </c>
      <c r="CO183" s="47"/>
    </row>
    <row r="184" spans="1:93" s="48" customFormat="1">
      <c r="A184" s="22">
        <v>174</v>
      </c>
      <c r="B184" s="89" t="s">
        <v>242</v>
      </c>
      <c r="C184" s="24">
        <v>183342</v>
      </c>
      <c r="D184" s="25">
        <f>IFERROR(VLOOKUP($C184,[1]Sheet1!$C:$AD,14,0),"")</f>
        <v>44434</v>
      </c>
      <c r="E184" s="25">
        <f>IFERROR(VLOOKUP($C184,[1]Sheet1!$C:$AD,15,0),"")</f>
        <v>44920</v>
      </c>
      <c r="F184" s="26" t="str">
        <f>IFERROR(VLOOKUP($C184,[1]Sheet1!$C:$AD,17,0),"")</f>
        <v>C</v>
      </c>
      <c r="G184" s="25" t="str">
        <f>IFERROR(VLOOKUP($C184,[1]Sheet1!$C:$AD,9,0),"")</f>
        <v>AGENT PREPAID</v>
      </c>
      <c r="H184" s="25" t="str">
        <f>IFERROR(VLOOKUP($C184,[1]Sheet1!$C:$AD,4,0),"")</f>
        <v>PEREMPUAN</v>
      </c>
      <c r="I184" s="25" t="str">
        <f>IFERROR(VLOOKUP($C184,[1]Sheet1!$C:$AD,11,0),"")</f>
        <v>RITA</v>
      </c>
      <c r="J184" s="25" t="str">
        <f>IFERROR(VLOOKUP($C184,[1]Sheet1!$C:$AD,12,0),"")</f>
        <v>RIKA RIANY</v>
      </c>
      <c r="K184" s="27" t="s">
        <v>68</v>
      </c>
      <c r="L184" s="24"/>
      <c r="M184" s="24"/>
      <c r="N184" s="22">
        <v>22</v>
      </c>
      <c r="O184" s="22">
        <f>VLOOKUP($C184,[1]Sheet2!$C:$AI,11,0)</f>
        <v>16</v>
      </c>
      <c r="P184" s="22">
        <f>VLOOKUP($C184,[1]Sheet2!$C:$AI,17,0)</f>
        <v>0</v>
      </c>
      <c r="Q184" s="22">
        <f>VLOOKUP($C184,[1]Sheet2!$C:$AI,19,0)</f>
        <v>0</v>
      </c>
      <c r="R184" s="22">
        <f>VLOOKUP($C184,[1]Sheet2!$C:$AI,25,0)</f>
        <v>0</v>
      </c>
      <c r="S184" s="22">
        <f>VLOOKUP($C184,[1]Sheet2!$C:$AI,22,0)</f>
        <v>0</v>
      </c>
      <c r="T184" s="22">
        <f>VLOOKUP($C184,[1]Sheet2!$C:$AI,16,0)</f>
        <v>0</v>
      </c>
      <c r="U184" s="22">
        <f t="shared" si="100"/>
        <v>0</v>
      </c>
      <c r="V184" s="22">
        <f t="shared" si="101"/>
        <v>16</v>
      </c>
      <c r="W184" s="22">
        <f t="shared" si="102"/>
        <v>16</v>
      </c>
      <c r="X184" s="22">
        <v>7.75</v>
      </c>
      <c r="Y184" s="22">
        <v>0</v>
      </c>
      <c r="Z184" s="28">
        <f t="shared" si="103"/>
        <v>1</v>
      </c>
      <c r="AA184" s="22">
        <f t="shared" si="104"/>
        <v>5</v>
      </c>
      <c r="AB184" s="29">
        <f t="shared" si="105"/>
        <v>0.1</v>
      </c>
      <c r="AC184" s="22">
        <f t="shared" si="106"/>
        <v>0</v>
      </c>
      <c r="AD184" s="28">
        <f t="shared" si="107"/>
        <v>1</v>
      </c>
      <c r="AE184" s="22">
        <f t="shared" si="108"/>
        <v>5</v>
      </c>
      <c r="AF184" s="29">
        <f t="shared" si="109"/>
        <v>0.15</v>
      </c>
      <c r="AG184" s="22">
        <f t="shared" si="110"/>
        <v>7440</v>
      </c>
      <c r="AH184" s="30">
        <v>8353.5</v>
      </c>
      <c r="AI184" s="31">
        <f t="shared" si="111"/>
        <v>1.1227822580645161</v>
      </c>
      <c r="AJ184" s="22">
        <f t="shared" si="112"/>
        <v>5</v>
      </c>
      <c r="AK184" s="29">
        <f t="shared" si="113"/>
        <v>0.1</v>
      </c>
      <c r="AL184" s="32">
        <v>300</v>
      </c>
      <c r="AM184" s="33">
        <f>VLOOKUP($C184,[1]Sheet1!$C:$AD,21,0)</f>
        <v>276.136825645035</v>
      </c>
      <c r="AN184" s="32">
        <f t="shared" si="114"/>
        <v>5</v>
      </c>
      <c r="AO184" s="29">
        <f t="shared" si="115"/>
        <v>0.15</v>
      </c>
      <c r="AP184" s="34">
        <v>95</v>
      </c>
      <c r="AQ184" s="33">
        <f>VLOOKUP($C184,[1]Sheet1!$C:$AD,22,0)</f>
        <v>100</v>
      </c>
      <c r="AR184" s="32">
        <f t="shared" si="116"/>
        <v>5</v>
      </c>
      <c r="AS184" s="29">
        <f t="shared" si="117"/>
        <v>0.1</v>
      </c>
      <c r="AT184" s="35">
        <v>0.92</v>
      </c>
      <c r="AU184" s="36">
        <f>VLOOKUP($C184,[1]Sheet1!$C:$AD,23,0)</f>
        <v>0.93157894736842095</v>
      </c>
      <c r="AV184" s="32">
        <f t="shared" si="118"/>
        <v>5</v>
      </c>
      <c r="AW184" s="29">
        <f t="shared" si="119"/>
        <v>0.1</v>
      </c>
      <c r="AX184" s="34">
        <v>90</v>
      </c>
      <c r="AY184" s="33">
        <f>VLOOKUP($C184,[1]Sheet1!$C:$AD,24,0)</f>
        <v>100</v>
      </c>
      <c r="AZ184" s="32">
        <f t="shared" si="120"/>
        <v>5</v>
      </c>
      <c r="BA184" s="29">
        <f t="shared" si="121"/>
        <v>0.08</v>
      </c>
      <c r="BB184" s="28">
        <v>0.85</v>
      </c>
      <c r="BC184" s="36">
        <f>VLOOKUP($C184,[1]Sheet1!$C:$AD,25,0)</f>
        <v>0.88</v>
      </c>
      <c r="BD184" s="37">
        <v>1</v>
      </c>
      <c r="BE184" s="32">
        <f t="shared" si="122"/>
        <v>0</v>
      </c>
      <c r="BF184" s="29">
        <f t="shared" si="123"/>
        <v>0</v>
      </c>
      <c r="BG184" s="28">
        <v>0.4</v>
      </c>
      <c r="BH184" s="36">
        <f>VLOOKUP($C184,[1]Sheet1!$C:$AD,26,0)</f>
        <v>0.63157894736842102</v>
      </c>
      <c r="BI184" s="32">
        <f t="shared" si="124"/>
        <v>5</v>
      </c>
      <c r="BJ184" s="29">
        <f t="shared" si="125"/>
        <v>0.06</v>
      </c>
      <c r="BK184" s="38">
        <v>0.95</v>
      </c>
      <c r="BL184" s="36">
        <f>VLOOKUP($C184,[1]Sheet1!$C:$AD,27,0)</f>
        <v>0.99218139171227504</v>
      </c>
      <c r="BM184" s="32">
        <f t="shared" si="126"/>
        <v>5</v>
      </c>
      <c r="BN184" s="29">
        <f t="shared" si="127"/>
        <v>0.05</v>
      </c>
      <c r="BO184" s="39">
        <v>2</v>
      </c>
      <c r="BP184" s="32">
        <f t="shared" si="128"/>
        <v>5</v>
      </c>
      <c r="BQ184" s="29">
        <f t="shared" si="129"/>
        <v>0.05</v>
      </c>
      <c r="BR184" s="29">
        <f t="shared" si="130"/>
        <v>0.5</v>
      </c>
      <c r="BS184" s="29">
        <f t="shared" si="131"/>
        <v>0.33999999999999997</v>
      </c>
      <c r="BT184" s="29">
        <f t="shared" si="132"/>
        <v>0.1</v>
      </c>
      <c r="BU184" s="40">
        <f t="shared" si="133"/>
        <v>0.94</v>
      </c>
      <c r="BV184" s="41" t="str">
        <f t="shared" si="134"/>
        <v>TERIMA</v>
      </c>
      <c r="BW184" s="42">
        <f t="shared" si="135"/>
        <v>670000</v>
      </c>
      <c r="BX184" s="43">
        <f t="shared" si="136"/>
        <v>227799.99999999997</v>
      </c>
      <c r="BY184" s="44"/>
      <c r="BZ184" s="44"/>
      <c r="CA184" s="44"/>
      <c r="CB184" s="43">
        <f t="shared" si="137"/>
        <v>335000</v>
      </c>
      <c r="CC184" s="43">
        <f t="shared" si="138"/>
        <v>227799.99999999997</v>
      </c>
      <c r="CD184" s="43">
        <f t="shared" si="139"/>
        <v>67000</v>
      </c>
      <c r="CE184" s="37">
        <f t="shared" si="140"/>
        <v>0</v>
      </c>
      <c r="CF184" s="24">
        <f t="shared" si="141"/>
        <v>0</v>
      </c>
      <c r="CG184" s="24">
        <f t="shared" si="142"/>
        <v>0</v>
      </c>
      <c r="CH184" s="24">
        <f t="shared" si="143"/>
        <v>0</v>
      </c>
      <c r="CI184" s="24">
        <f t="shared" si="144"/>
        <v>0</v>
      </c>
      <c r="CJ184" s="24">
        <f t="shared" si="145"/>
        <v>0</v>
      </c>
      <c r="CK184" s="24">
        <f t="shared" si="146"/>
        <v>0</v>
      </c>
      <c r="CL184" s="24">
        <f t="shared" si="147"/>
        <v>0</v>
      </c>
      <c r="CM184" s="24">
        <f t="shared" si="148"/>
        <v>1</v>
      </c>
      <c r="CN184" s="45">
        <f t="shared" si="149"/>
        <v>629800</v>
      </c>
      <c r="CO184" s="47"/>
    </row>
    <row r="185" spans="1:93" s="48" customFormat="1">
      <c r="A185" s="22">
        <v>175</v>
      </c>
      <c r="B185" s="89" t="s">
        <v>243</v>
      </c>
      <c r="C185" s="24">
        <v>183345</v>
      </c>
      <c r="D185" s="25">
        <f>IFERROR(VLOOKUP($C185,[1]Sheet1!$C:$AD,14,0),"")</f>
        <v>44434</v>
      </c>
      <c r="E185" s="25">
        <f>IFERROR(VLOOKUP($C185,[1]Sheet1!$C:$AD,15,0),"")</f>
        <v>44798</v>
      </c>
      <c r="F185" s="26" t="str">
        <f>IFERROR(VLOOKUP($C185,[1]Sheet1!$C:$AD,17,0),"")</f>
        <v>C</v>
      </c>
      <c r="G185" s="25" t="str">
        <f>IFERROR(VLOOKUP($C185,[1]Sheet1!$C:$AD,9,0),"")</f>
        <v>AGENT PREPAID</v>
      </c>
      <c r="H185" s="25" t="str">
        <f>IFERROR(VLOOKUP($C185,[1]Sheet1!$C:$AD,4,0),"")</f>
        <v>LAKI-LAKI</v>
      </c>
      <c r="I185" s="25" t="str">
        <f>IFERROR(VLOOKUP($C185,[1]Sheet1!$C:$AD,11,0),"")</f>
        <v>SLAMET GUMELAR</v>
      </c>
      <c r="J185" s="25" t="str">
        <f>IFERROR(VLOOKUP($C185,[1]Sheet1!$C:$AD,12,0),"")</f>
        <v>AAN YANUAR</v>
      </c>
      <c r="K185" s="27" t="s">
        <v>68</v>
      </c>
      <c r="L185" s="24"/>
      <c r="M185" s="24"/>
      <c r="N185" s="22">
        <v>22</v>
      </c>
      <c r="O185" s="22">
        <f>VLOOKUP($C185,[1]Sheet2!$C:$AI,11,0)</f>
        <v>21</v>
      </c>
      <c r="P185" s="22">
        <f>VLOOKUP($C185,[1]Sheet2!$C:$AI,17,0)</f>
        <v>0</v>
      </c>
      <c r="Q185" s="22">
        <f>VLOOKUP($C185,[1]Sheet2!$C:$AI,19,0)</f>
        <v>0</v>
      </c>
      <c r="R185" s="22">
        <f>VLOOKUP($C185,[1]Sheet2!$C:$AI,25,0)</f>
        <v>0</v>
      </c>
      <c r="S185" s="22">
        <f>VLOOKUP($C185,[1]Sheet2!$C:$AI,22,0)</f>
        <v>0</v>
      </c>
      <c r="T185" s="22">
        <f>VLOOKUP($C185,[1]Sheet2!$C:$AI,16,0)</f>
        <v>0</v>
      </c>
      <c r="U185" s="22">
        <f t="shared" si="100"/>
        <v>0</v>
      </c>
      <c r="V185" s="22">
        <f t="shared" si="101"/>
        <v>21</v>
      </c>
      <c r="W185" s="22">
        <f t="shared" si="102"/>
        <v>21</v>
      </c>
      <c r="X185" s="22">
        <v>7.75</v>
      </c>
      <c r="Y185" s="22">
        <v>0</v>
      </c>
      <c r="Z185" s="28">
        <f t="shared" si="103"/>
        <v>1</v>
      </c>
      <c r="AA185" s="22">
        <f t="shared" si="104"/>
        <v>5</v>
      </c>
      <c r="AB185" s="29">
        <f t="shared" si="105"/>
        <v>0.1</v>
      </c>
      <c r="AC185" s="22">
        <f t="shared" si="106"/>
        <v>0</v>
      </c>
      <c r="AD185" s="28">
        <f t="shared" si="107"/>
        <v>1</v>
      </c>
      <c r="AE185" s="22">
        <f t="shared" si="108"/>
        <v>5</v>
      </c>
      <c r="AF185" s="29">
        <f t="shared" si="109"/>
        <v>0.15</v>
      </c>
      <c r="AG185" s="22">
        <f t="shared" si="110"/>
        <v>9765</v>
      </c>
      <c r="AH185" s="30">
        <f>VLOOKUP(C185,[1]Sheet3!C:H,6,0)</f>
        <v>11878.633333333377</v>
      </c>
      <c r="AI185" s="31">
        <f t="shared" si="111"/>
        <v>1.2164499061273299</v>
      </c>
      <c r="AJ185" s="22">
        <f t="shared" si="112"/>
        <v>5</v>
      </c>
      <c r="AK185" s="29">
        <f t="shared" si="113"/>
        <v>0.1</v>
      </c>
      <c r="AL185" s="32">
        <v>300</v>
      </c>
      <c r="AM185" s="33">
        <f>VLOOKUP($C185,[1]Sheet1!$C:$AD,21,0)</f>
        <v>293.71472581638898</v>
      </c>
      <c r="AN185" s="32">
        <f t="shared" si="114"/>
        <v>5</v>
      </c>
      <c r="AO185" s="29">
        <f t="shared" si="115"/>
        <v>0.15</v>
      </c>
      <c r="AP185" s="34">
        <v>95</v>
      </c>
      <c r="AQ185" s="33">
        <f>VLOOKUP($C185,[1]Sheet1!$C:$AD,22,0)</f>
        <v>98.3333333333333</v>
      </c>
      <c r="AR185" s="32">
        <f t="shared" si="116"/>
        <v>5</v>
      </c>
      <c r="AS185" s="29">
        <f t="shared" si="117"/>
        <v>0.1</v>
      </c>
      <c r="AT185" s="35">
        <v>0.92</v>
      </c>
      <c r="AU185" s="36">
        <f>VLOOKUP($C185,[1]Sheet1!$C:$AD,23,0)</f>
        <v>0.83157894736842097</v>
      </c>
      <c r="AV185" s="32">
        <f t="shared" si="118"/>
        <v>1</v>
      </c>
      <c r="AW185" s="29">
        <f t="shared" si="119"/>
        <v>0.02</v>
      </c>
      <c r="AX185" s="34">
        <v>90</v>
      </c>
      <c r="AY185" s="33">
        <f>VLOOKUP($C185,[1]Sheet1!$C:$AD,24,0)</f>
        <v>100</v>
      </c>
      <c r="AZ185" s="32">
        <f t="shared" si="120"/>
        <v>5</v>
      </c>
      <c r="BA185" s="29">
        <f t="shared" si="121"/>
        <v>0.08</v>
      </c>
      <c r="BB185" s="28">
        <v>0.85</v>
      </c>
      <c r="BC185" s="36">
        <f>VLOOKUP($C185,[1]Sheet1!$C:$AD,25,0)</f>
        <v>0.7</v>
      </c>
      <c r="BD185" s="37">
        <v>1</v>
      </c>
      <c r="BE185" s="32">
        <f t="shared" si="122"/>
        <v>0</v>
      </c>
      <c r="BF185" s="29">
        <f t="shared" si="123"/>
        <v>0</v>
      </c>
      <c r="BG185" s="28">
        <v>0.4</v>
      </c>
      <c r="BH185" s="36">
        <f>VLOOKUP($C185,[1]Sheet1!$C:$AD,26,0)</f>
        <v>0.42105263157894701</v>
      </c>
      <c r="BI185" s="32">
        <f t="shared" si="124"/>
        <v>5</v>
      </c>
      <c r="BJ185" s="29">
        <f t="shared" si="125"/>
        <v>0.06</v>
      </c>
      <c r="BK185" s="38">
        <v>0.95</v>
      </c>
      <c r="BL185" s="36">
        <f>VLOOKUP($C185,[1]Sheet1!$C:$AD,27,0)</f>
        <v>0.98952556993222396</v>
      </c>
      <c r="BM185" s="32">
        <f t="shared" si="126"/>
        <v>5</v>
      </c>
      <c r="BN185" s="29">
        <f t="shared" si="127"/>
        <v>0.05</v>
      </c>
      <c r="BO185" s="39">
        <v>2</v>
      </c>
      <c r="BP185" s="32">
        <f t="shared" si="128"/>
        <v>5</v>
      </c>
      <c r="BQ185" s="29">
        <f t="shared" si="129"/>
        <v>0.05</v>
      </c>
      <c r="BR185" s="29">
        <f t="shared" si="130"/>
        <v>0.5</v>
      </c>
      <c r="BS185" s="29">
        <f t="shared" si="131"/>
        <v>0.26</v>
      </c>
      <c r="BT185" s="29">
        <f t="shared" si="132"/>
        <v>0.1</v>
      </c>
      <c r="BU185" s="40">
        <f t="shared" si="133"/>
        <v>0.86</v>
      </c>
      <c r="BV185" s="41" t="str">
        <f t="shared" si="134"/>
        <v>TERIMA</v>
      </c>
      <c r="BW185" s="42">
        <f t="shared" si="135"/>
        <v>670000</v>
      </c>
      <c r="BX185" s="43">
        <f t="shared" si="136"/>
        <v>174200</v>
      </c>
      <c r="BY185" s="44"/>
      <c r="BZ185" s="44">
        <v>1</v>
      </c>
      <c r="CA185" s="44"/>
      <c r="CB185" s="43">
        <f t="shared" si="137"/>
        <v>335000</v>
      </c>
      <c r="CC185" s="43">
        <f t="shared" si="138"/>
        <v>104520</v>
      </c>
      <c r="CD185" s="43">
        <f t="shared" si="139"/>
        <v>67000</v>
      </c>
      <c r="CE185" s="37">
        <f t="shared" si="140"/>
        <v>0</v>
      </c>
      <c r="CF185" s="24">
        <f t="shared" si="141"/>
        <v>0</v>
      </c>
      <c r="CG185" s="24">
        <f t="shared" si="142"/>
        <v>0</v>
      </c>
      <c r="CH185" s="24">
        <f t="shared" si="143"/>
        <v>0</v>
      </c>
      <c r="CI185" s="24">
        <f t="shared" si="144"/>
        <v>0</v>
      </c>
      <c r="CJ185" s="24">
        <f t="shared" si="145"/>
        <v>0</v>
      </c>
      <c r="CK185" s="24">
        <f t="shared" si="146"/>
        <v>0</v>
      </c>
      <c r="CL185" s="24">
        <f t="shared" si="147"/>
        <v>1</v>
      </c>
      <c r="CM185" s="24">
        <f t="shared" si="148"/>
        <v>0</v>
      </c>
      <c r="CN185" s="45">
        <f t="shared" si="149"/>
        <v>506520</v>
      </c>
      <c r="CO185" s="47"/>
    </row>
    <row r="186" spans="1:93" s="48" customFormat="1">
      <c r="A186" s="22">
        <v>176</v>
      </c>
      <c r="B186" s="89" t="s">
        <v>244</v>
      </c>
      <c r="C186" s="24">
        <v>183238</v>
      </c>
      <c r="D186" s="25">
        <f>IFERROR(VLOOKUP($C186,[1]Sheet1!$C:$AD,14,0),"")</f>
        <v>44440</v>
      </c>
      <c r="E186" s="25">
        <f>IFERROR(VLOOKUP($C186,[1]Sheet1!$C:$AD,15,0),"")</f>
        <v>44804</v>
      </c>
      <c r="F186" s="26" t="str">
        <f>IFERROR(VLOOKUP($C186,[1]Sheet1!$C:$AD,17,0),"")</f>
        <v>C</v>
      </c>
      <c r="G186" s="25" t="str">
        <f>IFERROR(VLOOKUP($C186,[1]Sheet1!$C:$AD,9,0),"")</f>
        <v>AGENT PREPAID</v>
      </c>
      <c r="H186" s="25" t="str">
        <f>IFERROR(VLOOKUP($C186,[1]Sheet1!$C:$AD,4,0),"")</f>
        <v>PEREMPUAN</v>
      </c>
      <c r="I186" s="25" t="str">
        <f>IFERROR(VLOOKUP($C186,[1]Sheet1!$C:$AD,11,0),"")</f>
        <v>MOHAMAD RAMDAN HILMI SOFYAN</v>
      </c>
      <c r="J186" s="25" t="str">
        <f>IFERROR(VLOOKUP($C186,[1]Sheet1!$C:$AD,12,0),"")</f>
        <v>RIKA RIANY</v>
      </c>
      <c r="K186" s="27" t="s">
        <v>68</v>
      </c>
      <c r="L186" s="24"/>
      <c r="M186" s="24"/>
      <c r="N186" s="22">
        <v>22</v>
      </c>
      <c r="O186" s="22">
        <f>VLOOKUP($C186,[1]Sheet2!$C:$AI,11,0)</f>
        <v>21</v>
      </c>
      <c r="P186" s="22">
        <f>VLOOKUP($C186,[1]Sheet2!$C:$AI,17,0)</f>
        <v>0</v>
      </c>
      <c r="Q186" s="22">
        <f>VLOOKUP($C186,[1]Sheet2!$C:$AI,19,0)</f>
        <v>0</v>
      </c>
      <c r="R186" s="22">
        <f>VLOOKUP($C186,[1]Sheet2!$C:$AI,25,0)</f>
        <v>0</v>
      </c>
      <c r="S186" s="22">
        <f>VLOOKUP($C186,[1]Sheet2!$C:$AI,22,0)</f>
        <v>0</v>
      </c>
      <c r="T186" s="22">
        <f>VLOOKUP($C186,[1]Sheet2!$C:$AI,16,0)</f>
        <v>0</v>
      </c>
      <c r="U186" s="22">
        <f t="shared" si="100"/>
        <v>0</v>
      </c>
      <c r="V186" s="22">
        <f t="shared" si="101"/>
        <v>21</v>
      </c>
      <c r="W186" s="22">
        <f t="shared" si="102"/>
        <v>21</v>
      </c>
      <c r="X186" s="22">
        <v>7.75</v>
      </c>
      <c r="Y186" s="22">
        <v>0</v>
      </c>
      <c r="Z186" s="28">
        <f t="shared" si="103"/>
        <v>1</v>
      </c>
      <c r="AA186" s="22">
        <f t="shared" si="104"/>
        <v>5</v>
      </c>
      <c r="AB186" s="29">
        <f t="shared" si="105"/>
        <v>0.1</v>
      </c>
      <c r="AC186" s="22">
        <f t="shared" si="106"/>
        <v>0</v>
      </c>
      <c r="AD186" s="28">
        <f t="shared" si="107"/>
        <v>1</v>
      </c>
      <c r="AE186" s="22">
        <f t="shared" si="108"/>
        <v>5</v>
      </c>
      <c r="AF186" s="29">
        <f t="shared" si="109"/>
        <v>0.15</v>
      </c>
      <c r="AG186" s="22">
        <f t="shared" si="110"/>
        <v>9765</v>
      </c>
      <c r="AH186" s="30">
        <f>VLOOKUP(C186,[1]Sheet3!C:H,6,0)</f>
        <v>12656.400000000012</v>
      </c>
      <c r="AI186" s="31">
        <f t="shared" si="111"/>
        <v>1.29609831029186</v>
      </c>
      <c r="AJ186" s="22">
        <f t="shared" si="112"/>
        <v>5</v>
      </c>
      <c r="AK186" s="29">
        <f t="shared" si="113"/>
        <v>0.1</v>
      </c>
      <c r="AL186" s="32">
        <v>300</v>
      </c>
      <c r="AM186" s="33">
        <f>VLOOKUP($C186,[1]Sheet1!$C:$AD,21,0)</f>
        <v>350.566619915849</v>
      </c>
      <c r="AN186" s="32">
        <f t="shared" si="114"/>
        <v>1</v>
      </c>
      <c r="AO186" s="29">
        <f t="shared" si="115"/>
        <v>0.03</v>
      </c>
      <c r="AP186" s="34">
        <v>95</v>
      </c>
      <c r="AQ186" s="33">
        <f>VLOOKUP($C186,[1]Sheet1!$C:$AD,22,0)</f>
        <v>97.5</v>
      </c>
      <c r="AR186" s="32">
        <f t="shared" si="116"/>
        <v>5</v>
      </c>
      <c r="AS186" s="29">
        <f t="shared" si="117"/>
        <v>0.1</v>
      </c>
      <c r="AT186" s="35">
        <v>0.92</v>
      </c>
      <c r="AU186" s="36">
        <f>VLOOKUP($C186,[1]Sheet1!$C:$AD,23,0)</f>
        <v>0.942105263157895</v>
      </c>
      <c r="AV186" s="32">
        <f t="shared" si="118"/>
        <v>5</v>
      </c>
      <c r="AW186" s="29">
        <f t="shared" si="119"/>
        <v>0.1</v>
      </c>
      <c r="AX186" s="34">
        <v>90</v>
      </c>
      <c r="AY186" s="33">
        <f>VLOOKUP($C186,[1]Sheet1!$C:$AD,24,0)</f>
        <v>100</v>
      </c>
      <c r="AZ186" s="32">
        <f t="shared" si="120"/>
        <v>5</v>
      </c>
      <c r="BA186" s="29">
        <f t="shared" si="121"/>
        <v>0.08</v>
      </c>
      <c r="BB186" s="28">
        <v>0.85</v>
      </c>
      <c r="BC186" s="36">
        <f>VLOOKUP($C186,[1]Sheet1!$C:$AD,25,0)</f>
        <v>0.75</v>
      </c>
      <c r="BD186" s="37"/>
      <c r="BE186" s="32">
        <f t="shared" si="122"/>
        <v>1</v>
      </c>
      <c r="BF186" s="29">
        <f t="shared" si="123"/>
        <v>1.2E-2</v>
      </c>
      <c r="BG186" s="28">
        <v>0.4</v>
      </c>
      <c r="BH186" s="36">
        <f>VLOOKUP($C186,[1]Sheet1!$C:$AD,26,0)</f>
        <v>0.73684210526315796</v>
      </c>
      <c r="BI186" s="32">
        <f t="shared" si="124"/>
        <v>5</v>
      </c>
      <c r="BJ186" s="29">
        <f t="shared" si="125"/>
        <v>0.06</v>
      </c>
      <c r="BK186" s="38">
        <v>0.95</v>
      </c>
      <c r="BL186" s="36">
        <f>VLOOKUP($C186,[1]Sheet1!$C:$AD,27,0)</f>
        <v>0.99649368863955101</v>
      </c>
      <c r="BM186" s="32">
        <f t="shared" si="126"/>
        <v>5</v>
      </c>
      <c r="BN186" s="29">
        <f t="shared" si="127"/>
        <v>0.05</v>
      </c>
      <c r="BO186" s="39">
        <v>2</v>
      </c>
      <c r="BP186" s="32">
        <f t="shared" si="128"/>
        <v>5</v>
      </c>
      <c r="BQ186" s="29">
        <f t="shared" si="129"/>
        <v>0.05</v>
      </c>
      <c r="BR186" s="29">
        <f t="shared" si="130"/>
        <v>0.38</v>
      </c>
      <c r="BS186" s="29">
        <f t="shared" si="131"/>
        <v>0.35199999999999998</v>
      </c>
      <c r="BT186" s="29">
        <f t="shared" si="132"/>
        <v>0.1</v>
      </c>
      <c r="BU186" s="40">
        <f t="shared" si="133"/>
        <v>0.83199999999999996</v>
      </c>
      <c r="BV186" s="41" t="str">
        <f t="shared" si="134"/>
        <v>TERIMA</v>
      </c>
      <c r="BW186" s="42">
        <f t="shared" si="135"/>
        <v>670000</v>
      </c>
      <c r="BX186" s="43">
        <f t="shared" si="136"/>
        <v>235840</v>
      </c>
      <c r="BY186" s="44"/>
      <c r="BZ186" s="44">
        <v>1</v>
      </c>
      <c r="CA186" s="44"/>
      <c r="CB186" s="43">
        <f t="shared" si="137"/>
        <v>254600</v>
      </c>
      <c r="CC186" s="43">
        <f t="shared" si="138"/>
        <v>141504</v>
      </c>
      <c r="CD186" s="43">
        <f t="shared" si="139"/>
        <v>67000</v>
      </c>
      <c r="CE186" s="37">
        <f t="shared" si="140"/>
        <v>0</v>
      </c>
      <c r="CF186" s="24">
        <f t="shared" si="141"/>
        <v>0</v>
      </c>
      <c r="CG186" s="24">
        <f t="shared" si="142"/>
        <v>0</v>
      </c>
      <c r="CH186" s="24">
        <f t="shared" si="143"/>
        <v>0</v>
      </c>
      <c r="CI186" s="24">
        <f t="shared" si="144"/>
        <v>0</v>
      </c>
      <c r="CJ186" s="24">
        <f t="shared" si="145"/>
        <v>0</v>
      </c>
      <c r="CK186" s="24">
        <f t="shared" si="146"/>
        <v>0</v>
      </c>
      <c r="CL186" s="24">
        <f t="shared" si="147"/>
        <v>0</v>
      </c>
      <c r="CM186" s="24">
        <f t="shared" si="148"/>
        <v>1</v>
      </c>
      <c r="CN186" s="45">
        <f t="shared" si="149"/>
        <v>463104</v>
      </c>
      <c r="CO186" s="47"/>
    </row>
    <row r="187" spans="1:93" s="48" customFormat="1">
      <c r="A187" s="22">
        <v>177</v>
      </c>
      <c r="B187" s="89" t="s">
        <v>245</v>
      </c>
      <c r="C187" s="24">
        <v>183243</v>
      </c>
      <c r="D187" s="25">
        <f>IFERROR(VLOOKUP($C187,[1]Sheet1!$C:$AD,14,0),"")</f>
        <v>44440</v>
      </c>
      <c r="E187" s="25">
        <f>IFERROR(VLOOKUP($C187,[1]Sheet1!$C:$AD,15,0),"")</f>
        <v>44804</v>
      </c>
      <c r="F187" s="26" t="str">
        <f>IFERROR(VLOOKUP($C187,[1]Sheet1!$C:$AD,17,0),"")</f>
        <v>C</v>
      </c>
      <c r="G187" s="25" t="str">
        <f>IFERROR(VLOOKUP($C187,[1]Sheet1!$C:$AD,9,0),"")</f>
        <v>AGENT PREPAID</v>
      </c>
      <c r="H187" s="25" t="str">
        <f>IFERROR(VLOOKUP($C187,[1]Sheet1!$C:$AD,4,0),"")</f>
        <v>LAKI-LAKI</v>
      </c>
      <c r="I187" s="25" t="str">
        <f>IFERROR(VLOOKUP($C187,[1]Sheet1!$C:$AD,11,0),"")</f>
        <v>ANDRYAN ANAKOTTA PARY</v>
      </c>
      <c r="J187" s="25" t="str">
        <f>IFERROR(VLOOKUP($C187,[1]Sheet1!$C:$AD,12,0),"")</f>
        <v>AAN YANUAR</v>
      </c>
      <c r="K187" s="27" t="s">
        <v>68</v>
      </c>
      <c r="L187" s="24"/>
      <c r="M187" s="24"/>
      <c r="N187" s="22">
        <v>22</v>
      </c>
      <c r="O187" s="22">
        <f>VLOOKUP($C187,[1]Sheet2!$C:$AI,11,0)</f>
        <v>20</v>
      </c>
      <c r="P187" s="22">
        <f>VLOOKUP($C187,[1]Sheet2!$C:$AI,17,0)</f>
        <v>0</v>
      </c>
      <c r="Q187" s="22">
        <f>VLOOKUP($C187,[1]Sheet2!$C:$AI,19,0)</f>
        <v>0</v>
      </c>
      <c r="R187" s="22">
        <f>VLOOKUP($C187,[1]Sheet2!$C:$AI,25,0)</f>
        <v>0</v>
      </c>
      <c r="S187" s="22">
        <f>VLOOKUP($C187,[1]Sheet2!$C:$AI,22,0)</f>
        <v>0</v>
      </c>
      <c r="T187" s="22">
        <f>VLOOKUP($C187,[1]Sheet2!$C:$AI,16,0)</f>
        <v>0</v>
      </c>
      <c r="U187" s="22">
        <f t="shared" si="100"/>
        <v>0</v>
      </c>
      <c r="V187" s="22">
        <f t="shared" si="101"/>
        <v>20</v>
      </c>
      <c r="W187" s="22">
        <f t="shared" si="102"/>
        <v>20</v>
      </c>
      <c r="X187" s="22">
        <v>7.75</v>
      </c>
      <c r="Y187" s="22">
        <v>0</v>
      </c>
      <c r="Z187" s="28">
        <f t="shared" si="103"/>
        <v>1</v>
      </c>
      <c r="AA187" s="22">
        <f t="shared" si="104"/>
        <v>5</v>
      </c>
      <c r="AB187" s="29">
        <f t="shared" si="105"/>
        <v>0.1</v>
      </c>
      <c r="AC187" s="22">
        <f t="shared" si="106"/>
        <v>0</v>
      </c>
      <c r="AD187" s="28">
        <f t="shared" si="107"/>
        <v>1</v>
      </c>
      <c r="AE187" s="22">
        <f t="shared" si="108"/>
        <v>5</v>
      </c>
      <c r="AF187" s="29">
        <f t="shared" si="109"/>
        <v>0.15</v>
      </c>
      <c r="AG187" s="22">
        <f t="shared" si="110"/>
        <v>9300</v>
      </c>
      <c r="AH187" s="30">
        <f>VLOOKUP(C187,[1]Sheet3!C:H,6,0)</f>
        <v>12661.299999999985</v>
      </c>
      <c r="AI187" s="31">
        <f t="shared" si="111"/>
        <v>1.36143010752688</v>
      </c>
      <c r="AJ187" s="22">
        <f t="shared" si="112"/>
        <v>5</v>
      </c>
      <c r="AK187" s="29">
        <f t="shared" si="113"/>
        <v>0.1</v>
      </c>
      <c r="AL187" s="32">
        <v>300</v>
      </c>
      <c r="AM187" s="33">
        <f>VLOOKUP($C187,[1]Sheet1!$C:$AD,21,0)</f>
        <v>291.40656284760797</v>
      </c>
      <c r="AN187" s="32">
        <f t="shared" si="114"/>
        <v>5</v>
      </c>
      <c r="AO187" s="29">
        <f t="shared" si="115"/>
        <v>0.15</v>
      </c>
      <c r="AP187" s="34">
        <v>95</v>
      </c>
      <c r="AQ187" s="33">
        <f>VLOOKUP($C187,[1]Sheet1!$C:$AD,22,0)</f>
        <v>100</v>
      </c>
      <c r="AR187" s="32">
        <f t="shared" si="116"/>
        <v>5</v>
      </c>
      <c r="AS187" s="29">
        <f t="shared" si="117"/>
        <v>0.1</v>
      </c>
      <c r="AT187" s="35">
        <v>0.92</v>
      </c>
      <c r="AU187" s="36">
        <f>VLOOKUP($C187,[1]Sheet1!$C:$AD,23,0)</f>
        <v>0.9</v>
      </c>
      <c r="AV187" s="32">
        <f t="shared" si="118"/>
        <v>1</v>
      </c>
      <c r="AW187" s="29">
        <f t="shared" si="119"/>
        <v>0.02</v>
      </c>
      <c r="AX187" s="34">
        <v>90</v>
      </c>
      <c r="AY187" s="33">
        <f>VLOOKUP($C187,[1]Sheet1!$C:$AD,24,0)</f>
        <v>100</v>
      </c>
      <c r="AZ187" s="32">
        <f t="shared" si="120"/>
        <v>5</v>
      </c>
      <c r="BA187" s="29">
        <f t="shared" si="121"/>
        <v>0.08</v>
      </c>
      <c r="BB187" s="28">
        <v>0.85</v>
      </c>
      <c r="BC187" s="36">
        <f>VLOOKUP($C187,[1]Sheet1!$C:$AD,25,0)</f>
        <v>0.8</v>
      </c>
      <c r="BD187" s="37">
        <v>1</v>
      </c>
      <c r="BE187" s="32">
        <f t="shared" si="122"/>
        <v>0</v>
      </c>
      <c r="BF187" s="29">
        <f t="shared" si="123"/>
        <v>0</v>
      </c>
      <c r="BG187" s="28">
        <v>0.4</v>
      </c>
      <c r="BH187" s="36">
        <f>VLOOKUP($C187,[1]Sheet1!$C:$AD,26,0)</f>
        <v>0.7</v>
      </c>
      <c r="BI187" s="32">
        <f t="shared" si="124"/>
        <v>5</v>
      </c>
      <c r="BJ187" s="29">
        <f t="shared" si="125"/>
        <v>0.06</v>
      </c>
      <c r="BK187" s="38">
        <v>0.95</v>
      </c>
      <c r="BL187" s="36">
        <f>VLOOKUP($C187,[1]Sheet1!$C:$AD,27,0)</f>
        <v>0.99165739710789802</v>
      </c>
      <c r="BM187" s="32">
        <f t="shared" si="126"/>
        <v>5</v>
      </c>
      <c r="BN187" s="29">
        <f t="shared" si="127"/>
        <v>0.05</v>
      </c>
      <c r="BO187" s="39">
        <v>2</v>
      </c>
      <c r="BP187" s="32">
        <f t="shared" si="128"/>
        <v>5</v>
      </c>
      <c r="BQ187" s="29">
        <f t="shared" si="129"/>
        <v>0.05</v>
      </c>
      <c r="BR187" s="29">
        <f t="shared" si="130"/>
        <v>0.5</v>
      </c>
      <c r="BS187" s="29">
        <f t="shared" si="131"/>
        <v>0.26</v>
      </c>
      <c r="BT187" s="29">
        <f t="shared" si="132"/>
        <v>0.1</v>
      </c>
      <c r="BU187" s="40">
        <f t="shared" si="133"/>
        <v>0.86</v>
      </c>
      <c r="BV187" s="41" t="str">
        <f t="shared" si="134"/>
        <v>TERIMA</v>
      </c>
      <c r="BW187" s="42">
        <f t="shared" si="135"/>
        <v>670000</v>
      </c>
      <c r="BX187" s="43">
        <f t="shared" si="136"/>
        <v>174200</v>
      </c>
      <c r="BY187" s="44">
        <v>1</v>
      </c>
      <c r="BZ187" s="44"/>
      <c r="CA187" s="44"/>
      <c r="CB187" s="43">
        <f t="shared" si="137"/>
        <v>335000</v>
      </c>
      <c r="CC187" s="43">
        <f t="shared" si="138"/>
        <v>148070</v>
      </c>
      <c r="CD187" s="43">
        <f t="shared" si="139"/>
        <v>67000</v>
      </c>
      <c r="CE187" s="37">
        <f t="shared" si="140"/>
        <v>0</v>
      </c>
      <c r="CF187" s="24">
        <f t="shared" si="141"/>
        <v>0</v>
      </c>
      <c r="CG187" s="24">
        <f t="shared" si="142"/>
        <v>0</v>
      </c>
      <c r="CH187" s="24">
        <f t="shared" si="143"/>
        <v>0</v>
      </c>
      <c r="CI187" s="24">
        <f t="shared" si="144"/>
        <v>0</v>
      </c>
      <c r="CJ187" s="24">
        <f t="shared" si="145"/>
        <v>0</v>
      </c>
      <c r="CK187" s="24">
        <f t="shared" si="146"/>
        <v>0</v>
      </c>
      <c r="CL187" s="24">
        <f t="shared" si="147"/>
        <v>1</v>
      </c>
      <c r="CM187" s="24">
        <f t="shared" si="148"/>
        <v>0</v>
      </c>
      <c r="CN187" s="45">
        <f t="shared" si="149"/>
        <v>550070</v>
      </c>
      <c r="CO187" s="47"/>
    </row>
    <row r="188" spans="1:93" s="48" customFormat="1">
      <c r="A188" s="22">
        <v>178</v>
      </c>
      <c r="B188" s="89" t="s">
        <v>246</v>
      </c>
      <c r="C188" s="24">
        <v>183248</v>
      </c>
      <c r="D188" s="25">
        <f>IFERROR(VLOOKUP($C188,[1]Sheet1!$C:$AD,14,0),"")</f>
        <v>44440</v>
      </c>
      <c r="E188" s="25">
        <f>IFERROR(VLOOKUP($C188,[1]Sheet1!$C:$AD,15,0),"")</f>
        <v>44804</v>
      </c>
      <c r="F188" s="26" t="str">
        <f>IFERROR(VLOOKUP($C188,[1]Sheet1!$C:$AD,17,0),"")</f>
        <v>C</v>
      </c>
      <c r="G188" s="25" t="str">
        <f>IFERROR(VLOOKUP($C188,[1]Sheet1!$C:$AD,9,0),"")</f>
        <v>AGENT PREPAID</v>
      </c>
      <c r="H188" s="25" t="str">
        <f>IFERROR(VLOOKUP($C188,[1]Sheet1!$C:$AD,4,0),"")</f>
        <v>PEREMPUAN</v>
      </c>
      <c r="I188" s="25" t="str">
        <f>IFERROR(VLOOKUP($C188,[1]Sheet1!$C:$AD,11,0),"")</f>
        <v>ANGGITA SITI NUR MARFUAH</v>
      </c>
      <c r="J188" s="25" t="str">
        <f>IFERROR(VLOOKUP($C188,[1]Sheet1!$C:$AD,12,0),"")</f>
        <v>AAN YANUAR</v>
      </c>
      <c r="K188" s="27" t="s">
        <v>68</v>
      </c>
      <c r="L188" s="24"/>
      <c r="M188" s="24"/>
      <c r="N188" s="22">
        <v>22</v>
      </c>
      <c r="O188" s="22">
        <f>VLOOKUP($C188,[1]Sheet2!$C:$AI,11,0)</f>
        <v>20</v>
      </c>
      <c r="P188" s="22">
        <f>VLOOKUP($C188,[1]Sheet2!$C:$AI,17,0)</f>
        <v>0</v>
      </c>
      <c r="Q188" s="22">
        <f>VLOOKUP($C188,[1]Sheet2!$C:$AI,19,0)</f>
        <v>0</v>
      </c>
      <c r="R188" s="22">
        <f>VLOOKUP($C188,[1]Sheet2!$C:$AI,25,0)</f>
        <v>0</v>
      </c>
      <c r="S188" s="22">
        <f>VLOOKUP($C188,[1]Sheet2!$C:$AI,22,0)</f>
        <v>0</v>
      </c>
      <c r="T188" s="22">
        <f>VLOOKUP($C188,[1]Sheet2!$C:$AI,16,0)</f>
        <v>0</v>
      </c>
      <c r="U188" s="22">
        <f t="shared" si="100"/>
        <v>0</v>
      </c>
      <c r="V188" s="22">
        <f t="shared" si="101"/>
        <v>20</v>
      </c>
      <c r="W188" s="22">
        <f t="shared" si="102"/>
        <v>20</v>
      </c>
      <c r="X188" s="22">
        <v>7.75</v>
      </c>
      <c r="Y188" s="22">
        <v>0</v>
      </c>
      <c r="Z188" s="28">
        <f t="shared" si="103"/>
        <v>1</v>
      </c>
      <c r="AA188" s="22">
        <f t="shared" si="104"/>
        <v>5</v>
      </c>
      <c r="AB188" s="29">
        <f t="shared" si="105"/>
        <v>0.1</v>
      </c>
      <c r="AC188" s="22">
        <f t="shared" si="106"/>
        <v>0</v>
      </c>
      <c r="AD188" s="28">
        <f t="shared" si="107"/>
        <v>1</v>
      </c>
      <c r="AE188" s="22">
        <f t="shared" si="108"/>
        <v>5</v>
      </c>
      <c r="AF188" s="29">
        <f t="shared" si="109"/>
        <v>0.15</v>
      </c>
      <c r="AG188" s="22">
        <f t="shared" si="110"/>
        <v>9300</v>
      </c>
      <c r="AH188" s="30">
        <f>VLOOKUP(C188,[1]Sheet3!C:H,6,0)</f>
        <v>11642.216666666696</v>
      </c>
      <c r="AI188" s="31">
        <f t="shared" si="111"/>
        <v>1.25185125448029</v>
      </c>
      <c r="AJ188" s="22">
        <f t="shared" si="112"/>
        <v>5</v>
      </c>
      <c r="AK188" s="29">
        <f t="shared" si="113"/>
        <v>0.1</v>
      </c>
      <c r="AL188" s="32">
        <v>300</v>
      </c>
      <c r="AM188" s="33">
        <f>VLOOKUP($C188,[1]Sheet1!$C:$AD,21,0)</f>
        <v>299.86194895591598</v>
      </c>
      <c r="AN188" s="32">
        <f t="shared" si="114"/>
        <v>5</v>
      </c>
      <c r="AO188" s="29">
        <f t="shared" si="115"/>
        <v>0.15</v>
      </c>
      <c r="AP188" s="34">
        <v>95</v>
      </c>
      <c r="AQ188" s="33">
        <f>VLOOKUP($C188,[1]Sheet1!$C:$AD,22,0)</f>
        <v>98.75</v>
      </c>
      <c r="AR188" s="32">
        <f t="shared" si="116"/>
        <v>5</v>
      </c>
      <c r="AS188" s="29">
        <f t="shared" si="117"/>
        <v>0.1</v>
      </c>
      <c r="AT188" s="35">
        <v>0.92</v>
      </c>
      <c r="AU188" s="36">
        <f>VLOOKUP($C188,[1]Sheet1!$C:$AD,23,0)</f>
        <v>0.91176470588235303</v>
      </c>
      <c r="AV188" s="32">
        <f t="shared" si="118"/>
        <v>1</v>
      </c>
      <c r="AW188" s="29">
        <f t="shared" si="119"/>
        <v>0.02</v>
      </c>
      <c r="AX188" s="34">
        <v>90</v>
      </c>
      <c r="AY188" s="33">
        <f>VLOOKUP($C188,[1]Sheet1!$C:$AD,24,0)</f>
        <v>100</v>
      </c>
      <c r="AZ188" s="32">
        <f t="shared" si="120"/>
        <v>5</v>
      </c>
      <c r="BA188" s="29">
        <f t="shared" si="121"/>
        <v>0.08</v>
      </c>
      <c r="BB188" s="28">
        <v>0.85</v>
      </c>
      <c r="BC188" s="36">
        <f>VLOOKUP($C188,[1]Sheet1!$C:$AD,25,0)</f>
        <v>0.65</v>
      </c>
      <c r="BD188" s="37"/>
      <c r="BE188" s="32">
        <f t="shared" si="122"/>
        <v>1</v>
      </c>
      <c r="BF188" s="29">
        <f t="shared" si="123"/>
        <v>1.2E-2</v>
      </c>
      <c r="BG188" s="28">
        <v>0.4</v>
      </c>
      <c r="BH188" s="36">
        <f>VLOOKUP($C188,[1]Sheet1!$C:$AD,26,0)</f>
        <v>0.67647058823529405</v>
      </c>
      <c r="BI188" s="32">
        <f t="shared" si="124"/>
        <v>5</v>
      </c>
      <c r="BJ188" s="29">
        <f t="shared" si="125"/>
        <v>0.06</v>
      </c>
      <c r="BK188" s="38">
        <v>0.95</v>
      </c>
      <c r="BL188" s="36">
        <f>VLOOKUP($C188,[1]Sheet1!$C:$AD,27,0)</f>
        <v>0.99187935034802799</v>
      </c>
      <c r="BM188" s="32">
        <f t="shared" si="126"/>
        <v>5</v>
      </c>
      <c r="BN188" s="29">
        <f t="shared" si="127"/>
        <v>0.05</v>
      </c>
      <c r="BO188" s="39">
        <v>2</v>
      </c>
      <c r="BP188" s="32">
        <f t="shared" si="128"/>
        <v>5</v>
      </c>
      <c r="BQ188" s="29">
        <f t="shared" si="129"/>
        <v>0.05</v>
      </c>
      <c r="BR188" s="29">
        <f t="shared" si="130"/>
        <v>0.5</v>
      </c>
      <c r="BS188" s="29">
        <f t="shared" si="131"/>
        <v>0.27200000000000002</v>
      </c>
      <c r="BT188" s="29">
        <f t="shared" si="132"/>
        <v>0.1</v>
      </c>
      <c r="BU188" s="40">
        <f t="shared" si="133"/>
        <v>0.872</v>
      </c>
      <c r="BV188" s="41" t="str">
        <f t="shared" si="134"/>
        <v>TERIMA</v>
      </c>
      <c r="BW188" s="42">
        <f t="shared" si="135"/>
        <v>670000</v>
      </c>
      <c r="BX188" s="43">
        <f t="shared" si="136"/>
        <v>182240</v>
      </c>
      <c r="BY188" s="44">
        <v>1</v>
      </c>
      <c r="BZ188" s="44"/>
      <c r="CA188" s="44"/>
      <c r="CB188" s="43">
        <f t="shared" si="137"/>
        <v>335000</v>
      </c>
      <c r="CC188" s="43">
        <f t="shared" si="138"/>
        <v>154904</v>
      </c>
      <c r="CD188" s="43">
        <f t="shared" si="139"/>
        <v>67000</v>
      </c>
      <c r="CE188" s="37">
        <f t="shared" si="140"/>
        <v>0</v>
      </c>
      <c r="CF188" s="24">
        <f t="shared" si="141"/>
        <v>0</v>
      </c>
      <c r="CG188" s="24">
        <f t="shared" si="142"/>
        <v>0</v>
      </c>
      <c r="CH188" s="24">
        <f t="shared" si="143"/>
        <v>0</v>
      </c>
      <c r="CI188" s="24">
        <f t="shared" si="144"/>
        <v>0</v>
      </c>
      <c r="CJ188" s="24">
        <f t="shared" si="145"/>
        <v>0</v>
      </c>
      <c r="CK188" s="24">
        <f t="shared" si="146"/>
        <v>0</v>
      </c>
      <c r="CL188" s="24">
        <f t="shared" si="147"/>
        <v>0</v>
      </c>
      <c r="CM188" s="24">
        <f t="shared" si="148"/>
        <v>1</v>
      </c>
      <c r="CN188" s="45">
        <f t="shared" si="149"/>
        <v>556904</v>
      </c>
      <c r="CO188" s="47"/>
    </row>
    <row r="189" spans="1:93" s="48" customFormat="1">
      <c r="A189" s="22">
        <v>179</v>
      </c>
      <c r="B189" s="89" t="s">
        <v>247</v>
      </c>
      <c r="C189" s="24">
        <v>183250</v>
      </c>
      <c r="D189" s="25">
        <f>IFERROR(VLOOKUP($C189,[1]Sheet1!$C:$AD,14,0),"")</f>
        <v>44440</v>
      </c>
      <c r="E189" s="25">
        <f>IFERROR(VLOOKUP($C189,[1]Sheet1!$C:$AD,15,0),"")</f>
        <v>44804</v>
      </c>
      <c r="F189" s="26" t="str">
        <f>IFERROR(VLOOKUP($C189,[1]Sheet1!$C:$AD,17,0),"")</f>
        <v>C</v>
      </c>
      <c r="G189" s="25" t="str">
        <f>IFERROR(VLOOKUP($C189,[1]Sheet1!$C:$AD,9,0),"")</f>
        <v>AGENT PREPAID</v>
      </c>
      <c r="H189" s="25" t="str">
        <f>IFERROR(VLOOKUP($C189,[1]Sheet1!$C:$AD,4,0),"")</f>
        <v>PEREMPUAN</v>
      </c>
      <c r="I189" s="25" t="str">
        <f>IFERROR(VLOOKUP($C189,[1]Sheet1!$C:$AD,11,0),"")</f>
        <v>FREDY CAHYADI</v>
      </c>
      <c r="J189" s="25" t="str">
        <f>IFERROR(VLOOKUP($C189,[1]Sheet1!$C:$AD,12,0),"")</f>
        <v>RIKA RIANY</v>
      </c>
      <c r="K189" s="27" t="s">
        <v>68</v>
      </c>
      <c r="L189" s="24"/>
      <c r="M189" s="24"/>
      <c r="N189" s="22">
        <v>22</v>
      </c>
      <c r="O189" s="22">
        <f>VLOOKUP($C189,[1]Sheet2!$C:$AI,11,0)</f>
        <v>21</v>
      </c>
      <c r="P189" s="22">
        <f>VLOOKUP($C189,[1]Sheet2!$C:$AI,17,0)</f>
        <v>2</v>
      </c>
      <c r="Q189" s="22">
        <f>VLOOKUP($C189,[1]Sheet2!$C:$AI,19,0)</f>
        <v>0</v>
      </c>
      <c r="R189" s="22">
        <f>VLOOKUP($C189,[1]Sheet2!$C:$AI,25,0)</f>
        <v>0</v>
      </c>
      <c r="S189" s="22">
        <f>VLOOKUP($C189,[1]Sheet2!$C:$AI,22,0)</f>
        <v>2</v>
      </c>
      <c r="T189" s="22">
        <f>VLOOKUP($C189,[1]Sheet2!$C:$AI,16,0)</f>
        <v>0</v>
      </c>
      <c r="U189" s="22">
        <f t="shared" si="100"/>
        <v>2</v>
      </c>
      <c r="V189" s="22">
        <f t="shared" si="101"/>
        <v>19</v>
      </c>
      <c r="W189" s="22">
        <f t="shared" si="102"/>
        <v>19</v>
      </c>
      <c r="X189" s="22">
        <v>7.75</v>
      </c>
      <c r="Y189" s="22">
        <v>0</v>
      </c>
      <c r="Z189" s="28">
        <f t="shared" si="103"/>
        <v>1</v>
      </c>
      <c r="AA189" s="22">
        <f t="shared" si="104"/>
        <v>5</v>
      </c>
      <c r="AB189" s="29">
        <f t="shared" si="105"/>
        <v>0.1</v>
      </c>
      <c r="AC189" s="22">
        <f t="shared" si="106"/>
        <v>2</v>
      </c>
      <c r="AD189" s="28">
        <f t="shared" si="107"/>
        <v>0.89473684210526316</v>
      </c>
      <c r="AE189" s="22">
        <f t="shared" si="108"/>
        <v>0</v>
      </c>
      <c r="AF189" s="29">
        <f t="shared" si="109"/>
        <v>0</v>
      </c>
      <c r="AG189" s="22">
        <f t="shared" si="110"/>
        <v>8835</v>
      </c>
      <c r="AH189" s="30">
        <f>VLOOKUP(C189,[1]Sheet3!C:H,6,0)</f>
        <v>10010.149999999983</v>
      </c>
      <c r="AI189" s="31">
        <f t="shared" si="111"/>
        <v>1.1330107526881701</v>
      </c>
      <c r="AJ189" s="22">
        <f t="shared" si="112"/>
        <v>5</v>
      </c>
      <c r="AK189" s="29">
        <f t="shared" si="113"/>
        <v>0.1</v>
      </c>
      <c r="AL189" s="32">
        <v>300</v>
      </c>
      <c r="AM189" s="33">
        <f>VLOOKUP($C189,[1]Sheet1!$C:$AD,21,0)</f>
        <v>342.43837535014001</v>
      </c>
      <c r="AN189" s="32">
        <f t="shared" si="114"/>
        <v>1</v>
      </c>
      <c r="AO189" s="29">
        <f t="shared" si="115"/>
        <v>0.03</v>
      </c>
      <c r="AP189" s="34">
        <v>95</v>
      </c>
      <c r="AQ189" s="33">
        <f>VLOOKUP($C189,[1]Sheet1!$C:$AD,22,0)</f>
        <v>98.3333333333333</v>
      </c>
      <c r="AR189" s="32">
        <f t="shared" si="116"/>
        <v>5</v>
      </c>
      <c r="AS189" s="29">
        <f t="shared" si="117"/>
        <v>0.1</v>
      </c>
      <c r="AT189" s="35">
        <v>0.92</v>
      </c>
      <c r="AU189" s="36">
        <f>VLOOKUP($C189,[1]Sheet1!$C:$AD,23,0)</f>
        <v>0.97142857142857097</v>
      </c>
      <c r="AV189" s="32">
        <f t="shared" si="118"/>
        <v>5</v>
      </c>
      <c r="AW189" s="29">
        <f t="shared" si="119"/>
        <v>0.1</v>
      </c>
      <c r="AX189" s="34">
        <v>90</v>
      </c>
      <c r="AY189" s="33">
        <f>VLOOKUP($C189,[1]Sheet1!$C:$AD,24,0)</f>
        <v>100</v>
      </c>
      <c r="AZ189" s="32">
        <f t="shared" si="120"/>
        <v>5</v>
      </c>
      <c r="BA189" s="29">
        <f t="shared" si="121"/>
        <v>0.08</v>
      </c>
      <c r="BB189" s="28">
        <v>0.85</v>
      </c>
      <c r="BC189" s="36">
        <f>VLOOKUP($C189,[1]Sheet1!$C:$AD,25,0)</f>
        <v>0.64285714285714302</v>
      </c>
      <c r="BD189" s="37">
        <v>1</v>
      </c>
      <c r="BE189" s="32">
        <f t="shared" si="122"/>
        <v>0</v>
      </c>
      <c r="BF189" s="29">
        <f t="shared" si="123"/>
        <v>0</v>
      </c>
      <c r="BG189" s="28">
        <v>0.4</v>
      </c>
      <c r="BH189" s="36">
        <f>VLOOKUP($C189,[1]Sheet1!$C:$AD,26,0)</f>
        <v>0.57142857142857095</v>
      </c>
      <c r="BI189" s="32">
        <f t="shared" si="124"/>
        <v>5</v>
      </c>
      <c r="BJ189" s="29">
        <f t="shared" si="125"/>
        <v>0.06</v>
      </c>
      <c r="BK189" s="38">
        <v>0.95</v>
      </c>
      <c r="BL189" s="36">
        <f>VLOOKUP($C189,[1]Sheet1!$C:$AD,27,0)</f>
        <v>0.99299719887955196</v>
      </c>
      <c r="BM189" s="32">
        <f t="shared" si="126"/>
        <v>5</v>
      </c>
      <c r="BN189" s="29">
        <f t="shared" si="127"/>
        <v>0.05</v>
      </c>
      <c r="BO189" s="39">
        <v>2</v>
      </c>
      <c r="BP189" s="32">
        <f t="shared" si="128"/>
        <v>5</v>
      </c>
      <c r="BQ189" s="29">
        <f t="shared" si="129"/>
        <v>0.05</v>
      </c>
      <c r="BR189" s="29">
        <f t="shared" si="130"/>
        <v>0.23</v>
      </c>
      <c r="BS189" s="29">
        <f t="shared" si="131"/>
        <v>0.33999999999999997</v>
      </c>
      <c r="BT189" s="29">
        <f t="shared" si="132"/>
        <v>0.1</v>
      </c>
      <c r="BU189" s="40">
        <f t="shared" si="133"/>
        <v>0.66999999999999993</v>
      </c>
      <c r="BV189" s="41" t="str">
        <f t="shared" si="134"/>
        <v>TERIMA</v>
      </c>
      <c r="BW189" s="42">
        <f t="shared" si="135"/>
        <v>670000</v>
      </c>
      <c r="BX189" s="43">
        <f t="shared" si="136"/>
        <v>227799.99999999997</v>
      </c>
      <c r="BY189" s="44"/>
      <c r="BZ189" s="44"/>
      <c r="CA189" s="44"/>
      <c r="CB189" s="43">
        <f t="shared" si="137"/>
        <v>154100</v>
      </c>
      <c r="CC189" s="43">
        <f t="shared" si="138"/>
        <v>227799.99999999997</v>
      </c>
      <c r="CD189" s="43">
        <f t="shared" si="139"/>
        <v>67000</v>
      </c>
      <c r="CE189" s="37">
        <f t="shared" si="140"/>
        <v>0</v>
      </c>
      <c r="CF189" s="24">
        <f t="shared" si="141"/>
        <v>0</v>
      </c>
      <c r="CG189" s="24">
        <f t="shared" si="142"/>
        <v>0</v>
      </c>
      <c r="CH189" s="24">
        <f t="shared" si="143"/>
        <v>0</v>
      </c>
      <c r="CI189" s="24">
        <f t="shared" si="144"/>
        <v>0</v>
      </c>
      <c r="CJ189" s="24">
        <f t="shared" si="145"/>
        <v>0</v>
      </c>
      <c r="CK189" s="24">
        <f t="shared" si="146"/>
        <v>0</v>
      </c>
      <c r="CL189" s="24">
        <f t="shared" si="147"/>
        <v>0</v>
      </c>
      <c r="CM189" s="24">
        <f t="shared" si="148"/>
        <v>1</v>
      </c>
      <c r="CN189" s="45">
        <f t="shared" si="149"/>
        <v>448900</v>
      </c>
      <c r="CO189" s="47"/>
    </row>
    <row r="190" spans="1:93" s="48" customFormat="1" hidden="1">
      <c r="A190" s="22">
        <v>180</v>
      </c>
      <c r="B190" s="89" t="s">
        <v>248</v>
      </c>
      <c r="C190" s="24">
        <v>183254</v>
      </c>
      <c r="D190" s="25">
        <f>IFERROR(VLOOKUP($C190,[1]Sheet1!$C:$AD,14,0),"")</f>
        <v>44440</v>
      </c>
      <c r="E190" s="25">
        <f>IFERROR(VLOOKUP($C190,[1]Sheet1!$C:$AD,15,0),"")</f>
        <v>44804</v>
      </c>
      <c r="F190" s="26" t="str">
        <f>IFERROR(VLOOKUP($C190,[1]Sheet1!$C:$AD,17,0),"")</f>
        <v>C</v>
      </c>
      <c r="G190" s="25" t="str">
        <f>IFERROR(VLOOKUP($C190,[1]Sheet1!$C:$AD,9,0),"")</f>
        <v>AGENT PREPAID</v>
      </c>
      <c r="H190" s="25" t="str">
        <f>IFERROR(VLOOKUP($C190,[1]Sheet1!$C:$AD,4,0),"")</f>
        <v>PEREMPUAN</v>
      </c>
      <c r="I190" s="25" t="str">
        <f>IFERROR(VLOOKUP($C190,[1]Sheet1!$C:$AD,11,0),"")</f>
        <v>ADITYA AMRULLAH</v>
      </c>
      <c r="J190" s="25" t="str">
        <f>IFERROR(VLOOKUP($C190,[1]Sheet1!$C:$AD,12,0),"")</f>
        <v>RIKA RIANY</v>
      </c>
      <c r="K190" s="27" t="s">
        <v>68</v>
      </c>
      <c r="L190" s="24"/>
      <c r="M190" s="24"/>
      <c r="N190" s="22">
        <v>22</v>
      </c>
      <c r="O190" s="22">
        <f>VLOOKUP($C190,[1]Sheet2!$C:$AI,11,0)</f>
        <v>21</v>
      </c>
      <c r="P190" s="22">
        <f>VLOOKUP($C190,[1]Sheet2!$C:$AI,17,0)</f>
        <v>3</v>
      </c>
      <c r="Q190" s="22">
        <f>VLOOKUP($C190,[1]Sheet2!$C:$AI,19,0)</f>
        <v>0</v>
      </c>
      <c r="R190" s="22">
        <f>VLOOKUP($C190,[1]Sheet2!$C:$AI,25,0)</f>
        <v>0</v>
      </c>
      <c r="S190" s="22">
        <f>VLOOKUP($C190,[1]Sheet2!$C:$AI,22,0)</f>
        <v>3</v>
      </c>
      <c r="T190" s="22">
        <f>VLOOKUP($C190,[1]Sheet2!$C:$AI,16,0)</f>
        <v>3</v>
      </c>
      <c r="U190" s="22">
        <f t="shared" si="100"/>
        <v>3</v>
      </c>
      <c r="V190" s="22">
        <f t="shared" si="101"/>
        <v>15</v>
      </c>
      <c r="W190" s="22">
        <f t="shared" si="102"/>
        <v>15</v>
      </c>
      <c r="X190" s="22">
        <v>7.75</v>
      </c>
      <c r="Y190" s="22">
        <v>0</v>
      </c>
      <c r="Z190" s="28">
        <f t="shared" si="103"/>
        <v>1</v>
      </c>
      <c r="AA190" s="22">
        <f t="shared" si="104"/>
        <v>5</v>
      </c>
      <c r="AB190" s="29">
        <f t="shared" si="105"/>
        <v>0.1</v>
      </c>
      <c r="AC190" s="22">
        <f t="shared" si="106"/>
        <v>3</v>
      </c>
      <c r="AD190" s="28">
        <f t="shared" si="107"/>
        <v>0.8</v>
      </c>
      <c r="AE190" s="22">
        <f t="shared" si="108"/>
        <v>0</v>
      </c>
      <c r="AF190" s="29">
        <f t="shared" si="109"/>
        <v>0</v>
      </c>
      <c r="AG190" s="22">
        <f t="shared" si="110"/>
        <v>6975</v>
      </c>
      <c r="AH190" s="30">
        <f>VLOOKUP(C190,[1]Sheet3!C:H,6,0)</f>
        <v>6594.0119047619055</v>
      </c>
      <c r="AI190" s="31">
        <f t="shared" si="111"/>
        <v>0.94537805086192195</v>
      </c>
      <c r="AJ190" s="22">
        <f t="shared" si="112"/>
        <v>2</v>
      </c>
      <c r="AK190" s="29">
        <f t="shared" si="113"/>
        <v>0.04</v>
      </c>
      <c r="AL190" s="32">
        <v>300</v>
      </c>
      <c r="AM190" s="33">
        <f>VLOOKUP($C190,[1]Sheet1!$C:$AD,21,0)</f>
        <v>265.11781206171099</v>
      </c>
      <c r="AN190" s="32">
        <f t="shared" si="114"/>
        <v>5</v>
      </c>
      <c r="AO190" s="29">
        <f t="shared" si="115"/>
        <v>0.15</v>
      </c>
      <c r="AP190" s="34">
        <v>95</v>
      </c>
      <c r="AQ190" s="33">
        <f>VLOOKUP($C190,[1]Sheet1!$C:$AD,22,0)</f>
        <v>100</v>
      </c>
      <c r="AR190" s="32">
        <f t="shared" si="116"/>
        <v>5</v>
      </c>
      <c r="AS190" s="29">
        <f t="shared" si="117"/>
        <v>0.1</v>
      </c>
      <c r="AT190" s="35">
        <v>0.92</v>
      </c>
      <c r="AU190" s="36">
        <f>VLOOKUP($C190,[1]Sheet1!$C:$AD,23,0)</f>
        <v>0.917241379310345</v>
      </c>
      <c r="AV190" s="32">
        <f t="shared" si="118"/>
        <v>1</v>
      </c>
      <c r="AW190" s="29">
        <f t="shared" si="119"/>
        <v>0.02</v>
      </c>
      <c r="AX190" s="34">
        <v>90</v>
      </c>
      <c r="AY190" s="33">
        <f>VLOOKUP($C190,[1]Sheet1!$C:$AD,24,0)</f>
        <v>100</v>
      </c>
      <c r="AZ190" s="32">
        <f t="shared" si="120"/>
        <v>5</v>
      </c>
      <c r="BA190" s="29">
        <f t="shared" si="121"/>
        <v>0.08</v>
      </c>
      <c r="BB190" s="28">
        <v>0.85</v>
      </c>
      <c r="BC190" s="36">
        <f>VLOOKUP($C190,[1]Sheet1!$C:$AD,25,0)</f>
        <v>1</v>
      </c>
      <c r="BD190" s="37"/>
      <c r="BE190" s="32">
        <f t="shared" si="122"/>
        <v>5</v>
      </c>
      <c r="BF190" s="29">
        <f t="shared" si="123"/>
        <v>0.06</v>
      </c>
      <c r="BG190" s="28">
        <v>0.4</v>
      </c>
      <c r="BH190" s="36">
        <f>VLOOKUP($C190,[1]Sheet1!$C:$AD,26,0)</f>
        <v>0.51724137931034497</v>
      </c>
      <c r="BI190" s="32">
        <f t="shared" si="124"/>
        <v>5</v>
      </c>
      <c r="BJ190" s="29">
        <f t="shared" si="125"/>
        <v>0.06</v>
      </c>
      <c r="BK190" s="38">
        <v>0.95</v>
      </c>
      <c r="BL190" s="36">
        <f>VLOOKUP($C190,[1]Sheet1!$C:$AD,27,0)</f>
        <v>0.99509116409537202</v>
      </c>
      <c r="BM190" s="32">
        <f t="shared" si="126"/>
        <v>5</v>
      </c>
      <c r="BN190" s="29">
        <f t="shared" si="127"/>
        <v>0.05</v>
      </c>
      <c r="BO190" s="39">
        <v>2</v>
      </c>
      <c r="BP190" s="32">
        <f t="shared" si="128"/>
        <v>5</v>
      </c>
      <c r="BQ190" s="29">
        <f t="shared" si="129"/>
        <v>0.05</v>
      </c>
      <c r="BR190" s="29">
        <f t="shared" si="130"/>
        <v>0.29000000000000004</v>
      </c>
      <c r="BS190" s="29">
        <f t="shared" si="131"/>
        <v>0.32</v>
      </c>
      <c r="BT190" s="29">
        <f t="shared" si="132"/>
        <v>0.1</v>
      </c>
      <c r="BU190" s="40">
        <f t="shared" si="133"/>
        <v>0.71000000000000008</v>
      </c>
      <c r="BV190" s="41" t="str">
        <f t="shared" si="134"/>
        <v>TERIMA</v>
      </c>
      <c r="BW190" s="42">
        <f t="shared" si="135"/>
        <v>670000</v>
      </c>
      <c r="BX190" s="43">
        <f t="shared" si="136"/>
        <v>214400</v>
      </c>
      <c r="BY190" s="44">
        <v>1</v>
      </c>
      <c r="BZ190" s="44"/>
      <c r="CA190" s="44"/>
      <c r="CB190" s="43">
        <f t="shared" si="137"/>
        <v>194300.00000000003</v>
      </c>
      <c r="CC190" s="43">
        <f t="shared" si="138"/>
        <v>146181.81818181818</v>
      </c>
      <c r="CD190" s="43">
        <f t="shared" si="139"/>
        <v>67000</v>
      </c>
      <c r="CE190" s="37">
        <f t="shared" si="140"/>
        <v>0</v>
      </c>
      <c r="CF190" s="24">
        <f t="shared" si="141"/>
        <v>0</v>
      </c>
      <c r="CG190" s="24">
        <f t="shared" si="142"/>
        <v>0</v>
      </c>
      <c r="CH190" s="24">
        <f t="shared" si="143"/>
        <v>0</v>
      </c>
      <c r="CI190" s="24">
        <f t="shared" si="144"/>
        <v>0</v>
      </c>
      <c r="CJ190" s="24">
        <f t="shared" si="145"/>
        <v>0</v>
      </c>
      <c r="CK190" s="24">
        <f t="shared" si="146"/>
        <v>0</v>
      </c>
      <c r="CL190" s="24">
        <f t="shared" si="147"/>
        <v>0</v>
      </c>
      <c r="CM190" s="24">
        <f t="shared" si="148"/>
        <v>1</v>
      </c>
      <c r="CN190" s="45">
        <f t="shared" si="149"/>
        <v>407481.81818181823</v>
      </c>
      <c r="CO190" s="47"/>
    </row>
    <row r="191" spans="1:93" s="48" customFormat="1">
      <c r="A191" s="22">
        <v>181</v>
      </c>
      <c r="B191" s="89" t="s">
        <v>249</v>
      </c>
      <c r="C191" s="24">
        <v>183256</v>
      </c>
      <c r="D191" s="25">
        <f>IFERROR(VLOOKUP($C191,[1]Sheet1!$C:$AD,14,0),"")</f>
        <v>44440</v>
      </c>
      <c r="E191" s="25">
        <f>IFERROR(VLOOKUP($C191,[1]Sheet1!$C:$AD,15,0),"")</f>
        <v>44926</v>
      </c>
      <c r="F191" s="26" t="str">
        <f>IFERROR(VLOOKUP($C191,[1]Sheet1!$C:$AD,17,0),"")</f>
        <v>C</v>
      </c>
      <c r="G191" s="25" t="str">
        <f>IFERROR(VLOOKUP($C191,[1]Sheet1!$C:$AD,9,0),"")</f>
        <v>AGENT PREPAID</v>
      </c>
      <c r="H191" s="25" t="str">
        <f>IFERROR(VLOOKUP($C191,[1]Sheet1!$C:$AD,4,0),"")</f>
        <v>LAKI-LAKI</v>
      </c>
      <c r="I191" s="25" t="str">
        <f>IFERROR(VLOOKUP($C191,[1]Sheet1!$C:$AD,11,0),"")</f>
        <v>ILYAS AFANDI</v>
      </c>
      <c r="J191" s="25" t="str">
        <f>IFERROR(VLOOKUP($C191,[1]Sheet1!$C:$AD,12,0),"")</f>
        <v>AAN YANUAR</v>
      </c>
      <c r="K191" s="27" t="s">
        <v>68</v>
      </c>
      <c r="L191" s="24"/>
      <c r="M191" s="24"/>
      <c r="N191" s="22">
        <v>22</v>
      </c>
      <c r="O191" s="22">
        <f>VLOOKUP($C191,[1]Sheet2!$C:$AI,11,0)</f>
        <v>21</v>
      </c>
      <c r="P191" s="22">
        <f>VLOOKUP($C191,[1]Sheet2!$C:$AI,17,0)</f>
        <v>1</v>
      </c>
      <c r="Q191" s="22">
        <f>VLOOKUP($C191,[1]Sheet2!$C:$AI,19,0)</f>
        <v>0</v>
      </c>
      <c r="R191" s="22">
        <f>VLOOKUP($C191,[1]Sheet2!$C:$AI,25,0)</f>
        <v>0</v>
      </c>
      <c r="S191" s="22">
        <f>VLOOKUP($C191,[1]Sheet2!$C:$AI,22,0)</f>
        <v>1</v>
      </c>
      <c r="T191" s="22">
        <f>VLOOKUP($C191,[1]Sheet2!$C:$AI,16,0)</f>
        <v>0</v>
      </c>
      <c r="U191" s="22">
        <f t="shared" si="100"/>
        <v>1</v>
      </c>
      <c r="V191" s="22">
        <f t="shared" si="101"/>
        <v>20</v>
      </c>
      <c r="W191" s="22">
        <f t="shared" si="102"/>
        <v>20</v>
      </c>
      <c r="X191" s="22">
        <v>7.75</v>
      </c>
      <c r="Y191" s="22">
        <v>0</v>
      </c>
      <c r="Z191" s="28">
        <f t="shared" si="103"/>
        <v>1</v>
      </c>
      <c r="AA191" s="22">
        <f t="shared" si="104"/>
        <v>5</v>
      </c>
      <c r="AB191" s="29">
        <f t="shared" si="105"/>
        <v>0.1</v>
      </c>
      <c r="AC191" s="22">
        <f t="shared" si="106"/>
        <v>1</v>
      </c>
      <c r="AD191" s="28">
        <f t="shared" si="107"/>
        <v>0.95</v>
      </c>
      <c r="AE191" s="22">
        <f t="shared" si="108"/>
        <v>1</v>
      </c>
      <c r="AF191" s="29">
        <f t="shared" si="109"/>
        <v>0.03</v>
      </c>
      <c r="AG191" s="22">
        <f t="shared" si="110"/>
        <v>9300</v>
      </c>
      <c r="AH191" s="30">
        <f>VLOOKUP(C191,[1]Sheet3!C:H,6,0)</f>
        <v>11130.825396825361</v>
      </c>
      <c r="AI191" s="31">
        <f t="shared" si="111"/>
        <v>1.1968629458952</v>
      </c>
      <c r="AJ191" s="22">
        <f t="shared" si="112"/>
        <v>5</v>
      </c>
      <c r="AK191" s="29">
        <f t="shared" si="113"/>
        <v>0.1</v>
      </c>
      <c r="AL191" s="32">
        <v>300</v>
      </c>
      <c r="AM191" s="33">
        <f>VLOOKUP($C191,[1]Sheet1!$C:$AD,21,0)</f>
        <v>268.24202733485203</v>
      </c>
      <c r="AN191" s="32">
        <f t="shared" si="114"/>
        <v>5</v>
      </c>
      <c r="AO191" s="29">
        <f t="shared" si="115"/>
        <v>0.15</v>
      </c>
      <c r="AP191" s="34">
        <v>95</v>
      </c>
      <c r="AQ191" s="33">
        <f>VLOOKUP($C191,[1]Sheet1!$C:$AD,22,0)</f>
        <v>97.0833333333333</v>
      </c>
      <c r="AR191" s="32">
        <f t="shared" si="116"/>
        <v>5</v>
      </c>
      <c r="AS191" s="29">
        <f t="shared" si="117"/>
        <v>0.1</v>
      </c>
      <c r="AT191" s="35">
        <v>0.92</v>
      </c>
      <c r="AU191" s="36">
        <f>VLOOKUP($C191,[1]Sheet1!$C:$AD,23,0)</f>
        <v>0.86666666666666703</v>
      </c>
      <c r="AV191" s="32">
        <f t="shared" si="118"/>
        <v>1</v>
      </c>
      <c r="AW191" s="29">
        <f t="shared" si="119"/>
        <v>0.02</v>
      </c>
      <c r="AX191" s="34">
        <v>90</v>
      </c>
      <c r="AY191" s="33">
        <f>VLOOKUP($C191,[1]Sheet1!$C:$AD,24,0)</f>
        <v>95</v>
      </c>
      <c r="AZ191" s="32">
        <f t="shared" si="120"/>
        <v>5</v>
      </c>
      <c r="BA191" s="29">
        <f t="shared" si="121"/>
        <v>0.08</v>
      </c>
      <c r="BB191" s="28">
        <v>0.85</v>
      </c>
      <c r="BC191" s="36">
        <f>VLOOKUP($C191,[1]Sheet1!$C:$AD,25,0)</f>
        <v>0.58823529411764697</v>
      </c>
      <c r="BD191" s="37"/>
      <c r="BE191" s="32">
        <f t="shared" si="122"/>
        <v>1</v>
      </c>
      <c r="BF191" s="29">
        <f t="shared" si="123"/>
        <v>1.2E-2</v>
      </c>
      <c r="BG191" s="28">
        <v>0.4</v>
      </c>
      <c r="BH191" s="36">
        <f>VLOOKUP($C191,[1]Sheet1!$C:$AD,26,0)</f>
        <v>0.33333333333333298</v>
      </c>
      <c r="BI191" s="32">
        <f t="shared" si="124"/>
        <v>1</v>
      </c>
      <c r="BJ191" s="29">
        <f t="shared" si="125"/>
        <v>1.2E-2</v>
      </c>
      <c r="BK191" s="38">
        <v>0.95</v>
      </c>
      <c r="BL191" s="36">
        <f>VLOOKUP($C191,[1]Sheet1!$C:$AD,27,0)</f>
        <v>0.98462414578587698</v>
      </c>
      <c r="BM191" s="32">
        <f t="shared" si="126"/>
        <v>5</v>
      </c>
      <c r="BN191" s="29">
        <f t="shared" si="127"/>
        <v>0.05</v>
      </c>
      <c r="BO191" s="39">
        <v>2</v>
      </c>
      <c r="BP191" s="32">
        <f t="shared" si="128"/>
        <v>5</v>
      </c>
      <c r="BQ191" s="29">
        <f t="shared" si="129"/>
        <v>0.05</v>
      </c>
      <c r="BR191" s="29">
        <f t="shared" si="130"/>
        <v>0.38</v>
      </c>
      <c r="BS191" s="29">
        <f t="shared" si="131"/>
        <v>0.224</v>
      </c>
      <c r="BT191" s="29">
        <f t="shared" si="132"/>
        <v>0.1</v>
      </c>
      <c r="BU191" s="40">
        <f t="shared" si="133"/>
        <v>0.70399999999999996</v>
      </c>
      <c r="BV191" s="41" t="str">
        <f t="shared" si="134"/>
        <v>TERIMA</v>
      </c>
      <c r="BW191" s="42">
        <f t="shared" si="135"/>
        <v>670000</v>
      </c>
      <c r="BX191" s="43">
        <f t="shared" si="136"/>
        <v>150080</v>
      </c>
      <c r="BY191" s="44"/>
      <c r="BZ191" s="44"/>
      <c r="CA191" s="44"/>
      <c r="CB191" s="43">
        <f t="shared" si="137"/>
        <v>254600</v>
      </c>
      <c r="CC191" s="43">
        <f t="shared" si="138"/>
        <v>150080</v>
      </c>
      <c r="CD191" s="43">
        <f t="shared" si="139"/>
        <v>67000</v>
      </c>
      <c r="CE191" s="37">
        <f t="shared" si="140"/>
        <v>0</v>
      </c>
      <c r="CF191" s="24">
        <f t="shared" si="141"/>
        <v>0</v>
      </c>
      <c r="CG191" s="24">
        <f t="shared" si="142"/>
        <v>0</v>
      </c>
      <c r="CH191" s="24">
        <f t="shared" si="143"/>
        <v>0</v>
      </c>
      <c r="CI191" s="24">
        <f t="shared" si="144"/>
        <v>0</v>
      </c>
      <c r="CJ191" s="24">
        <f t="shared" si="145"/>
        <v>0</v>
      </c>
      <c r="CK191" s="24">
        <f t="shared" si="146"/>
        <v>0</v>
      </c>
      <c r="CL191" s="24">
        <f t="shared" si="147"/>
        <v>1</v>
      </c>
      <c r="CM191" s="24">
        <f t="shared" si="148"/>
        <v>0</v>
      </c>
      <c r="CN191" s="45">
        <f t="shared" si="149"/>
        <v>471680</v>
      </c>
      <c r="CO191" s="47"/>
    </row>
    <row r="192" spans="1:93" s="48" customFormat="1">
      <c r="A192" s="22">
        <v>182</v>
      </c>
      <c r="B192" s="89" t="s">
        <v>250</v>
      </c>
      <c r="C192" s="24">
        <v>183258</v>
      </c>
      <c r="D192" s="25">
        <f>IFERROR(VLOOKUP($C192,[1]Sheet1!$C:$AD,14,0),"")</f>
        <v>44440</v>
      </c>
      <c r="E192" s="25">
        <f>IFERROR(VLOOKUP($C192,[1]Sheet1!$C:$AD,15,0),"")</f>
        <v>44804</v>
      </c>
      <c r="F192" s="26" t="str">
        <f>IFERROR(VLOOKUP($C192,[1]Sheet1!$C:$AD,17,0),"")</f>
        <v>C</v>
      </c>
      <c r="G192" s="25" t="str">
        <f>IFERROR(VLOOKUP($C192,[1]Sheet1!$C:$AD,9,0),"")</f>
        <v>AGENT PREPAID</v>
      </c>
      <c r="H192" s="25" t="str">
        <f>IFERROR(VLOOKUP($C192,[1]Sheet1!$C:$AD,4,0),"")</f>
        <v>LAKI-LAKI</v>
      </c>
      <c r="I192" s="25" t="str">
        <f>IFERROR(VLOOKUP($C192,[1]Sheet1!$C:$AD,11,0),"")</f>
        <v>MOHAMAD RAMDAN HILMI SOFYAN</v>
      </c>
      <c r="J192" s="25" t="str">
        <f>IFERROR(VLOOKUP($C192,[1]Sheet1!$C:$AD,12,0),"")</f>
        <v>RIKA RIANY</v>
      </c>
      <c r="K192" s="27" t="s">
        <v>68</v>
      </c>
      <c r="L192" s="24"/>
      <c r="M192" s="24"/>
      <c r="N192" s="22">
        <v>22</v>
      </c>
      <c r="O192" s="22">
        <f>VLOOKUP($C192,[1]Sheet2!$C:$AI,11,0)</f>
        <v>21</v>
      </c>
      <c r="P192" s="22">
        <f>VLOOKUP($C192,[1]Sheet2!$C:$AI,17,0)</f>
        <v>0</v>
      </c>
      <c r="Q192" s="22">
        <f>VLOOKUP($C192,[1]Sheet2!$C:$AI,19,0)</f>
        <v>0</v>
      </c>
      <c r="R192" s="22">
        <f>VLOOKUP($C192,[1]Sheet2!$C:$AI,25,0)</f>
        <v>0</v>
      </c>
      <c r="S192" s="22">
        <f>VLOOKUP($C192,[1]Sheet2!$C:$AI,22,0)</f>
        <v>0</v>
      </c>
      <c r="T192" s="22">
        <f>VLOOKUP($C192,[1]Sheet2!$C:$AI,16,0)</f>
        <v>0</v>
      </c>
      <c r="U192" s="22">
        <f t="shared" si="100"/>
        <v>0</v>
      </c>
      <c r="V192" s="22">
        <f t="shared" si="101"/>
        <v>21</v>
      </c>
      <c r="W192" s="22">
        <f t="shared" si="102"/>
        <v>21</v>
      </c>
      <c r="X192" s="22">
        <v>7.75</v>
      </c>
      <c r="Y192" s="22">
        <v>0</v>
      </c>
      <c r="Z192" s="28">
        <f t="shared" si="103"/>
        <v>1</v>
      </c>
      <c r="AA192" s="22">
        <f t="shared" si="104"/>
        <v>5</v>
      </c>
      <c r="AB192" s="29">
        <f t="shared" si="105"/>
        <v>0.1</v>
      </c>
      <c r="AC192" s="22">
        <f t="shared" si="106"/>
        <v>0</v>
      </c>
      <c r="AD192" s="28">
        <f t="shared" si="107"/>
        <v>1</v>
      </c>
      <c r="AE192" s="22">
        <f t="shared" si="108"/>
        <v>5</v>
      </c>
      <c r="AF192" s="29">
        <f t="shared" si="109"/>
        <v>0.15</v>
      </c>
      <c r="AG192" s="22">
        <f t="shared" si="110"/>
        <v>9765</v>
      </c>
      <c r="AH192" s="30">
        <f>VLOOKUP(C192,[1]Sheet3!C:H,6,0)</f>
        <v>10922.449999999993</v>
      </c>
      <c r="AI192" s="31">
        <f t="shared" si="111"/>
        <v>1.1185304659498201</v>
      </c>
      <c r="AJ192" s="22">
        <f t="shared" si="112"/>
        <v>5</v>
      </c>
      <c r="AK192" s="29">
        <f t="shared" si="113"/>
        <v>0.1</v>
      </c>
      <c r="AL192" s="32">
        <v>300</v>
      </c>
      <c r="AM192" s="33">
        <f>VLOOKUP($C192,[1]Sheet1!$C:$AD,21,0)</f>
        <v>299.19515389652901</v>
      </c>
      <c r="AN192" s="32">
        <f t="shared" si="114"/>
        <v>5</v>
      </c>
      <c r="AO192" s="29">
        <f t="shared" si="115"/>
        <v>0.15</v>
      </c>
      <c r="AP192" s="34">
        <v>95</v>
      </c>
      <c r="AQ192" s="33">
        <f>VLOOKUP($C192,[1]Sheet1!$C:$AD,22,0)</f>
        <v>92.3611111111111</v>
      </c>
      <c r="AR192" s="32">
        <f t="shared" si="116"/>
        <v>1</v>
      </c>
      <c r="AS192" s="29">
        <f t="shared" si="117"/>
        <v>0.02</v>
      </c>
      <c r="AT192" s="35">
        <v>0.92</v>
      </c>
      <c r="AU192" s="36">
        <f>VLOOKUP($C192,[1]Sheet1!$C:$AD,23,0)</f>
        <v>0.82</v>
      </c>
      <c r="AV192" s="32">
        <f t="shared" si="118"/>
        <v>1</v>
      </c>
      <c r="AW192" s="29">
        <f t="shared" si="119"/>
        <v>0.02</v>
      </c>
      <c r="AX192" s="34">
        <v>90</v>
      </c>
      <c r="AY192" s="33">
        <f>VLOOKUP($C192,[1]Sheet1!$C:$AD,24,0)</f>
        <v>100</v>
      </c>
      <c r="AZ192" s="32">
        <f t="shared" si="120"/>
        <v>5</v>
      </c>
      <c r="BA192" s="29">
        <f t="shared" si="121"/>
        <v>0.08</v>
      </c>
      <c r="BB192" s="28">
        <v>0.85</v>
      </c>
      <c r="BC192" s="36">
        <f>VLOOKUP($C192,[1]Sheet1!$C:$AD,25,0)</f>
        <v>0.66666666666666696</v>
      </c>
      <c r="BD192" s="37"/>
      <c r="BE192" s="32">
        <f t="shared" si="122"/>
        <v>1</v>
      </c>
      <c r="BF192" s="29">
        <f t="shared" si="123"/>
        <v>1.2E-2</v>
      </c>
      <c r="BG192" s="28">
        <v>0.4</v>
      </c>
      <c r="BH192" s="36">
        <f>VLOOKUP($C192,[1]Sheet1!$C:$AD,26,0)</f>
        <v>0.3</v>
      </c>
      <c r="BI192" s="32">
        <f t="shared" si="124"/>
        <v>1</v>
      </c>
      <c r="BJ192" s="29">
        <f t="shared" si="125"/>
        <v>1.2E-2</v>
      </c>
      <c r="BK192" s="38">
        <v>0.95</v>
      </c>
      <c r="BL192" s="36">
        <f>VLOOKUP($C192,[1]Sheet1!$C:$AD,27,0)</f>
        <v>0.99476096922069401</v>
      </c>
      <c r="BM192" s="32">
        <f t="shared" si="126"/>
        <v>5</v>
      </c>
      <c r="BN192" s="29">
        <f t="shared" si="127"/>
        <v>0.05</v>
      </c>
      <c r="BO192" s="39">
        <v>2</v>
      </c>
      <c r="BP192" s="32">
        <f t="shared" si="128"/>
        <v>5</v>
      </c>
      <c r="BQ192" s="29">
        <f t="shared" si="129"/>
        <v>0.05</v>
      </c>
      <c r="BR192" s="29">
        <f t="shared" si="130"/>
        <v>0.5</v>
      </c>
      <c r="BS192" s="29">
        <f t="shared" si="131"/>
        <v>0.14399999999999999</v>
      </c>
      <c r="BT192" s="29">
        <f t="shared" si="132"/>
        <v>0.1</v>
      </c>
      <c r="BU192" s="40">
        <f t="shared" si="133"/>
        <v>0.74399999999999999</v>
      </c>
      <c r="BV192" s="41" t="str">
        <f t="shared" si="134"/>
        <v>TERIMA</v>
      </c>
      <c r="BW192" s="42">
        <f t="shared" si="135"/>
        <v>670000</v>
      </c>
      <c r="BX192" s="43">
        <f t="shared" si="136"/>
        <v>96479.999999999985</v>
      </c>
      <c r="BY192" s="44">
        <v>1</v>
      </c>
      <c r="BZ192" s="44"/>
      <c r="CA192" s="44"/>
      <c r="CB192" s="43">
        <f t="shared" si="137"/>
        <v>335000</v>
      </c>
      <c r="CC192" s="43">
        <f t="shared" si="138"/>
        <v>82007.999999999985</v>
      </c>
      <c r="CD192" s="43">
        <f t="shared" si="139"/>
        <v>67000</v>
      </c>
      <c r="CE192" s="37">
        <f t="shared" si="140"/>
        <v>0</v>
      </c>
      <c r="CF192" s="24">
        <f t="shared" si="141"/>
        <v>0</v>
      </c>
      <c r="CG192" s="24">
        <f t="shared" si="142"/>
        <v>0</v>
      </c>
      <c r="CH192" s="24">
        <f t="shared" si="143"/>
        <v>0</v>
      </c>
      <c r="CI192" s="24">
        <f t="shared" si="144"/>
        <v>0</v>
      </c>
      <c r="CJ192" s="24">
        <f t="shared" si="145"/>
        <v>0</v>
      </c>
      <c r="CK192" s="24">
        <f t="shared" si="146"/>
        <v>0</v>
      </c>
      <c r="CL192" s="24">
        <f t="shared" si="147"/>
        <v>1</v>
      </c>
      <c r="CM192" s="24">
        <f t="shared" si="148"/>
        <v>0</v>
      </c>
      <c r="CN192" s="45">
        <f t="shared" si="149"/>
        <v>484008</v>
      </c>
      <c r="CO192" s="47"/>
    </row>
    <row r="193" spans="1:93" s="48" customFormat="1">
      <c r="A193" s="22">
        <v>183</v>
      </c>
      <c r="B193" s="89" t="s">
        <v>251</v>
      </c>
      <c r="C193" s="24">
        <v>183262</v>
      </c>
      <c r="D193" s="25">
        <f>IFERROR(VLOOKUP($C193,[1]Sheet1!$C:$AD,14,0),"")</f>
        <v>44440</v>
      </c>
      <c r="E193" s="25">
        <f>IFERROR(VLOOKUP($C193,[1]Sheet1!$C:$AD,15,0),"")</f>
        <v>44926</v>
      </c>
      <c r="F193" s="26" t="str">
        <f>IFERROR(VLOOKUP($C193,[1]Sheet1!$C:$AD,17,0),"")</f>
        <v>C</v>
      </c>
      <c r="G193" s="25" t="str">
        <f>IFERROR(VLOOKUP($C193,[1]Sheet1!$C:$AD,9,0),"")</f>
        <v>AGENT PREPAID</v>
      </c>
      <c r="H193" s="25" t="str">
        <f>IFERROR(VLOOKUP($C193,[1]Sheet1!$C:$AD,4,0),"")</f>
        <v>LAKI-LAKI</v>
      </c>
      <c r="I193" s="25" t="str">
        <f>IFERROR(VLOOKUP($C193,[1]Sheet1!$C:$AD,11,0),"")</f>
        <v>ANGGITA SITI NUR MARFUAH</v>
      </c>
      <c r="J193" s="25" t="str">
        <f>IFERROR(VLOOKUP($C193,[1]Sheet1!$C:$AD,12,0),"")</f>
        <v>AAN YANUAR</v>
      </c>
      <c r="K193" s="27" t="s">
        <v>68</v>
      </c>
      <c r="L193" s="24"/>
      <c r="M193" s="24"/>
      <c r="N193" s="22">
        <v>22</v>
      </c>
      <c r="O193" s="22">
        <f>VLOOKUP($C193,[1]Sheet2!$C:$AI,11,0)</f>
        <v>21</v>
      </c>
      <c r="P193" s="22">
        <f>VLOOKUP($C193,[1]Sheet2!$C:$AI,17,0)</f>
        <v>1</v>
      </c>
      <c r="Q193" s="22">
        <f>VLOOKUP($C193,[1]Sheet2!$C:$AI,19,0)</f>
        <v>0</v>
      </c>
      <c r="R193" s="22">
        <f>VLOOKUP($C193,[1]Sheet2!$C:$AI,25,0)</f>
        <v>0</v>
      </c>
      <c r="S193" s="22">
        <f>VLOOKUP($C193,[1]Sheet2!$C:$AI,22,0)</f>
        <v>1</v>
      </c>
      <c r="T193" s="22">
        <f>VLOOKUP($C193,[1]Sheet2!$C:$AI,16,0)</f>
        <v>0</v>
      </c>
      <c r="U193" s="22">
        <f t="shared" si="100"/>
        <v>1</v>
      </c>
      <c r="V193" s="22">
        <f t="shared" si="101"/>
        <v>20</v>
      </c>
      <c r="W193" s="22">
        <f t="shared" si="102"/>
        <v>20</v>
      </c>
      <c r="X193" s="22">
        <v>7.75</v>
      </c>
      <c r="Y193" s="22">
        <v>0</v>
      </c>
      <c r="Z193" s="28">
        <f t="shared" si="103"/>
        <v>1</v>
      </c>
      <c r="AA193" s="22">
        <f t="shared" si="104"/>
        <v>5</v>
      </c>
      <c r="AB193" s="29">
        <f t="shared" si="105"/>
        <v>0.1</v>
      </c>
      <c r="AC193" s="22">
        <f t="shared" si="106"/>
        <v>1</v>
      </c>
      <c r="AD193" s="28">
        <f t="shared" si="107"/>
        <v>0.95</v>
      </c>
      <c r="AE193" s="22">
        <f t="shared" si="108"/>
        <v>1</v>
      </c>
      <c r="AF193" s="29">
        <f t="shared" si="109"/>
        <v>0.03</v>
      </c>
      <c r="AG193" s="22">
        <f t="shared" si="110"/>
        <v>9300</v>
      </c>
      <c r="AH193" s="30">
        <f>VLOOKUP(C193,[1]Sheet3!C:H,6,0)</f>
        <v>10976.555555555535</v>
      </c>
      <c r="AI193" s="31">
        <f t="shared" si="111"/>
        <v>1.18027479091995</v>
      </c>
      <c r="AJ193" s="22">
        <f t="shared" si="112"/>
        <v>5</v>
      </c>
      <c r="AK193" s="29">
        <f t="shared" si="113"/>
        <v>0.1</v>
      </c>
      <c r="AL193" s="32">
        <v>300</v>
      </c>
      <c r="AM193" s="33">
        <f>VLOOKUP($C193,[1]Sheet1!$C:$AD,21,0)</f>
        <v>269.26799999999997</v>
      </c>
      <c r="AN193" s="32">
        <f t="shared" si="114"/>
        <v>5</v>
      </c>
      <c r="AO193" s="29">
        <f t="shared" si="115"/>
        <v>0.15</v>
      </c>
      <c r="AP193" s="34">
        <v>95</v>
      </c>
      <c r="AQ193" s="33">
        <f>VLOOKUP($C193,[1]Sheet1!$C:$AD,22,0)</f>
        <v>97.2222222222222</v>
      </c>
      <c r="AR193" s="32">
        <f t="shared" si="116"/>
        <v>5</v>
      </c>
      <c r="AS193" s="29">
        <f t="shared" si="117"/>
        <v>0.1</v>
      </c>
      <c r="AT193" s="35">
        <v>0.92</v>
      </c>
      <c r="AU193" s="36">
        <f>VLOOKUP($C193,[1]Sheet1!$C:$AD,23,0)</f>
        <v>0.89166666666666705</v>
      </c>
      <c r="AV193" s="32">
        <f t="shared" si="118"/>
        <v>1</v>
      </c>
      <c r="AW193" s="29">
        <f t="shared" si="119"/>
        <v>0.02</v>
      </c>
      <c r="AX193" s="34">
        <v>90</v>
      </c>
      <c r="AY193" s="33">
        <f>VLOOKUP($C193,[1]Sheet1!$C:$AD,24,0)</f>
        <v>100</v>
      </c>
      <c r="AZ193" s="32">
        <f t="shared" si="120"/>
        <v>5</v>
      </c>
      <c r="BA193" s="29">
        <f t="shared" si="121"/>
        <v>0.08</v>
      </c>
      <c r="BB193" s="28">
        <v>0.85</v>
      </c>
      <c r="BC193" s="36">
        <f>VLOOKUP($C193,[1]Sheet1!$C:$AD,25,0)</f>
        <v>0.53846153846153799</v>
      </c>
      <c r="BD193" s="37"/>
      <c r="BE193" s="32">
        <f t="shared" si="122"/>
        <v>1</v>
      </c>
      <c r="BF193" s="29">
        <f t="shared" si="123"/>
        <v>1.2E-2</v>
      </c>
      <c r="BG193" s="28">
        <v>0.4</v>
      </c>
      <c r="BH193" s="36">
        <f>VLOOKUP($C193,[1]Sheet1!$C:$AD,26,0)</f>
        <v>0.33333333333333298</v>
      </c>
      <c r="BI193" s="32">
        <f t="shared" si="124"/>
        <v>1</v>
      </c>
      <c r="BJ193" s="29">
        <f t="shared" si="125"/>
        <v>1.2E-2</v>
      </c>
      <c r="BK193" s="38">
        <v>0.95</v>
      </c>
      <c r="BL193" s="36">
        <f>VLOOKUP($C193,[1]Sheet1!$C:$AD,27,0)</f>
        <v>0.98457142857142899</v>
      </c>
      <c r="BM193" s="32">
        <f t="shared" si="126"/>
        <v>5</v>
      </c>
      <c r="BN193" s="29">
        <f t="shared" si="127"/>
        <v>0.05</v>
      </c>
      <c r="BO193" s="39">
        <v>2</v>
      </c>
      <c r="BP193" s="32">
        <f t="shared" si="128"/>
        <v>5</v>
      </c>
      <c r="BQ193" s="29">
        <f t="shared" si="129"/>
        <v>0.05</v>
      </c>
      <c r="BR193" s="29">
        <f t="shared" si="130"/>
        <v>0.38</v>
      </c>
      <c r="BS193" s="29">
        <f t="shared" si="131"/>
        <v>0.224</v>
      </c>
      <c r="BT193" s="29">
        <f t="shared" si="132"/>
        <v>0.1</v>
      </c>
      <c r="BU193" s="40">
        <f t="shared" si="133"/>
        <v>0.70399999999999996</v>
      </c>
      <c r="BV193" s="41" t="str">
        <f t="shared" si="134"/>
        <v>TERIMA</v>
      </c>
      <c r="BW193" s="42">
        <f t="shared" si="135"/>
        <v>670000</v>
      </c>
      <c r="BX193" s="43">
        <f t="shared" si="136"/>
        <v>150080</v>
      </c>
      <c r="BY193" s="44">
        <v>1</v>
      </c>
      <c r="BZ193" s="44"/>
      <c r="CA193" s="44"/>
      <c r="CB193" s="43">
        <f t="shared" si="137"/>
        <v>254600</v>
      </c>
      <c r="CC193" s="43">
        <f t="shared" si="138"/>
        <v>127568</v>
      </c>
      <c r="CD193" s="43">
        <f t="shared" si="139"/>
        <v>67000</v>
      </c>
      <c r="CE193" s="37">
        <f t="shared" si="140"/>
        <v>0</v>
      </c>
      <c r="CF193" s="24">
        <f t="shared" si="141"/>
        <v>0</v>
      </c>
      <c r="CG193" s="24">
        <f t="shared" si="142"/>
        <v>0</v>
      </c>
      <c r="CH193" s="24">
        <f t="shared" si="143"/>
        <v>0</v>
      </c>
      <c r="CI193" s="24">
        <f t="shared" si="144"/>
        <v>0</v>
      </c>
      <c r="CJ193" s="24">
        <f t="shared" si="145"/>
        <v>0</v>
      </c>
      <c r="CK193" s="24">
        <f t="shared" si="146"/>
        <v>0</v>
      </c>
      <c r="CL193" s="24">
        <f t="shared" si="147"/>
        <v>1</v>
      </c>
      <c r="CM193" s="24">
        <f t="shared" si="148"/>
        <v>0</v>
      </c>
      <c r="CN193" s="45">
        <f t="shared" si="149"/>
        <v>449168</v>
      </c>
      <c r="CO193" s="47"/>
    </row>
    <row r="194" spans="1:93" s="48" customFormat="1">
      <c r="A194" s="22"/>
      <c r="B194" s="89"/>
      <c r="C194" s="24"/>
      <c r="D194" s="25"/>
      <c r="E194" s="25"/>
      <c r="F194" s="25"/>
      <c r="G194" s="25"/>
      <c r="H194" s="25"/>
      <c r="I194" s="25"/>
      <c r="J194" s="25"/>
      <c r="K194" s="27"/>
      <c r="L194" s="24"/>
      <c r="M194" s="24"/>
      <c r="N194" s="22"/>
      <c r="O194" s="22"/>
      <c r="P194" s="22"/>
      <c r="Q194" s="22"/>
      <c r="R194" s="22"/>
      <c r="S194" s="22"/>
      <c r="T194" s="22"/>
      <c r="U194" s="22"/>
      <c r="V194" s="22"/>
      <c r="W194" s="22"/>
      <c r="X194" s="22"/>
      <c r="Y194" s="22"/>
      <c r="Z194" s="28"/>
      <c r="AA194" s="22"/>
      <c r="AB194" s="29"/>
      <c r="AC194" s="22"/>
      <c r="AD194" s="28"/>
      <c r="AE194" s="22"/>
      <c r="AF194" s="29"/>
      <c r="AG194" s="22"/>
      <c r="AH194" s="30"/>
      <c r="AI194" s="31"/>
      <c r="AJ194" s="22"/>
      <c r="AK194" s="29"/>
      <c r="AL194" s="32"/>
      <c r="AM194" s="33"/>
      <c r="AN194" s="32"/>
      <c r="AO194" s="29"/>
      <c r="AP194" s="34"/>
      <c r="AQ194" s="34"/>
      <c r="AR194" s="32"/>
      <c r="AS194" s="29"/>
      <c r="AT194" s="35"/>
      <c r="AU194" s="35"/>
      <c r="AV194" s="32"/>
      <c r="AW194" s="29"/>
      <c r="AX194" s="34"/>
      <c r="AY194" s="33"/>
      <c r="AZ194" s="32"/>
      <c r="BA194" s="29"/>
      <c r="BB194" s="28"/>
      <c r="BC194" s="36"/>
      <c r="BD194" s="37"/>
      <c r="BE194" s="32"/>
      <c r="BF194" s="29"/>
      <c r="BG194" s="28"/>
      <c r="BH194" s="36"/>
      <c r="BI194" s="32"/>
      <c r="BJ194" s="29"/>
      <c r="BK194" s="38"/>
      <c r="BL194" s="36"/>
      <c r="BM194" s="32"/>
      <c r="BN194" s="29"/>
      <c r="BO194" s="39"/>
      <c r="BP194" s="32"/>
      <c r="BQ194" s="29"/>
      <c r="BR194" s="29"/>
      <c r="BS194" s="29"/>
      <c r="BT194" s="29"/>
      <c r="BU194" s="40"/>
      <c r="BV194" s="41"/>
      <c r="BW194" s="42"/>
      <c r="BX194" s="43"/>
      <c r="BY194" s="44"/>
      <c r="BZ194" s="44"/>
      <c r="CA194" s="44"/>
      <c r="CB194" s="43"/>
      <c r="CC194" s="43"/>
      <c r="CD194" s="43"/>
      <c r="CE194" s="37"/>
      <c r="CF194" s="24"/>
      <c r="CG194" s="24"/>
      <c r="CH194" s="24"/>
      <c r="CI194" s="24"/>
      <c r="CJ194" s="24"/>
      <c r="CK194" s="24"/>
      <c r="CL194" s="24"/>
      <c r="CM194" s="24"/>
      <c r="CN194" s="45"/>
      <c r="CO194" s="47"/>
    </row>
    <row r="195" spans="1:93" s="48" customFormat="1">
      <c r="A195" s="22"/>
      <c r="B195" s="89"/>
      <c r="C195" s="24"/>
      <c r="D195" s="25"/>
      <c r="E195" s="25"/>
      <c r="F195" s="25"/>
      <c r="G195" s="25"/>
      <c r="H195" s="25"/>
      <c r="I195" s="25"/>
      <c r="J195" s="25"/>
      <c r="K195" s="27"/>
      <c r="L195" s="24"/>
      <c r="M195" s="24"/>
      <c r="N195" s="22"/>
      <c r="O195" s="22"/>
      <c r="P195" s="22"/>
      <c r="Q195" s="22"/>
      <c r="R195" s="22"/>
      <c r="S195" s="22"/>
      <c r="T195" s="22"/>
      <c r="U195" s="22"/>
      <c r="V195" s="22"/>
      <c r="W195" s="22"/>
      <c r="X195" s="22"/>
      <c r="Y195" s="22"/>
      <c r="Z195" s="28"/>
      <c r="AA195" s="22"/>
      <c r="AB195" s="29"/>
      <c r="AC195" s="22"/>
      <c r="AD195" s="28"/>
      <c r="AE195" s="22"/>
      <c r="AF195" s="29"/>
      <c r="AG195" s="22"/>
      <c r="AH195" s="30"/>
      <c r="AI195" s="31"/>
      <c r="AJ195" s="22"/>
      <c r="AK195" s="29"/>
      <c r="AL195" s="32"/>
      <c r="AM195" s="33"/>
      <c r="AN195" s="32"/>
      <c r="AO195" s="29"/>
      <c r="AP195" s="34"/>
      <c r="AQ195" s="34"/>
      <c r="AR195" s="32"/>
      <c r="AS195" s="29"/>
      <c r="AT195" s="35"/>
      <c r="AU195" s="35"/>
      <c r="AV195" s="32"/>
      <c r="AW195" s="29"/>
      <c r="AX195" s="34"/>
      <c r="AY195" s="33"/>
      <c r="AZ195" s="32"/>
      <c r="BA195" s="29"/>
      <c r="BB195" s="28"/>
      <c r="BC195" s="36"/>
      <c r="BD195" s="37"/>
      <c r="BE195" s="32"/>
      <c r="BF195" s="29"/>
      <c r="BG195" s="28"/>
      <c r="BH195" s="36"/>
      <c r="BI195" s="32"/>
      <c r="BJ195" s="29"/>
      <c r="BK195" s="38"/>
      <c r="BL195" s="36"/>
      <c r="BM195" s="32"/>
      <c r="BN195" s="29"/>
      <c r="BO195" s="39"/>
      <c r="BP195" s="32"/>
      <c r="BQ195" s="29"/>
      <c r="BR195" s="29"/>
      <c r="BS195" s="29"/>
      <c r="BT195" s="29"/>
      <c r="BU195" s="40"/>
      <c r="BV195" s="41"/>
      <c r="BW195" s="42"/>
      <c r="BX195" s="43"/>
      <c r="BY195" s="44"/>
      <c r="BZ195" s="44"/>
      <c r="CA195" s="44"/>
      <c r="CB195" s="43"/>
      <c r="CC195" s="43"/>
      <c r="CD195" s="43"/>
      <c r="CE195" s="37"/>
      <c r="CF195" s="24"/>
      <c r="CG195" s="24"/>
      <c r="CH195" s="24"/>
      <c r="CI195" s="24"/>
      <c r="CJ195" s="24"/>
      <c r="CK195" s="24"/>
      <c r="CL195" s="24"/>
      <c r="CM195" s="24"/>
      <c r="CN195" s="45"/>
      <c r="CO195" s="47"/>
    </row>
    <row r="196" spans="1:93" s="48" customFormat="1">
      <c r="A196" s="22"/>
      <c r="B196" s="92"/>
      <c r="C196" s="24"/>
      <c r="D196" s="25"/>
      <c r="E196" s="25"/>
      <c r="F196" s="25"/>
      <c r="G196" s="25"/>
      <c r="H196" s="25"/>
      <c r="I196" s="25"/>
      <c r="J196" s="25"/>
      <c r="K196" s="27"/>
      <c r="L196" s="24"/>
      <c r="M196" s="24"/>
      <c r="N196" s="22"/>
      <c r="O196" s="22"/>
      <c r="P196" s="22"/>
      <c r="Q196" s="22"/>
      <c r="R196" s="22"/>
      <c r="S196" s="22"/>
      <c r="T196" s="22"/>
      <c r="U196" s="22"/>
      <c r="V196" s="22"/>
      <c r="W196" s="22"/>
      <c r="X196" s="22"/>
      <c r="Y196" s="22"/>
      <c r="Z196" s="28"/>
      <c r="AA196" s="22"/>
      <c r="AB196" s="29"/>
      <c r="AC196" s="22"/>
      <c r="AD196" s="28"/>
      <c r="AE196" s="22"/>
      <c r="AF196" s="29"/>
      <c r="AG196" s="22"/>
      <c r="AH196" s="30"/>
      <c r="AI196" s="31"/>
      <c r="AJ196" s="22"/>
      <c r="AK196" s="29"/>
      <c r="AL196" s="32"/>
      <c r="AM196" s="33"/>
      <c r="AN196" s="32"/>
      <c r="AO196" s="29"/>
      <c r="AP196" s="34"/>
      <c r="AQ196" s="34"/>
      <c r="AR196" s="32"/>
      <c r="AS196" s="29"/>
      <c r="AT196" s="35"/>
      <c r="AU196" s="35"/>
      <c r="AV196" s="32"/>
      <c r="AW196" s="29"/>
      <c r="AX196" s="34"/>
      <c r="AY196" s="34"/>
      <c r="AZ196" s="32"/>
      <c r="BA196" s="29"/>
      <c r="BB196" s="28"/>
      <c r="BC196" s="36"/>
      <c r="BD196" s="37"/>
      <c r="BE196" s="32"/>
      <c r="BF196" s="29"/>
      <c r="BG196" s="28"/>
      <c r="BH196" s="36"/>
      <c r="BI196" s="32"/>
      <c r="BJ196" s="29"/>
      <c r="BK196" s="38"/>
      <c r="BL196" s="36"/>
      <c r="BM196" s="32"/>
      <c r="BN196" s="29"/>
      <c r="BO196" s="39"/>
      <c r="BP196" s="32"/>
      <c r="BQ196" s="29"/>
      <c r="BR196" s="29"/>
      <c r="BS196" s="29"/>
      <c r="BT196" s="29"/>
      <c r="BU196" s="40"/>
      <c r="BV196" s="41"/>
      <c r="BW196" s="42"/>
      <c r="BX196" s="43"/>
      <c r="BY196" s="44"/>
      <c r="BZ196" s="44"/>
      <c r="CA196" s="44"/>
      <c r="CB196" s="43"/>
      <c r="CC196" s="43"/>
      <c r="CD196" s="43"/>
      <c r="CE196" s="37"/>
      <c r="CF196" s="24"/>
      <c r="CG196" s="24"/>
      <c r="CH196" s="24"/>
      <c r="CI196" s="24"/>
      <c r="CJ196" s="24"/>
      <c r="CK196" s="24"/>
      <c r="CL196" s="24"/>
      <c r="CM196" s="24"/>
      <c r="CN196" s="45"/>
      <c r="CO196" s="47"/>
    </row>
    <row r="197" spans="1:93" s="48" customFormat="1">
      <c r="A197" s="81"/>
      <c r="B197" s="81"/>
      <c r="C197" s="24"/>
      <c r="D197" s="25"/>
      <c r="E197" s="25"/>
      <c r="F197" s="93"/>
      <c r="G197" s="24"/>
      <c r="H197" s="94"/>
      <c r="I197" s="24"/>
      <c r="J197" s="24"/>
      <c r="K197" s="27"/>
      <c r="L197" s="24"/>
      <c r="M197" s="24"/>
      <c r="N197" s="22"/>
      <c r="O197" s="22"/>
      <c r="P197" s="22"/>
      <c r="Q197" s="22"/>
      <c r="R197" s="22"/>
      <c r="S197" s="22"/>
      <c r="T197" s="22"/>
      <c r="U197" s="22"/>
      <c r="V197" s="22"/>
      <c r="W197" s="22"/>
      <c r="X197" s="22"/>
      <c r="Y197" s="22"/>
      <c r="Z197" s="28"/>
      <c r="AA197" s="22"/>
      <c r="AB197" s="29"/>
      <c r="AC197" s="22"/>
      <c r="AD197" s="28"/>
      <c r="AE197" s="22"/>
      <c r="AF197" s="29"/>
      <c r="AG197" s="22"/>
      <c r="AH197" s="30"/>
      <c r="AI197" s="31"/>
      <c r="AJ197" s="22"/>
      <c r="AK197" s="29"/>
      <c r="AL197" s="32"/>
      <c r="AM197" s="33"/>
      <c r="AN197" s="32"/>
      <c r="AO197" s="29"/>
      <c r="AP197" s="34"/>
      <c r="AQ197" s="34"/>
      <c r="AR197" s="32"/>
      <c r="AS197" s="29"/>
      <c r="AT197" s="35"/>
      <c r="AU197" s="35"/>
      <c r="AV197" s="32"/>
      <c r="AW197" s="29"/>
      <c r="AX197" s="34"/>
      <c r="AY197" s="34"/>
      <c r="AZ197" s="32"/>
      <c r="BA197" s="29"/>
      <c r="BB197" s="28"/>
      <c r="BC197" s="28"/>
      <c r="BD197" s="37"/>
      <c r="BE197" s="32"/>
      <c r="BF197" s="29"/>
      <c r="BG197" s="28"/>
      <c r="BH197" s="28"/>
      <c r="BI197" s="32"/>
      <c r="BJ197" s="29"/>
      <c r="BK197" s="38"/>
      <c r="BL197" s="36"/>
      <c r="BM197" s="32"/>
      <c r="BN197" s="29"/>
      <c r="BO197" s="39"/>
      <c r="BP197" s="32"/>
      <c r="BQ197" s="29"/>
      <c r="BR197" s="29"/>
      <c r="BS197" s="29"/>
      <c r="BT197" s="29"/>
      <c r="BU197" s="40"/>
      <c r="BV197" s="41"/>
      <c r="BW197" s="42"/>
      <c r="BX197" s="43"/>
      <c r="BY197" s="95"/>
      <c r="BZ197" s="95"/>
      <c r="CA197" s="44"/>
      <c r="CB197" s="43"/>
      <c r="CC197" s="43"/>
      <c r="CD197" s="43"/>
      <c r="CE197" s="37"/>
      <c r="CF197" s="24"/>
      <c r="CG197" s="24"/>
      <c r="CH197" s="24"/>
      <c r="CI197" s="24"/>
      <c r="CJ197" s="24"/>
      <c r="CK197" s="24"/>
      <c r="CL197" s="24"/>
      <c r="CM197" s="24"/>
      <c r="CN197" s="45"/>
      <c r="CO197" s="47"/>
    </row>
    <row r="198" spans="1:93" s="48" customFormat="1">
      <c r="A198" s="81"/>
      <c r="B198" s="81"/>
      <c r="C198" s="24"/>
      <c r="D198" s="25"/>
      <c r="E198" s="25"/>
      <c r="F198" s="93"/>
      <c r="G198" s="24"/>
      <c r="H198" s="96"/>
      <c r="I198" s="24"/>
      <c r="J198" s="24"/>
      <c r="K198" s="27"/>
      <c r="L198" s="24"/>
      <c r="M198" s="24"/>
      <c r="N198" s="22"/>
      <c r="O198" s="22"/>
      <c r="P198" s="22"/>
      <c r="Q198" s="22"/>
      <c r="R198" s="22"/>
      <c r="S198" s="22"/>
      <c r="T198" s="22"/>
      <c r="U198" s="22"/>
      <c r="V198" s="22"/>
      <c r="W198" s="22"/>
      <c r="X198" s="22"/>
      <c r="Y198" s="22"/>
      <c r="Z198" s="28"/>
      <c r="AA198" s="22"/>
      <c r="AB198" s="29"/>
      <c r="AC198" s="22"/>
      <c r="AD198" s="28"/>
      <c r="AE198" s="22"/>
      <c r="AF198" s="29"/>
      <c r="AG198" s="22"/>
      <c r="AH198" s="30"/>
      <c r="AI198" s="31"/>
      <c r="AJ198" s="22"/>
      <c r="AK198" s="29"/>
      <c r="AL198" s="32"/>
      <c r="AM198" s="33"/>
      <c r="AN198" s="32"/>
      <c r="AO198" s="29"/>
      <c r="AP198" s="34"/>
      <c r="AQ198" s="34"/>
      <c r="AR198" s="32"/>
      <c r="AS198" s="29"/>
      <c r="AT198" s="35"/>
      <c r="AU198" s="35"/>
      <c r="AV198" s="32"/>
      <c r="AW198" s="29"/>
      <c r="AX198" s="34"/>
      <c r="AY198" s="34"/>
      <c r="AZ198" s="32"/>
      <c r="BA198" s="29"/>
      <c r="BB198" s="28"/>
      <c r="BC198" s="28"/>
      <c r="BD198" s="37"/>
      <c r="BE198" s="32"/>
      <c r="BF198" s="29"/>
      <c r="BG198" s="28"/>
      <c r="BH198" s="28"/>
      <c r="BI198" s="32"/>
      <c r="BJ198" s="29"/>
      <c r="BK198" s="38"/>
      <c r="BL198" s="36"/>
      <c r="BM198" s="32"/>
      <c r="BN198" s="29"/>
      <c r="BO198" s="39"/>
      <c r="BP198" s="32"/>
      <c r="BQ198" s="29"/>
      <c r="BR198" s="29"/>
      <c r="BS198" s="29"/>
      <c r="BT198" s="29"/>
      <c r="BU198" s="40"/>
      <c r="BV198" s="41"/>
      <c r="BW198" s="42"/>
      <c r="BX198" s="43"/>
      <c r="BY198" s="44"/>
      <c r="BZ198" s="44"/>
      <c r="CA198" s="44"/>
      <c r="CB198" s="43"/>
      <c r="CC198" s="43"/>
      <c r="CD198" s="43"/>
      <c r="CE198" s="37"/>
      <c r="CF198" s="24"/>
      <c r="CG198" s="24"/>
      <c r="CH198" s="24"/>
      <c r="CI198" s="24"/>
      <c r="CJ198" s="24"/>
      <c r="CK198" s="24"/>
      <c r="CL198" s="24"/>
      <c r="CM198" s="24"/>
      <c r="CN198" s="45"/>
      <c r="CO198" s="47"/>
    </row>
    <row r="199" spans="1:93" s="48" customFormat="1">
      <c r="A199" s="81"/>
      <c r="B199" s="81"/>
      <c r="C199" s="24"/>
      <c r="D199" s="25"/>
      <c r="E199" s="25"/>
      <c r="F199" s="93"/>
      <c r="G199" s="24"/>
      <c r="H199" s="96"/>
      <c r="I199" s="24"/>
      <c r="J199" s="24"/>
      <c r="K199" s="27"/>
      <c r="L199" s="24"/>
      <c r="M199" s="24"/>
      <c r="N199" s="22"/>
      <c r="O199" s="22"/>
      <c r="P199" s="22"/>
      <c r="Q199" s="22"/>
      <c r="R199" s="22"/>
      <c r="S199" s="22"/>
      <c r="T199" s="22"/>
      <c r="U199" s="22"/>
      <c r="V199" s="22"/>
      <c r="W199" s="22"/>
      <c r="X199" s="22"/>
      <c r="Y199" s="22"/>
      <c r="Z199" s="28"/>
      <c r="AA199" s="22"/>
      <c r="AB199" s="29"/>
      <c r="AC199" s="22"/>
      <c r="AD199" s="28"/>
      <c r="AE199" s="22"/>
      <c r="AF199" s="29"/>
      <c r="AG199" s="22"/>
      <c r="AH199" s="30"/>
      <c r="AI199" s="31"/>
      <c r="AJ199" s="22"/>
      <c r="AK199" s="29"/>
      <c r="AL199" s="32"/>
      <c r="AM199" s="33"/>
      <c r="AN199" s="32"/>
      <c r="AO199" s="29"/>
      <c r="AP199" s="34"/>
      <c r="AQ199" s="34"/>
      <c r="AR199" s="32"/>
      <c r="AS199" s="29"/>
      <c r="AT199" s="35"/>
      <c r="AU199" s="35"/>
      <c r="AV199" s="32"/>
      <c r="AW199" s="29"/>
      <c r="AX199" s="34"/>
      <c r="AY199" s="34"/>
      <c r="AZ199" s="32"/>
      <c r="BA199" s="29"/>
      <c r="BB199" s="28"/>
      <c r="BC199" s="28"/>
      <c r="BD199" s="37"/>
      <c r="BE199" s="32"/>
      <c r="BF199" s="29"/>
      <c r="BG199" s="28"/>
      <c r="BH199" s="28"/>
      <c r="BI199" s="32"/>
      <c r="BJ199" s="29"/>
      <c r="BK199" s="38"/>
      <c r="BL199" s="36"/>
      <c r="BM199" s="32"/>
      <c r="BN199" s="29"/>
      <c r="BO199" s="39"/>
      <c r="BP199" s="32"/>
      <c r="BQ199" s="29"/>
      <c r="BR199" s="29"/>
      <c r="BS199" s="29"/>
      <c r="BT199" s="29"/>
      <c r="BU199" s="40"/>
      <c r="BV199" s="41"/>
      <c r="BW199" s="42"/>
      <c r="BX199" s="43"/>
      <c r="BY199" s="95"/>
      <c r="BZ199" s="95"/>
      <c r="CA199" s="44"/>
      <c r="CB199" s="43"/>
      <c r="CC199" s="43"/>
      <c r="CD199" s="43"/>
      <c r="CE199" s="37"/>
      <c r="CF199" s="24"/>
      <c r="CG199" s="24"/>
      <c r="CH199" s="24"/>
      <c r="CI199" s="24"/>
      <c r="CJ199" s="24"/>
      <c r="CK199" s="24"/>
      <c r="CL199" s="24"/>
      <c r="CM199" s="24"/>
      <c r="CN199" s="45"/>
      <c r="CO199" s="47"/>
    </row>
    <row r="200" spans="1:93">
      <c r="CG200" s="97"/>
      <c r="CH200" s="97"/>
      <c r="CI200" s="97"/>
      <c r="CJ200" s="97"/>
      <c r="CK200" s="97"/>
      <c r="CL200" s="97"/>
      <c r="CM200" s="97"/>
      <c r="CN200" s="97"/>
      <c r="CO200" s="46"/>
    </row>
    <row r="201" spans="1:93">
      <c r="CG201" s="97"/>
      <c r="CH201" s="97"/>
      <c r="CI201" s="97"/>
      <c r="CJ201" s="97"/>
      <c r="CK201" s="97"/>
      <c r="CL201" s="97"/>
      <c r="CM201" s="97"/>
      <c r="CN201" s="97"/>
      <c r="CO201" s="46"/>
    </row>
    <row r="202" spans="1:93">
      <c r="CG202" s="97"/>
      <c r="CH202" s="97"/>
      <c r="CI202" s="97"/>
      <c r="CJ202" s="97"/>
      <c r="CK202" s="97"/>
      <c r="CL202" s="97"/>
      <c r="CM202" s="97"/>
      <c r="CN202" s="97"/>
      <c r="CO202" s="46"/>
    </row>
    <row r="203" spans="1:93">
      <c r="CG203" s="97"/>
      <c r="CH203" s="97"/>
      <c r="CI203" s="97"/>
      <c r="CJ203" s="97"/>
      <c r="CK203" s="97"/>
      <c r="CL203" s="97"/>
      <c r="CM203" s="97"/>
      <c r="CN203" s="97"/>
      <c r="CO203" s="46"/>
    </row>
    <row r="204" spans="1:93">
      <c r="CG204" s="97"/>
      <c r="CH204" s="97"/>
      <c r="CI204" s="97"/>
      <c r="CJ204" s="97"/>
      <c r="CK204" s="97"/>
      <c r="CL204" s="97"/>
      <c r="CM204" s="97"/>
      <c r="CN204" s="97"/>
      <c r="CO204" s="46"/>
    </row>
    <row r="205" spans="1:93">
      <c r="CG205" s="97"/>
      <c r="CH205" s="97"/>
      <c r="CI205" s="97"/>
      <c r="CJ205" s="97"/>
      <c r="CK205" s="97"/>
      <c r="CL205" s="97"/>
      <c r="CM205" s="97"/>
      <c r="CN205" s="97"/>
      <c r="CO205" s="46"/>
    </row>
    <row r="206" spans="1:93">
      <c r="CG206" s="97"/>
      <c r="CH206" s="97"/>
      <c r="CI206" s="97"/>
      <c r="CJ206" s="97"/>
      <c r="CK206" s="97"/>
      <c r="CL206" s="97"/>
      <c r="CM206" s="97"/>
      <c r="CN206" s="97"/>
      <c r="CO206" s="46"/>
    </row>
    <row r="207" spans="1:93">
      <c r="BY207" s="97"/>
      <c r="BZ207" s="97"/>
      <c r="CA207" s="97"/>
      <c r="CN207" s="98"/>
    </row>
    <row r="208" spans="1:93">
      <c r="A208" s="144" t="s">
        <v>4</v>
      </c>
      <c r="B208" s="138" t="s">
        <v>252</v>
      </c>
      <c r="C208" s="152" t="s">
        <v>6</v>
      </c>
      <c r="D208" s="153" t="s">
        <v>7</v>
      </c>
      <c r="E208" s="153" t="s">
        <v>8</v>
      </c>
      <c r="F208" s="154" t="s">
        <v>9</v>
      </c>
      <c r="G208" s="144" t="s">
        <v>10</v>
      </c>
      <c r="H208" s="144" t="s">
        <v>11</v>
      </c>
      <c r="I208" s="144" t="s">
        <v>12</v>
      </c>
      <c r="J208" s="144" t="s">
        <v>13</v>
      </c>
      <c r="K208" s="144" t="s">
        <v>14</v>
      </c>
      <c r="L208" s="144" t="s">
        <v>15</v>
      </c>
      <c r="M208" s="144" t="s">
        <v>16</v>
      </c>
      <c r="N208" s="144" t="s">
        <v>17</v>
      </c>
      <c r="O208" s="144" t="s">
        <v>18</v>
      </c>
      <c r="P208" s="144" t="s">
        <v>19</v>
      </c>
      <c r="Q208" s="144" t="s">
        <v>20</v>
      </c>
      <c r="R208" s="144" t="s">
        <v>21</v>
      </c>
      <c r="S208" s="144" t="s">
        <v>22</v>
      </c>
      <c r="T208" s="144" t="s">
        <v>23</v>
      </c>
      <c r="U208" s="145" t="s">
        <v>24</v>
      </c>
      <c r="V208" s="144" t="s">
        <v>25</v>
      </c>
      <c r="W208" s="144" t="s">
        <v>26</v>
      </c>
      <c r="X208" s="144" t="s">
        <v>27</v>
      </c>
      <c r="Y208" s="114" t="s">
        <v>28</v>
      </c>
      <c r="Z208" s="115"/>
      <c r="AA208" s="115"/>
      <c r="AB208" s="115"/>
      <c r="AC208" s="115"/>
      <c r="AD208" s="115"/>
      <c r="AE208" s="115"/>
      <c r="AF208" s="115"/>
      <c r="AG208" s="115"/>
      <c r="AH208" s="115"/>
      <c r="AI208" s="115"/>
      <c r="AJ208" s="115"/>
      <c r="AK208" s="115"/>
      <c r="AL208" s="115"/>
      <c r="AM208" s="115"/>
      <c r="AN208" s="115"/>
      <c r="AO208" s="116"/>
      <c r="AP208" s="114" t="s">
        <v>29</v>
      </c>
      <c r="AQ208" s="115"/>
      <c r="AR208" s="115"/>
      <c r="AS208" s="115"/>
      <c r="AT208" s="115"/>
      <c r="AU208" s="115"/>
      <c r="AV208" s="115"/>
      <c r="AW208" s="115"/>
      <c r="AX208" s="115"/>
      <c r="AY208" s="115"/>
      <c r="AZ208" s="115"/>
      <c r="BA208" s="115"/>
      <c r="BB208" s="115"/>
      <c r="BC208" s="115"/>
      <c r="BD208" s="115"/>
      <c r="BE208" s="115"/>
      <c r="BF208" s="115"/>
      <c r="BG208" s="115"/>
      <c r="BH208" s="115"/>
      <c r="BI208" s="115"/>
      <c r="BJ208" s="116"/>
      <c r="BK208" s="141" t="s">
        <v>30</v>
      </c>
      <c r="BL208" s="142"/>
      <c r="BM208" s="142"/>
      <c r="BN208" s="142"/>
      <c r="BO208" s="142"/>
      <c r="BP208" s="142"/>
      <c r="BQ208" s="143"/>
      <c r="BR208" s="138" t="s">
        <v>31</v>
      </c>
      <c r="BS208" s="138" t="s">
        <v>32</v>
      </c>
      <c r="BT208" s="138" t="s">
        <v>33</v>
      </c>
      <c r="BU208" s="138" t="s">
        <v>34</v>
      </c>
      <c r="BV208" s="138" t="s">
        <v>35</v>
      </c>
      <c r="BW208" s="138" t="s">
        <v>36</v>
      </c>
      <c r="BX208" s="132" t="s">
        <v>37</v>
      </c>
      <c r="BY208" s="129" t="s">
        <v>38</v>
      </c>
      <c r="BZ208" s="129" t="s">
        <v>39</v>
      </c>
      <c r="CA208" s="129" t="s">
        <v>40</v>
      </c>
      <c r="CB208" s="132" t="s">
        <v>41</v>
      </c>
      <c r="CC208" s="132" t="s">
        <v>42</v>
      </c>
      <c r="CD208" s="132" t="s">
        <v>43</v>
      </c>
      <c r="CE208" s="135" t="s">
        <v>44</v>
      </c>
      <c r="CF208" s="118">
        <v>1</v>
      </c>
      <c r="CG208" s="117"/>
      <c r="CH208" s="117" t="s">
        <v>45</v>
      </c>
      <c r="CI208" s="117"/>
      <c r="CJ208" s="118">
        <v>1</v>
      </c>
      <c r="CK208" s="117"/>
      <c r="CL208" s="117" t="s">
        <v>45</v>
      </c>
      <c r="CM208" s="117"/>
      <c r="CN208" s="119" t="s">
        <v>46</v>
      </c>
    </row>
    <row r="209" spans="1:93">
      <c r="A209" s="144"/>
      <c r="B209" s="139"/>
      <c r="C209" s="152"/>
      <c r="D209" s="153"/>
      <c r="E209" s="153"/>
      <c r="F209" s="154"/>
      <c r="G209" s="144"/>
      <c r="H209" s="144"/>
      <c r="I209" s="144"/>
      <c r="J209" s="144"/>
      <c r="K209" s="144"/>
      <c r="L209" s="144"/>
      <c r="M209" s="144"/>
      <c r="N209" s="144"/>
      <c r="O209" s="144"/>
      <c r="P209" s="144"/>
      <c r="Q209" s="144"/>
      <c r="R209" s="144"/>
      <c r="S209" s="144"/>
      <c r="T209" s="144"/>
      <c r="U209" s="145"/>
      <c r="V209" s="144"/>
      <c r="W209" s="144"/>
      <c r="X209" s="144"/>
      <c r="Y209" s="122" t="s">
        <v>47</v>
      </c>
      <c r="Z209" s="122"/>
      <c r="AA209" s="122"/>
      <c r="AB209" s="122"/>
      <c r="AC209" s="122" t="s">
        <v>48</v>
      </c>
      <c r="AD209" s="122"/>
      <c r="AE209" s="122"/>
      <c r="AF209" s="122"/>
      <c r="AG209" s="122" t="s">
        <v>49</v>
      </c>
      <c r="AH209" s="122"/>
      <c r="AI209" s="122"/>
      <c r="AJ209" s="122"/>
      <c r="AK209" s="122"/>
      <c r="AL209" s="123" t="s">
        <v>50</v>
      </c>
      <c r="AM209" s="124"/>
      <c r="AN209" s="124"/>
      <c r="AO209" s="125"/>
      <c r="AP209" s="122" t="s">
        <v>51</v>
      </c>
      <c r="AQ209" s="122"/>
      <c r="AR209" s="122"/>
      <c r="AS209" s="122"/>
      <c r="AT209" s="126" t="s">
        <v>52</v>
      </c>
      <c r="AU209" s="127"/>
      <c r="AV209" s="127"/>
      <c r="AW209" s="128"/>
      <c r="AX209" s="114" t="s">
        <v>53</v>
      </c>
      <c r="AY209" s="115"/>
      <c r="AZ209" s="115"/>
      <c r="BA209" s="116"/>
      <c r="BB209" s="114" t="s">
        <v>54</v>
      </c>
      <c r="BC209" s="115"/>
      <c r="BD209" s="115"/>
      <c r="BE209" s="115"/>
      <c r="BF209" s="116"/>
      <c r="BG209" s="114" t="s">
        <v>55</v>
      </c>
      <c r="BH209" s="115"/>
      <c r="BI209" s="115"/>
      <c r="BJ209" s="116"/>
      <c r="BK209" s="122" t="s">
        <v>56</v>
      </c>
      <c r="BL209" s="122"/>
      <c r="BM209" s="122"/>
      <c r="BN209" s="122"/>
      <c r="BO209" s="114" t="s">
        <v>57</v>
      </c>
      <c r="BP209" s="115"/>
      <c r="BQ209" s="116"/>
      <c r="BR209" s="139"/>
      <c r="BS209" s="139"/>
      <c r="BT209" s="139"/>
      <c r="BU209" s="139"/>
      <c r="BV209" s="139"/>
      <c r="BW209" s="139"/>
      <c r="BX209" s="133"/>
      <c r="BY209" s="130"/>
      <c r="BZ209" s="130"/>
      <c r="CA209" s="130"/>
      <c r="CB209" s="133"/>
      <c r="CC209" s="133"/>
      <c r="CD209" s="133"/>
      <c r="CE209" s="136"/>
      <c r="CF209" s="110" t="s">
        <v>58</v>
      </c>
      <c r="CG209" s="110" t="s">
        <v>59</v>
      </c>
      <c r="CH209" s="110" t="s">
        <v>58</v>
      </c>
      <c r="CI209" s="110" t="s">
        <v>59</v>
      </c>
      <c r="CJ209" s="110" t="s">
        <v>58</v>
      </c>
      <c r="CK209" s="110" t="s">
        <v>59</v>
      </c>
      <c r="CL209" s="110" t="s">
        <v>58</v>
      </c>
      <c r="CM209" s="110" t="s">
        <v>59</v>
      </c>
      <c r="CN209" s="120"/>
    </row>
    <row r="210" spans="1:93">
      <c r="A210" s="144"/>
      <c r="B210" s="139"/>
      <c r="C210" s="152"/>
      <c r="D210" s="153"/>
      <c r="E210" s="153"/>
      <c r="F210" s="154"/>
      <c r="G210" s="144"/>
      <c r="H210" s="144"/>
      <c r="I210" s="144"/>
      <c r="J210" s="144"/>
      <c r="K210" s="144"/>
      <c r="L210" s="144"/>
      <c r="M210" s="144"/>
      <c r="N210" s="144"/>
      <c r="O210" s="144"/>
      <c r="P210" s="144"/>
      <c r="Q210" s="144"/>
      <c r="R210" s="144"/>
      <c r="S210" s="144"/>
      <c r="T210" s="144"/>
      <c r="U210" s="145"/>
      <c r="V210" s="144"/>
      <c r="W210" s="144"/>
      <c r="X210" s="144"/>
      <c r="Y210" s="113">
        <v>0.1</v>
      </c>
      <c r="Z210" s="113"/>
      <c r="AA210" s="113"/>
      <c r="AB210" s="113"/>
      <c r="AC210" s="113">
        <v>0.15</v>
      </c>
      <c r="AD210" s="113"/>
      <c r="AE210" s="113"/>
      <c r="AF210" s="113"/>
      <c r="AG210" s="113">
        <v>0.1</v>
      </c>
      <c r="AH210" s="113"/>
      <c r="AI210" s="113"/>
      <c r="AJ210" s="113"/>
      <c r="AK210" s="113"/>
      <c r="AL210" s="107">
        <v>0.15</v>
      </c>
      <c r="AM210" s="108"/>
      <c r="AN210" s="108"/>
      <c r="AO210" s="109"/>
      <c r="AP210" s="113">
        <v>0.08</v>
      </c>
      <c r="AQ210" s="113"/>
      <c r="AR210" s="113"/>
      <c r="AS210" s="113"/>
      <c r="AT210" s="107">
        <v>0.08</v>
      </c>
      <c r="AU210" s="108"/>
      <c r="AV210" s="108"/>
      <c r="AW210" s="109"/>
      <c r="AX210" s="107">
        <v>0.06</v>
      </c>
      <c r="AY210" s="108"/>
      <c r="AZ210" s="108"/>
      <c r="BA210" s="109"/>
      <c r="BB210" s="107">
        <v>0.1</v>
      </c>
      <c r="BC210" s="108"/>
      <c r="BD210" s="108"/>
      <c r="BE210" s="108"/>
      <c r="BF210" s="109"/>
      <c r="BG210" s="107">
        <v>0.08</v>
      </c>
      <c r="BH210" s="108"/>
      <c r="BI210" s="108"/>
      <c r="BJ210" s="109"/>
      <c r="BK210" s="107">
        <v>0.05</v>
      </c>
      <c r="BL210" s="108"/>
      <c r="BM210" s="108"/>
      <c r="BN210" s="109"/>
      <c r="BO210" s="107">
        <v>0.05</v>
      </c>
      <c r="BP210" s="108"/>
      <c r="BQ210" s="109"/>
      <c r="BR210" s="139"/>
      <c r="BS210" s="139"/>
      <c r="BT210" s="139"/>
      <c r="BU210" s="139"/>
      <c r="BV210" s="139"/>
      <c r="BW210" s="139"/>
      <c r="BX210" s="133"/>
      <c r="BY210" s="130"/>
      <c r="BZ210" s="130"/>
      <c r="CA210" s="130"/>
      <c r="CB210" s="133"/>
      <c r="CC210" s="133"/>
      <c r="CD210" s="133"/>
      <c r="CE210" s="136"/>
      <c r="CF210" s="111"/>
      <c r="CG210" s="111"/>
      <c r="CH210" s="111"/>
      <c r="CI210" s="111"/>
      <c r="CJ210" s="111"/>
      <c r="CK210" s="111"/>
      <c r="CL210" s="111"/>
      <c r="CM210" s="111"/>
      <c r="CN210" s="120"/>
    </row>
    <row r="211" spans="1:93">
      <c r="A211" s="144"/>
      <c r="B211" s="140"/>
      <c r="C211" s="152"/>
      <c r="D211" s="153"/>
      <c r="E211" s="153"/>
      <c r="F211" s="154"/>
      <c r="G211" s="144"/>
      <c r="H211" s="144"/>
      <c r="I211" s="144"/>
      <c r="J211" s="144"/>
      <c r="K211" s="144"/>
      <c r="L211" s="144"/>
      <c r="M211" s="144"/>
      <c r="N211" s="144"/>
      <c r="O211" s="144"/>
      <c r="P211" s="144"/>
      <c r="Q211" s="144"/>
      <c r="R211" s="144"/>
      <c r="S211" s="144"/>
      <c r="T211" s="144"/>
      <c r="U211" s="145"/>
      <c r="V211" s="144"/>
      <c r="W211" s="144"/>
      <c r="X211" s="144"/>
      <c r="Y211" s="99" t="s">
        <v>60</v>
      </c>
      <c r="Z211" s="100" t="s">
        <v>61</v>
      </c>
      <c r="AA211" s="100" t="s">
        <v>62</v>
      </c>
      <c r="AB211" s="100" t="s">
        <v>63</v>
      </c>
      <c r="AC211" s="99" t="s">
        <v>60</v>
      </c>
      <c r="AD211" s="100" t="s">
        <v>61</v>
      </c>
      <c r="AE211" s="100" t="s">
        <v>62</v>
      </c>
      <c r="AF211" s="100" t="s">
        <v>63</v>
      </c>
      <c r="AG211" s="100" t="s">
        <v>64</v>
      </c>
      <c r="AH211" s="99" t="s">
        <v>60</v>
      </c>
      <c r="AI211" s="100" t="s">
        <v>61</v>
      </c>
      <c r="AJ211" s="100" t="s">
        <v>62</v>
      </c>
      <c r="AK211" s="100" t="s">
        <v>63</v>
      </c>
      <c r="AL211" s="100" t="s">
        <v>64</v>
      </c>
      <c r="AM211" s="99" t="s">
        <v>60</v>
      </c>
      <c r="AN211" s="100" t="s">
        <v>62</v>
      </c>
      <c r="AO211" s="100" t="s">
        <v>63</v>
      </c>
      <c r="AP211" s="101" t="s">
        <v>65</v>
      </c>
      <c r="AQ211" s="99" t="s">
        <v>60</v>
      </c>
      <c r="AR211" s="101" t="s">
        <v>62</v>
      </c>
      <c r="AS211" s="101" t="s">
        <v>63</v>
      </c>
      <c r="AT211" s="101" t="s">
        <v>65</v>
      </c>
      <c r="AU211" s="99" t="s">
        <v>60</v>
      </c>
      <c r="AV211" s="101" t="s">
        <v>62</v>
      </c>
      <c r="AW211" s="101" t="s">
        <v>63</v>
      </c>
      <c r="AX211" s="101" t="s">
        <v>65</v>
      </c>
      <c r="AY211" s="99" t="s">
        <v>60</v>
      </c>
      <c r="AZ211" s="101" t="s">
        <v>62</v>
      </c>
      <c r="BA211" s="101" t="s">
        <v>63</v>
      </c>
      <c r="BB211" s="101" t="s">
        <v>65</v>
      </c>
      <c r="BC211" s="99" t="s">
        <v>60</v>
      </c>
      <c r="BD211" s="102" t="s">
        <v>66</v>
      </c>
      <c r="BE211" s="101" t="s">
        <v>62</v>
      </c>
      <c r="BF211" s="101" t="s">
        <v>63</v>
      </c>
      <c r="BG211" s="101" t="s">
        <v>65</v>
      </c>
      <c r="BH211" s="99" t="s">
        <v>60</v>
      </c>
      <c r="BI211" s="101" t="s">
        <v>62</v>
      </c>
      <c r="BJ211" s="101" t="s">
        <v>63</v>
      </c>
      <c r="BK211" s="101" t="s">
        <v>65</v>
      </c>
      <c r="BL211" s="99" t="s">
        <v>60</v>
      </c>
      <c r="BM211" s="101" t="s">
        <v>62</v>
      </c>
      <c r="BN211" s="101" t="s">
        <v>63</v>
      </c>
      <c r="BO211" s="99" t="s">
        <v>60</v>
      </c>
      <c r="BP211" s="101" t="s">
        <v>62</v>
      </c>
      <c r="BQ211" s="101" t="s">
        <v>63</v>
      </c>
      <c r="BR211" s="140"/>
      <c r="BS211" s="140"/>
      <c r="BT211" s="140"/>
      <c r="BU211" s="140"/>
      <c r="BV211" s="140"/>
      <c r="BW211" s="140"/>
      <c r="BX211" s="134"/>
      <c r="BY211" s="131"/>
      <c r="BZ211" s="131"/>
      <c r="CA211" s="131"/>
      <c r="CB211" s="134"/>
      <c r="CC211" s="134"/>
      <c r="CD211" s="134"/>
      <c r="CE211" s="137"/>
      <c r="CF211" s="112"/>
      <c r="CG211" s="112"/>
      <c r="CH211" s="112"/>
      <c r="CI211" s="112"/>
      <c r="CJ211" s="112"/>
      <c r="CK211" s="112"/>
      <c r="CL211" s="112"/>
      <c r="CM211" s="112"/>
      <c r="CN211" s="121"/>
    </row>
    <row r="212" spans="1:93">
      <c r="A212" s="22">
        <v>1</v>
      </c>
      <c r="B212" s="87" t="s">
        <v>253</v>
      </c>
      <c r="C212" s="103">
        <v>159676</v>
      </c>
      <c r="D212" s="25">
        <f>IFERROR(VLOOKUP($C212,[1]Sheet1!$C:$AD,14,0),"")</f>
        <v>44419</v>
      </c>
      <c r="E212" s="25">
        <f>IFERROR(VLOOKUP($C212,[1]Sheet1!$C:$AD,15,0),"")</f>
        <v>44783</v>
      </c>
      <c r="F212" s="26" t="str">
        <f>IFERROR(VLOOKUP($C212,[1]Sheet1!$C:$AD,17,0),"")</f>
        <v>E</v>
      </c>
      <c r="G212" s="25" t="s">
        <v>254</v>
      </c>
      <c r="H212" s="25" t="str">
        <f>IFERROR(VLOOKUP($C212,[1]Sheet1!$C:$AD,4,0),"")</f>
        <v>LAKI-LAKI</v>
      </c>
      <c r="I212" s="25" t="str">
        <f>IFERROR(VLOOKUP($C212,[1]Sheet1!$C:$AD,11,0),"")</f>
        <v>ADITYA ROY WICAKSONO</v>
      </c>
      <c r="J212" s="25" t="str">
        <f>IFERROR(VLOOKUP($C212,[1]Sheet1!$C:$AD,12,0),"")</f>
        <v>AAN YANUAR</v>
      </c>
      <c r="K212" s="27" t="s">
        <v>68</v>
      </c>
      <c r="L212" s="24"/>
      <c r="M212" s="24"/>
      <c r="N212" s="22">
        <v>22</v>
      </c>
      <c r="O212" s="22">
        <f>VLOOKUP($C212,[1]Sheet2!$C:$AI,11,0)</f>
        <v>21</v>
      </c>
      <c r="P212" s="22">
        <f>VLOOKUP($C212,[1]Sheet2!$C:$AI,17,0)</f>
        <v>0</v>
      </c>
      <c r="Q212" s="22">
        <f>VLOOKUP($C212,[1]Sheet2!$C:$AI,19,0)</f>
        <v>0</v>
      </c>
      <c r="R212" s="22">
        <f>VLOOKUP($C212,[1]Sheet2!$C:$AI,25,0)</f>
        <v>0</v>
      </c>
      <c r="S212" s="22">
        <f>VLOOKUP($C212,[1]Sheet2!$C:$AI,22,0)</f>
        <v>0</v>
      </c>
      <c r="T212" s="22">
        <f>VLOOKUP($C212,[1]Sheet2!$C:$AI,16,0)</f>
        <v>0</v>
      </c>
      <c r="U212" s="22">
        <f>SUM(P212:R212)</f>
        <v>0</v>
      </c>
      <c r="V212" s="22">
        <f t="shared" ref="V212:V221" si="150">O212-P212-Q212-T212</f>
        <v>21</v>
      </c>
      <c r="W212" s="22">
        <f t="shared" ref="W212:W221" si="151">O212-(S212+T212)</f>
        <v>21</v>
      </c>
      <c r="X212" s="22">
        <v>7.75</v>
      </c>
      <c r="Y212" s="22">
        <v>0</v>
      </c>
      <c r="Z212" s="28">
        <f t="shared" ref="Z212:Z221" si="152">(V212-Y212)/V212</f>
        <v>1</v>
      </c>
      <c r="AA212" s="22">
        <f t="shared" ref="AA212:AA221" si="153">IF(Q212&gt;0,0,IF(Y212&gt;2,0,IF(Y212=2,1,IF(Y212=1,2,IF(Y212&lt;=0,5)))))</f>
        <v>5</v>
      </c>
      <c r="AB212" s="29">
        <f>AA212*$Y$210/5</f>
        <v>0.1</v>
      </c>
      <c r="AC212" s="22">
        <f t="shared" ref="AC212:AC221" si="154">U212</f>
        <v>0</v>
      </c>
      <c r="AD212" s="28">
        <f>(V212-AC212)/V212</f>
        <v>1</v>
      </c>
      <c r="AE212" s="22">
        <f t="shared" ref="AE212:AE221" si="155">IF(Q212&gt;0,0,IF(AC212&lt;=0,5,IF(AC212=1,1,0)))</f>
        <v>5</v>
      </c>
      <c r="AF212" s="29">
        <f>AE212*$AC$210/5</f>
        <v>0.15</v>
      </c>
      <c r="AG212" s="22">
        <f t="shared" ref="AG212:AG221" si="156">W212*(X212*60)</f>
        <v>9765</v>
      </c>
      <c r="AH212" s="30">
        <f>VLOOKUP(C212,[1]Sheet3!C:H,6,0)</f>
        <v>10332.466666666654</v>
      </c>
      <c r="AI212" s="31">
        <f t="shared" ref="AI212:AI221" si="157">AH212/AG212</f>
        <v>1.0581123058542401</v>
      </c>
      <c r="AJ212" s="22">
        <f>IF(AI212&lt;=90%,1,IF(AND(AI212&gt;90%,AI212&lt;100%),2,IF(AI212=100%,3,IF(AND(AI212&gt;100%,AI212&lt;=105%),4,5))))</f>
        <v>5</v>
      </c>
      <c r="AK212" s="29">
        <f>AJ212*$AG$210/5</f>
        <v>0.1</v>
      </c>
      <c r="AL212" s="32">
        <v>300</v>
      </c>
      <c r="AM212" s="33">
        <f>VLOOKUP($C212,[1]Sheet1!$C:$AD,21,0)</f>
        <v>299</v>
      </c>
      <c r="AN212" s="32">
        <f>IF(AM212&gt;AL212,1,IF(AM212=AL212,3,5))</f>
        <v>5</v>
      </c>
      <c r="AO212" s="104">
        <f>AN212*$AL$210/5</f>
        <v>0.15</v>
      </c>
      <c r="AP212" s="34">
        <v>100</v>
      </c>
      <c r="AQ212" s="33">
        <f>VLOOKUP($C212,[1]Sheet1!$C:$AD,22,0)</f>
        <v>100</v>
      </c>
      <c r="AR212" s="105">
        <f>IF(AQ212=AP212,5,IF(AQ212&gt;=98,3,1))</f>
        <v>5</v>
      </c>
      <c r="AS212" s="29">
        <f>AR212*$AP$210/5</f>
        <v>0.08</v>
      </c>
      <c r="AT212" s="28">
        <v>1</v>
      </c>
      <c r="AU212" s="36">
        <f>VLOOKUP($C212,[1]Sheet1!$C:$AD,23,0)</f>
        <v>1</v>
      </c>
      <c r="AV212" s="105">
        <f>IF(AU212=AT212,5,IF(AU212&gt;=98%,3,1))</f>
        <v>5</v>
      </c>
      <c r="AW212" s="29">
        <f>AV212*$AT$210/5</f>
        <v>0.08</v>
      </c>
      <c r="AX212" s="34">
        <v>100</v>
      </c>
      <c r="AY212" s="33">
        <f>VLOOKUP($C212,[1]Sheet1!$C:$AD,24,0)</f>
        <v>100</v>
      </c>
      <c r="AZ212" s="105">
        <f>IF(AY212=AX212,5,IF(AY212&gt;=98,3,1))</f>
        <v>5</v>
      </c>
      <c r="BA212" s="29">
        <f>AZ212*$AX$210/5</f>
        <v>0.06</v>
      </c>
      <c r="BB212" s="28">
        <v>1</v>
      </c>
      <c r="BC212" s="36">
        <f>VLOOKUP($C212,[1]Sheet1!$C:$AD,25,0)</f>
        <v>0.75</v>
      </c>
      <c r="BD212" s="37" t="s">
        <v>255</v>
      </c>
      <c r="BE212" s="32">
        <f>IF(BD212=1,0,IF(BC212=100%,5,IF(AND(BC212&gt;=85%,BC212&lt;100%),4,IF(BC212="",3,1))))</f>
        <v>1</v>
      </c>
      <c r="BF212" s="29">
        <f>BE212*$BB$210/5</f>
        <v>0.02</v>
      </c>
      <c r="BG212" s="28">
        <v>1</v>
      </c>
      <c r="BH212" s="36">
        <f>VLOOKUP($C212,[1]Sheet1!$C:$AD,26,0)</f>
        <v>1</v>
      </c>
      <c r="BI212" s="32">
        <f>IF(BH212=100%,5,IF(AND(BH212&gt;=40%,BH212&lt;100%),4,IF(BH212="",3,1)))</f>
        <v>5</v>
      </c>
      <c r="BJ212" s="29">
        <f>BI212*$BG$210/5</f>
        <v>0.08</v>
      </c>
      <c r="BK212" s="38">
        <v>0.95</v>
      </c>
      <c r="BL212" s="36">
        <f>VLOOKUP($C212,[1]Sheet1!$C:$AD,27,0)</f>
        <v>0.96514745308311001</v>
      </c>
      <c r="BM212" s="32">
        <f>IF(BL212&gt;BK212,5,IF(BL212=BK212,4,IF(BL212="",3,1)))</f>
        <v>5</v>
      </c>
      <c r="BN212" s="29">
        <f>BM212*$BK$210/5</f>
        <v>0.05</v>
      </c>
      <c r="BO212" s="39">
        <f>VLOOKUP(B212,[2]Sheet1!$B$2:$D$214,3,0)</f>
        <v>2</v>
      </c>
      <c r="BP212" s="32">
        <f>IF(BO212&gt;1,5,IF(BO212=1,3,1))</f>
        <v>5</v>
      </c>
      <c r="BQ212" s="29">
        <f>BP212*$BO$210/5</f>
        <v>0.05</v>
      </c>
      <c r="BR212" s="29">
        <f>AB212+AF212+AK212+AO212</f>
        <v>0.5</v>
      </c>
      <c r="BS212" s="29">
        <f>BJ212+AW212+BA212+BF212+AS212</f>
        <v>0.32</v>
      </c>
      <c r="BT212" s="29">
        <f>BQ212+BN212</f>
        <v>0.1</v>
      </c>
      <c r="BU212" s="29">
        <f>SUM(BR212:BT212)</f>
        <v>0.92</v>
      </c>
      <c r="BV212" s="41" t="str">
        <f>IF(M212="TIDAK","GUGUR",IF(CA212&gt;0,"GUGUR","TERIMA"))</f>
        <v>TERIMA</v>
      </c>
      <c r="BW212" s="42">
        <f>IF(BV212="GUGUR",0,IF(G212="AGENT POSTPAID",670000,IF(G212="AGENT PRIORITY",800000,IF(G212="AGENT PREPAID",670000,))))</f>
        <v>800000</v>
      </c>
      <c r="BX212" s="43">
        <f>BW212*BS212</f>
        <v>256000</v>
      </c>
      <c r="BY212" s="44"/>
      <c r="BZ212" s="44"/>
      <c r="CA212" s="44"/>
      <c r="CB212" s="43">
        <f>BR212*BW212</f>
        <v>400000</v>
      </c>
      <c r="CC212" s="43">
        <f>IF(L212="YA",(V212/N212)*BX212,IF(M212="YA",(V212/N212)*BX212,IF(T212&gt;0,(V212/N212)*BX212,IF(BY212&gt;0,BX212*85%,IF(BZ212&gt;0,BX212*60%,IF(CA212&gt;0,BX212*0%,BX212))))))</f>
        <v>256000</v>
      </c>
      <c r="CD212" s="43">
        <f>BT212*BW212</f>
        <v>80000</v>
      </c>
      <c r="CE212" s="37">
        <f>IF(BV212="GUGUR",0,IF(BU212=100%,200000,IF(AND(BU212&gt;=98%,BU212&lt;100%),100000,IF(AND(BU212&gt;=97%,BU212&lt;99%),50000,))))</f>
        <v>0</v>
      </c>
      <c r="CF212" s="24">
        <f>IF(AND(H212=100%,H212="LAKI-LAKI"),1,0)</f>
        <v>0</v>
      </c>
      <c r="CG212" s="24">
        <f>IF(AND(H212=100%,H212="PEREMPUAN"),1,0)</f>
        <v>0</v>
      </c>
      <c r="CH212" s="24">
        <f>IF(AND(H212&lt;100%,H212="LAKI-LAKI"),1,0)</f>
        <v>0</v>
      </c>
      <c r="CI212" s="24">
        <f>IF(AND(H212&lt;100%,H212="PEREMPUAN"),1,0)</f>
        <v>0</v>
      </c>
      <c r="CJ212" s="24">
        <f>IF(AND(BS212=100%,H212="LAKI-LAKI"),1,0)</f>
        <v>0</v>
      </c>
      <c r="CK212" s="24">
        <f>IF(AND(BS212=100%,H212="PEREMPUAN"),1,0)</f>
        <v>0</v>
      </c>
      <c r="CL212" s="24">
        <f>IF(AND(BS212&lt;100%,H212="LAKI-LAKI"),1,0)</f>
        <v>1</v>
      </c>
      <c r="CM212" s="24">
        <f>IF(AND(BS212&lt;100%,H212="PEREMPUAN"),1,0)</f>
        <v>0</v>
      </c>
      <c r="CN212" s="45">
        <f>SUM(CB212:CE212)</f>
        <v>736000</v>
      </c>
      <c r="CO212" s="46"/>
    </row>
    <row r="213" spans="1:93">
      <c r="A213" s="22">
        <v>2</v>
      </c>
      <c r="B213" s="78" t="s">
        <v>256</v>
      </c>
      <c r="C213" s="103">
        <v>51958</v>
      </c>
      <c r="D213" s="25">
        <f>IFERROR(VLOOKUP($C213,[1]Sheet1!$C:$AD,14,0),"")</f>
        <v>44274</v>
      </c>
      <c r="E213" s="25">
        <f>IFERROR(VLOOKUP($C213,[1]Sheet1!$C:$AD,15,0),"")</f>
        <v>44638</v>
      </c>
      <c r="F213" s="26" t="str">
        <f>IFERROR(VLOOKUP($C213,[1]Sheet1!$C:$AD,17,0),"")</f>
        <v>E</v>
      </c>
      <c r="G213" s="25" t="s">
        <v>254</v>
      </c>
      <c r="H213" s="25" t="str">
        <f>IFERROR(VLOOKUP($C213,[1]Sheet1!$C:$AD,4,0),"")</f>
        <v>LAKI-LAKI</v>
      </c>
      <c r="I213" s="25" t="str">
        <f>IFERROR(VLOOKUP($C213,[1]Sheet1!$C:$AD,11,0),"")</f>
        <v>JEANNY ANASTASYA</v>
      </c>
      <c r="J213" s="25" t="str">
        <f>IFERROR(VLOOKUP($C213,[1]Sheet1!$C:$AD,12,0),"")</f>
        <v>AAN YANUAR</v>
      </c>
      <c r="K213" s="27" t="s">
        <v>68</v>
      </c>
      <c r="L213" s="24"/>
      <c r="M213" s="24"/>
      <c r="N213" s="22">
        <v>22</v>
      </c>
      <c r="O213" s="22">
        <f>VLOOKUP($C213,[1]Sheet2!$C:$AI,11,0)</f>
        <v>21</v>
      </c>
      <c r="P213" s="22">
        <f>VLOOKUP($C213,[1]Sheet2!$C:$AI,17,0)</f>
        <v>0</v>
      </c>
      <c r="Q213" s="22">
        <f>VLOOKUP($C213,[1]Sheet2!$C:$AI,19,0)</f>
        <v>0</v>
      </c>
      <c r="R213" s="22">
        <f>VLOOKUP($C213,[1]Sheet2!$C:$AI,25,0)</f>
        <v>0</v>
      </c>
      <c r="S213" s="22">
        <f>VLOOKUP($C213,[1]Sheet2!$C:$AI,22,0)</f>
        <v>0</v>
      </c>
      <c r="T213" s="22">
        <f>VLOOKUP($C213,[1]Sheet2!$C:$AI,16,0)</f>
        <v>0</v>
      </c>
      <c r="U213" s="22">
        <f t="shared" ref="U213:U221" si="158">SUM(P213:R213)</f>
        <v>0</v>
      </c>
      <c r="V213" s="22">
        <f t="shared" si="150"/>
        <v>21</v>
      </c>
      <c r="W213" s="22">
        <f t="shared" si="151"/>
        <v>21</v>
      </c>
      <c r="X213" s="22">
        <v>7.75</v>
      </c>
      <c r="Y213" s="22">
        <v>0</v>
      </c>
      <c r="Z213" s="28">
        <f t="shared" si="152"/>
        <v>1</v>
      </c>
      <c r="AA213" s="22">
        <f t="shared" si="153"/>
        <v>5</v>
      </c>
      <c r="AB213" s="29">
        <f t="shared" ref="AB213:AB221" si="159">AA213*$Y$210/5</f>
        <v>0.1</v>
      </c>
      <c r="AC213" s="22">
        <f t="shared" si="154"/>
        <v>0</v>
      </c>
      <c r="AD213" s="28">
        <f t="shared" ref="AD213:AD221" si="160">(V213-AC213)/V213</f>
        <v>1</v>
      </c>
      <c r="AE213" s="22">
        <f t="shared" si="155"/>
        <v>5</v>
      </c>
      <c r="AF213" s="29">
        <f t="shared" ref="AF213:AF221" si="161">AE213*$AC$210/5</f>
        <v>0.15</v>
      </c>
      <c r="AG213" s="22">
        <f t="shared" si="156"/>
        <v>9765</v>
      </c>
      <c r="AH213" s="30">
        <f>VLOOKUP(C213,[1]Sheet3!C:H,6,0)</f>
        <v>11293.549999999988</v>
      </c>
      <c r="AI213" s="31">
        <f t="shared" si="157"/>
        <v>1.1565335381464401</v>
      </c>
      <c r="AJ213" s="22">
        <f t="shared" ref="AJ213:AJ221" si="162">IF(AI213&lt;=90%,1,IF(AND(AI213&gt;90%,AI213&lt;100%),2,IF(AI213=100%,3,IF(AND(AI213&gt;100%,AI213&lt;=105%),4,5))))</f>
        <v>5</v>
      </c>
      <c r="AK213" s="29">
        <f t="shared" ref="AK213:AK221" si="163">AJ213*$AG$210/5</f>
        <v>0.1</v>
      </c>
      <c r="AL213" s="32">
        <v>300</v>
      </c>
      <c r="AM213" s="33">
        <f>VLOOKUP($C213,[1]Sheet1!$C:$AD,21,0)</f>
        <v>288.49344978165902</v>
      </c>
      <c r="AN213" s="32">
        <f t="shared" ref="AN213:AN221" si="164">IF(AM213&gt;AL213,1,IF(AM213=AL213,3,5))</f>
        <v>5</v>
      </c>
      <c r="AO213" s="104">
        <f t="shared" ref="AO213:AO221" si="165">AN213*$AL$210/5</f>
        <v>0.15</v>
      </c>
      <c r="AP213" s="34">
        <v>100</v>
      </c>
      <c r="AQ213" s="33">
        <f>VLOOKUP($C213,[1]Sheet1!$C:$AD,22,0)</f>
        <v>100</v>
      </c>
      <c r="AR213" s="105">
        <f t="shared" ref="AR213:AR221" si="166">IF(AQ213=AP213,5,IF(AQ213&gt;=98,3,1))</f>
        <v>5</v>
      </c>
      <c r="AS213" s="29">
        <f t="shared" ref="AS213:AS221" si="167">AR213*$AP$210/5</f>
        <v>0.08</v>
      </c>
      <c r="AT213" s="28">
        <v>1</v>
      </c>
      <c r="AU213" s="36">
        <f>VLOOKUP($C213,[1]Sheet1!$C:$AD,23,0)</f>
        <v>0.9</v>
      </c>
      <c r="AV213" s="105">
        <f t="shared" ref="AV213:AV221" si="168">IF(AU213=AT213,5,IF(AU213&gt;=98%,3,1))</f>
        <v>1</v>
      </c>
      <c r="AW213" s="29">
        <f t="shared" ref="AW213:AW221" si="169">AV213*$AT$210/5</f>
        <v>1.6E-2</v>
      </c>
      <c r="AX213" s="34">
        <v>100</v>
      </c>
      <c r="AY213" s="33">
        <f>VLOOKUP($C213,[1]Sheet1!$C:$AD,24,0)</f>
        <v>100</v>
      </c>
      <c r="AZ213" s="105">
        <f t="shared" ref="AZ213:AZ221" si="170">IF(AY213=AX213,5,IF(AY213&gt;=98,3,1))</f>
        <v>5</v>
      </c>
      <c r="BA213" s="29">
        <f t="shared" ref="BA213:BA221" si="171">AZ213*$AX$210/5</f>
        <v>0.06</v>
      </c>
      <c r="BB213" s="28">
        <v>1</v>
      </c>
      <c r="BC213" s="36">
        <f>VLOOKUP($C213,[1]Sheet1!$C:$AD,25,0)</f>
        <v>0.9</v>
      </c>
      <c r="BD213" s="37" t="s">
        <v>255</v>
      </c>
      <c r="BE213" s="32">
        <f t="shared" ref="BE213:BE221" si="172">IF(BD213=1,0,IF(BC213=100%,5,IF(AND(BC213&gt;=85%,BC213&lt;100%),4,IF(BC213="",3,1))))</f>
        <v>4</v>
      </c>
      <c r="BF213" s="29">
        <f t="shared" ref="BF213:BF221" si="173">BE213*$BB$210/5</f>
        <v>0.08</v>
      </c>
      <c r="BG213" s="28">
        <v>1</v>
      </c>
      <c r="BH213" s="36">
        <f>VLOOKUP($C213,[1]Sheet1!$C:$AD,26,0)</f>
        <v>0.33333333333333298</v>
      </c>
      <c r="BI213" s="32">
        <f t="shared" ref="BI213:BI221" si="174">IF(BH213=100%,5,IF(AND(BH213&gt;=40%,BH213&lt;100%),4,IF(BH213="",3,1)))</f>
        <v>1</v>
      </c>
      <c r="BJ213" s="29">
        <f t="shared" ref="BJ213:BJ221" si="175">BI213*$BG$210/5</f>
        <v>1.6E-2</v>
      </c>
      <c r="BK213" s="38">
        <v>0.95</v>
      </c>
      <c r="BL213" s="36">
        <f>VLOOKUP($C213,[1]Sheet1!$C:$AD,27,0)</f>
        <v>0.98034934497816595</v>
      </c>
      <c r="BM213" s="32">
        <f t="shared" ref="BM213:BM221" si="176">IF(BL213&gt;BK213,5,IF(BL213=BK213,4,IF(BL213="",3,1)))</f>
        <v>5</v>
      </c>
      <c r="BN213" s="29">
        <f t="shared" ref="BN213:BN221" si="177">BM213*$BK$210/5</f>
        <v>0.05</v>
      </c>
      <c r="BO213" s="39">
        <f>VLOOKUP(B213,[2]Sheet1!$B$2:$D$214,3,0)</f>
        <v>2</v>
      </c>
      <c r="BP213" s="32">
        <f t="shared" ref="BP213:BP221" si="178">IF(BO213&gt;1,5,IF(BO213=1,3,1))</f>
        <v>5</v>
      </c>
      <c r="BQ213" s="29">
        <f t="shared" ref="BQ213:BQ221" si="179">BP213*$BO$210/5</f>
        <v>0.05</v>
      </c>
      <c r="BR213" s="29">
        <f t="shared" ref="BR213:BR221" si="180">AB213+AF213+AK213+AO213</f>
        <v>0.5</v>
      </c>
      <c r="BS213" s="29">
        <f t="shared" ref="BS213:BS221" si="181">BJ213+AW213+BA213+BF213+AS213</f>
        <v>0.252</v>
      </c>
      <c r="BT213" s="29">
        <f t="shared" ref="BT213:BT221" si="182">BQ213+BN213</f>
        <v>0.1</v>
      </c>
      <c r="BU213" s="29">
        <f t="shared" ref="BU213:BU221" si="183">SUM(BR213:BT213)</f>
        <v>0.85199999999999998</v>
      </c>
      <c r="BV213" s="41" t="str">
        <f t="shared" ref="BV213:BV221" si="184">IF(M213="TIDAK","GUGUR",IF(CA213&gt;0,"GUGUR","TERIMA"))</f>
        <v>TERIMA</v>
      </c>
      <c r="BW213" s="42">
        <f t="shared" ref="BW213:BW221" si="185">IF(BV213="GUGUR",0,IF(G213="AGENT POSTPAID",670000,IF(G213="AGENT PRIORITY",800000,IF(G213="AGENT PREPAID",670000,))))</f>
        <v>800000</v>
      </c>
      <c r="BX213" s="43">
        <f t="shared" ref="BX213:BX221" si="186">BW213*BS213</f>
        <v>201600</v>
      </c>
      <c r="BY213" s="44">
        <v>1</v>
      </c>
      <c r="BZ213" s="44"/>
      <c r="CA213" s="44"/>
      <c r="CB213" s="43">
        <f t="shared" ref="CB213:CB221" si="187">BR213*BW213</f>
        <v>400000</v>
      </c>
      <c r="CC213" s="43">
        <f t="shared" ref="CC213:CC221" si="188">IF(L213="YA",(V213/N213)*BX213,IF(M213="YA",(V213/N213)*BX213,IF(T213&gt;0,(V213/N213)*BX213,IF(BY213&gt;0,BX213*85%,IF(BZ213&gt;0,BX213*60%,IF(CA213&gt;0,BX213*0%,BX213))))))</f>
        <v>171360</v>
      </c>
      <c r="CD213" s="43">
        <f t="shared" ref="CD213:CD221" si="189">BT213*BW213</f>
        <v>80000</v>
      </c>
      <c r="CE213" s="37">
        <f t="shared" ref="CE213:CE221" si="190">IF(BV213="GUGUR",0,IF(BU213=100%,200000,IF(AND(BU213&gt;=98%,BU213&lt;100%),100000,IF(AND(BU213&gt;=97%,BU213&lt;99%),50000,))))</f>
        <v>0</v>
      </c>
      <c r="CF213" s="24">
        <f t="shared" ref="CF213:CF221" si="191">IF(AND(H213=100%,H213="LAKI-LAKI"),1,0)</f>
        <v>0</v>
      </c>
      <c r="CG213" s="24">
        <f t="shared" ref="CG213:CG221" si="192">IF(AND(H213=100%,H213="PEREMPUAN"),1,0)</f>
        <v>0</v>
      </c>
      <c r="CH213" s="24">
        <f t="shared" ref="CH213:CH221" si="193">IF(AND(H213&lt;100%,H213="LAKI-LAKI"),1,0)</f>
        <v>0</v>
      </c>
      <c r="CI213" s="24">
        <f t="shared" ref="CI213:CI221" si="194">IF(AND(H213&lt;100%,H213="PEREMPUAN"),1,0)</f>
        <v>0</v>
      </c>
      <c r="CJ213" s="24">
        <f t="shared" ref="CJ213:CJ221" si="195">IF(AND(BS213=100%,H213="LAKI-LAKI"),1,0)</f>
        <v>0</v>
      </c>
      <c r="CK213" s="24">
        <f t="shared" ref="CK213:CK221" si="196">IF(AND(BS213=100%,H213="PEREMPUAN"),1,0)</f>
        <v>0</v>
      </c>
      <c r="CL213" s="24">
        <f t="shared" ref="CL213:CL221" si="197">IF(AND(BS213&lt;100%,H213="LAKI-LAKI"),1,0)</f>
        <v>1</v>
      </c>
      <c r="CM213" s="24">
        <f t="shared" ref="CM213:CM221" si="198">IF(AND(BS213&lt;100%,H213="PEREMPUAN"),1,0)</f>
        <v>0</v>
      </c>
      <c r="CN213" s="45">
        <f t="shared" ref="CN213:CN221" si="199">SUM(CB213:CE213)</f>
        <v>651360</v>
      </c>
      <c r="CO213" s="46"/>
    </row>
    <row r="214" spans="1:93">
      <c r="A214" s="22">
        <v>3</v>
      </c>
      <c r="B214" s="78" t="s">
        <v>257</v>
      </c>
      <c r="C214" s="103">
        <v>150493</v>
      </c>
      <c r="D214" s="25">
        <f>IFERROR(VLOOKUP($C214,[1]Sheet1!$C:$AD,14,0),"")</f>
        <v>44497</v>
      </c>
      <c r="E214" s="25">
        <f>IFERROR(VLOOKUP($C214,[1]Sheet1!$C:$AD,15,0),"")</f>
        <v>44861</v>
      </c>
      <c r="F214" s="26" t="str">
        <f>IFERROR(VLOOKUP($C214,[1]Sheet1!$C:$AD,17,0),"")</f>
        <v>E</v>
      </c>
      <c r="G214" s="25" t="s">
        <v>254</v>
      </c>
      <c r="H214" s="25" t="str">
        <f>IFERROR(VLOOKUP($C214,[1]Sheet1!$C:$AD,4,0),"")</f>
        <v>PEREMPUAN</v>
      </c>
      <c r="I214" s="25" t="str">
        <f>IFERROR(VLOOKUP($C214,[1]Sheet1!$C:$AD,11,0),"")</f>
        <v>RITA</v>
      </c>
      <c r="J214" s="25" t="str">
        <f>IFERROR(VLOOKUP($C214,[1]Sheet1!$C:$AD,12,0),"")</f>
        <v>RIKA RIANY</v>
      </c>
      <c r="K214" s="27" t="s">
        <v>68</v>
      </c>
      <c r="L214" s="24"/>
      <c r="M214" s="24"/>
      <c r="N214" s="22">
        <v>22</v>
      </c>
      <c r="O214" s="22">
        <f>VLOOKUP($C214,[1]Sheet2!$C:$AI,11,0)</f>
        <v>21</v>
      </c>
      <c r="P214" s="22">
        <f>VLOOKUP($C214,[1]Sheet2!$C:$AI,17,0)</f>
        <v>0</v>
      </c>
      <c r="Q214" s="22">
        <f>VLOOKUP($C214,[1]Sheet2!$C:$AI,19,0)</f>
        <v>0</v>
      </c>
      <c r="R214" s="22">
        <f>VLOOKUP($C214,[1]Sheet2!$C:$AI,25,0)</f>
        <v>0</v>
      </c>
      <c r="S214" s="22">
        <f>VLOOKUP($C214,[1]Sheet2!$C:$AI,22,0)</f>
        <v>0</v>
      </c>
      <c r="T214" s="22">
        <f>VLOOKUP($C214,[1]Sheet2!$C:$AI,16,0)</f>
        <v>0</v>
      </c>
      <c r="U214" s="22">
        <f t="shared" si="158"/>
        <v>0</v>
      </c>
      <c r="V214" s="22">
        <f t="shared" si="150"/>
        <v>21</v>
      </c>
      <c r="W214" s="22">
        <f t="shared" si="151"/>
        <v>21</v>
      </c>
      <c r="X214" s="22">
        <v>7.75</v>
      </c>
      <c r="Y214" s="22">
        <v>0</v>
      </c>
      <c r="Z214" s="28">
        <f t="shared" si="152"/>
        <v>1</v>
      </c>
      <c r="AA214" s="22">
        <f t="shared" si="153"/>
        <v>5</v>
      </c>
      <c r="AB214" s="29">
        <f t="shared" si="159"/>
        <v>0.1</v>
      </c>
      <c r="AC214" s="22">
        <f t="shared" si="154"/>
        <v>0</v>
      </c>
      <c r="AD214" s="28">
        <f t="shared" si="160"/>
        <v>1</v>
      </c>
      <c r="AE214" s="22">
        <f t="shared" si="155"/>
        <v>5</v>
      </c>
      <c r="AF214" s="29">
        <f t="shared" si="161"/>
        <v>0.15</v>
      </c>
      <c r="AG214" s="22">
        <f t="shared" si="156"/>
        <v>9765</v>
      </c>
      <c r="AH214" s="30">
        <f>VLOOKUP(C214,[1]Sheet3!C:H,6,0)</f>
        <v>11750.216666666698</v>
      </c>
      <c r="AI214" s="31">
        <f t="shared" si="157"/>
        <v>1.20329919781533</v>
      </c>
      <c r="AJ214" s="22">
        <f t="shared" si="162"/>
        <v>5</v>
      </c>
      <c r="AK214" s="29">
        <f t="shared" si="163"/>
        <v>0.1</v>
      </c>
      <c r="AL214" s="32">
        <v>300</v>
      </c>
      <c r="AM214" s="33">
        <f>VLOOKUP($C214,[1]Sheet1!$C:$AD,21,0)</f>
        <v>282.825049701789</v>
      </c>
      <c r="AN214" s="32">
        <f t="shared" si="164"/>
        <v>5</v>
      </c>
      <c r="AO214" s="104">
        <f t="shared" si="165"/>
        <v>0.15</v>
      </c>
      <c r="AP214" s="34">
        <v>100</v>
      </c>
      <c r="AQ214" s="33">
        <f>VLOOKUP($C214,[1]Sheet1!$C:$AD,22,0)</f>
        <v>99.1666666666667</v>
      </c>
      <c r="AR214" s="105">
        <f t="shared" si="166"/>
        <v>3</v>
      </c>
      <c r="AS214" s="29">
        <f t="shared" si="167"/>
        <v>4.8000000000000001E-2</v>
      </c>
      <c r="AT214" s="28">
        <v>1</v>
      </c>
      <c r="AU214" s="36">
        <f>VLOOKUP($C214,[1]Sheet1!$C:$AD,23,0)</f>
        <v>0.97777777777777797</v>
      </c>
      <c r="AV214" s="105">
        <f t="shared" si="168"/>
        <v>1</v>
      </c>
      <c r="AW214" s="29">
        <f t="shared" si="169"/>
        <v>1.6E-2</v>
      </c>
      <c r="AX214" s="34">
        <v>100</v>
      </c>
      <c r="AY214" s="33">
        <f>VLOOKUP($C214,[1]Sheet1!$C:$AD,24,0)</f>
        <v>100</v>
      </c>
      <c r="AZ214" s="105">
        <f t="shared" si="170"/>
        <v>5</v>
      </c>
      <c r="BA214" s="29">
        <f t="shared" si="171"/>
        <v>0.06</v>
      </c>
      <c r="BB214" s="28">
        <v>1</v>
      </c>
      <c r="BC214" s="36">
        <f>VLOOKUP($C214,[1]Sheet1!$C:$AD,25,0)</f>
        <v>1</v>
      </c>
      <c r="BD214" s="37" t="s">
        <v>255</v>
      </c>
      <c r="BE214" s="32">
        <f t="shared" si="172"/>
        <v>5</v>
      </c>
      <c r="BF214" s="29">
        <f t="shared" si="173"/>
        <v>0.1</v>
      </c>
      <c r="BG214" s="28">
        <v>1</v>
      </c>
      <c r="BH214" s="36">
        <f>VLOOKUP($C214,[1]Sheet1!$C:$AD,26,0)</f>
        <v>0.88888888888888895</v>
      </c>
      <c r="BI214" s="32">
        <f t="shared" si="174"/>
        <v>4</v>
      </c>
      <c r="BJ214" s="29">
        <f t="shared" si="175"/>
        <v>6.4000000000000001E-2</v>
      </c>
      <c r="BK214" s="38">
        <v>0.95</v>
      </c>
      <c r="BL214" s="36">
        <f>VLOOKUP($C214,[1]Sheet1!$C:$AD,27,0)</f>
        <v>0.99005964214711695</v>
      </c>
      <c r="BM214" s="32">
        <f t="shared" si="176"/>
        <v>5</v>
      </c>
      <c r="BN214" s="29">
        <f t="shared" si="177"/>
        <v>0.05</v>
      </c>
      <c r="BO214" s="39">
        <f>VLOOKUP(B214,[2]Sheet1!$B$2:$D$214,3,0)</f>
        <v>2</v>
      </c>
      <c r="BP214" s="32">
        <f t="shared" si="178"/>
        <v>5</v>
      </c>
      <c r="BQ214" s="29">
        <f t="shared" si="179"/>
        <v>0.05</v>
      </c>
      <c r="BR214" s="29">
        <f t="shared" si="180"/>
        <v>0.5</v>
      </c>
      <c r="BS214" s="29">
        <f t="shared" si="181"/>
        <v>0.28800000000000003</v>
      </c>
      <c r="BT214" s="29">
        <f t="shared" si="182"/>
        <v>0.1</v>
      </c>
      <c r="BU214" s="29">
        <f t="shared" si="183"/>
        <v>0.88800000000000001</v>
      </c>
      <c r="BV214" s="41" t="str">
        <f t="shared" si="184"/>
        <v>TERIMA</v>
      </c>
      <c r="BW214" s="42">
        <f t="shared" si="185"/>
        <v>800000</v>
      </c>
      <c r="BX214" s="43">
        <f t="shared" si="186"/>
        <v>230400.00000000003</v>
      </c>
      <c r="BY214" s="44"/>
      <c r="BZ214" s="44"/>
      <c r="CA214" s="44"/>
      <c r="CB214" s="43">
        <f t="shared" si="187"/>
        <v>400000</v>
      </c>
      <c r="CC214" s="43">
        <f t="shared" si="188"/>
        <v>230400.00000000003</v>
      </c>
      <c r="CD214" s="43">
        <f t="shared" si="189"/>
        <v>80000</v>
      </c>
      <c r="CE214" s="37">
        <f t="shared" si="190"/>
        <v>0</v>
      </c>
      <c r="CF214" s="24">
        <f t="shared" si="191"/>
        <v>0</v>
      </c>
      <c r="CG214" s="24">
        <f t="shared" si="192"/>
        <v>0</v>
      </c>
      <c r="CH214" s="24">
        <f t="shared" si="193"/>
        <v>0</v>
      </c>
      <c r="CI214" s="24">
        <f t="shared" si="194"/>
        <v>0</v>
      </c>
      <c r="CJ214" s="24">
        <f t="shared" si="195"/>
        <v>0</v>
      </c>
      <c r="CK214" s="24">
        <f t="shared" si="196"/>
        <v>0</v>
      </c>
      <c r="CL214" s="24">
        <f t="shared" si="197"/>
        <v>0</v>
      </c>
      <c r="CM214" s="24">
        <f t="shared" si="198"/>
        <v>1</v>
      </c>
      <c r="CN214" s="45">
        <f t="shared" si="199"/>
        <v>710400</v>
      </c>
      <c r="CO214" s="46"/>
    </row>
    <row r="215" spans="1:93">
      <c r="A215" s="22">
        <v>4</v>
      </c>
      <c r="B215" s="78" t="s">
        <v>258</v>
      </c>
      <c r="C215" s="103">
        <v>54351</v>
      </c>
      <c r="D215" s="25">
        <f>IFERROR(VLOOKUP($C215,[1]Sheet1!$C:$AD,14,0),"")</f>
        <v>44562</v>
      </c>
      <c r="E215" s="25">
        <f>IFERROR(VLOOKUP($C215,[1]Sheet1!$C:$AD,15,0),"")</f>
        <v>44865</v>
      </c>
      <c r="F215" s="26" t="str">
        <f>IFERROR(VLOOKUP($C215,[1]Sheet1!$C:$AD,17,0),"")</f>
        <v>E</v>
      </c>
      <c r="G215" s="25" t="s">
        <v>254</v>
      </c>
      <c r="H215" s="25" t="str">
        <f>IFERROR(VLOOKUP($C215,[1]Sheet1!$C:$AD,4,0),"")</f>
        <v>PEREMPUAN</v>
      </c>
      <c r="I215" s="25" t="str">
        <f>IFERROR(VLOOKUP($C215,[1]Sheet1!$C:$AD,11,0),"")</f>
        <v>ADITYA ROY WICAKSONO</v>
      </c>
      <c r="J215" s="25" t="str">
        <f>IFERROR(VLOOKUP($C215,[1]Sheet1!$C:$AD,12,0),"")</f>
        <v>AAN YANUAR</v>
      </c>
      <c r="K215" s="27" t="s">
        <v>68</v>
      </c>
      <c r="L215" s="24"/>
      <c r="M215" s="24"/>
      <c r="N215" s="22">
        <v>22</v>
      </c>
      <c r="O215" s="22">
        <f>VLOOKUP($C215,[1]Sheet2!$C:$AI,11,0)</f>
        <v>21</v>
      </c>
      <c r="P215" s="22">
        <f>VLOOKUP($C215,[1]Sheet2!$C:$AI,17,0)</f>
        <v>0</v>
      </c>
      <c r="Q215" s="22">
        <f>VLOOKUP($C215,[1]Sheet2!$C:$AI,19,0)</f>
        <v>0</v>
      </c>
      <c r="R215" s="22">
        <f>VLOOKUP($C215,[1]Sheet2!$C:$AI,25,0)</f>
        <v>0</v>
      </c>
      <c r="S215" s="22">
        <f>VLOOKUP($C215,[1]Sheet2!$C:$AI,22,0)</f>
        <v>0</v>
      </c>
      <c r="T215" s="22">
        <f>VLOOKUP($C215,[1]Sheet2!$C:$AI,16,0)</f>
        <v>0</v>
      </c>
      <c r="U215" s="22">
        <f t="shared" si="158"/>
        <v>0</v>
      </c>
      <c r="V215" s="22">
        <f t="shared" si="150"/>
        <v>21</v>
      </c>
      <c r="W215" s="22">
        <f t="shared" si="151"/>
        <v>21</v>
      </c>
      <c r="X215" s="22">
        <v>7.75</v>
      </c>
      <c r="Y215" s="22">
        <v>0</v>
      </c>
      <c r="Z215" s="28">
        <f t="shared" si="152"/>
        <v>1</v>
      </c>
      <c r="AA215" s="22">
        <f t="shared" si="153"/>
        <v>5</v>
      </c>
      <c r="AB215" s="29">
        <f t="shared" si="159"/>
        <v>0.1</v>
      </c>
      <c r="AC215" s="22">
        <f t="shared" si="154"/>
        <v>0</v>
      </c>
      <c r="AD215" s="28">
        <f t="shared" si="160"/>
        <v>1</v>
      </c>
      <c r="AE215" s="22">
        <f t="shared" si="155"/>
        <v>5</v>
      </c>
      <c r="AF215" s="29">
        <f t="shared" si="161"/>
        <v>0.15</v>
      </c>
      <c r="AG215" s="22">
        <f t="shared" si="156"/>
        <v>9765</v>
      </c>
      <c r="AH215" s="30">
        <f>VLOOKUP(C215,[1]Sheet3!C:H,6,0)</f>
        <v>11296.266666666626</v>
      </c>
      <c r="AI215" s="31">
        <f t="shared" si="157"/>
        <v>1.1568117426181901</v>
      </c>
      <c r="AJ215" s="22">
        <f t="shared" si="162"/>
        <v>5</v>
      </c>
      <c r="AK215" s="29">
        <f t="shared" si="163"/>
        <v>0.1</v>
      </c>
      <c r="AL215" s="32">
        <v>300</v>
      </c>
      <c r="AM215" s="33">
        <f>VLOOKUP($C215,[1]Sheet1!$C:$AD,21,0)</f>
        <v>289.09090909090901</v>
      </c>
      <c r="AN215" s="32">
        <f t="shared" si="164"/>
        <v>5</v>
      </c>
      <c r="AO215" s="104">
        <f t="shared" si="165"/>
        <v>0.15</v>
      </c>
      <c r="AP215" s="34">
        <v>100</v>
      </c>
      <c r="AQ215" s="33">
        <f>VLOOKUP($C215,[1]Sheet1!$C:$AD,22,0)</f>
        <v>100</v>
      </c>
      <c r="AR215" s="105">
        <f t="shared" si="166"/>
        <v>5</v>
      </c>
      <c r="AS215" s="29">
        <f t="shared" si="167"/>
        <v>0.08</v>
      </c>
      <c r="AT215" s="28">
        <v>1</v>
      </c>
      <c r="AU215" s="36">
        <f>VLOOKUP($C215,[1]Sheet1!$C:$AD,23,0)</f>
        <v>0.99259259259259303</v>
      </c>
      <c r="AV215" s="105">
        <f t="shared" si="168"/>
        <v>3</v>
      </c>
      <c r="AW215" s="29">
        <f t="shared" si="169"/>
        <v>4.8000000000000001E-2</v>
      </c>
      <c r="AX215" s="34">
        <v>100</v>
      </c>
      <c r="AY215" s="33">
        <f>VLOOKUP($C215,[1]Sheet1!$C:$AD,24,0)</f>
        <v>100</v>
      </c>
      <c r="AZ215" s="105">
        <f t="shared" si="170"/>
        <v>5</v>
      </c>
      <c r="BA215" s="29">
        <f t="shared" si="171"/>
        <v>0.06</v>
      </c>
      <c r="BB215" s="28">
        <v>1</v>
      </c>
      <c r="BC215" s="36">
        <f>VLOOKUP($C215,[1]Sheet1!$C:$AD,25,0)</f>
        <v>0.952380952380952</v>
      </c>
      <c r="BD215" s="37" t="s">
        <v>255</v>
      </c>
      <c r="BE215" s="32">
        <f t="shared" si="172"/>
        <v>4</v>
      </c>
      <c r="BF215" s="29">
        <f t="shared" si="173"/>
        <v>0.08</v>
      </c>
      <c r="BG215" s="28">
        <v>1</v>
      </c>
      <c r="BH215" s="36">
        <f>VLOOKUP($C215,[1]Sheet1!$C:$AD,26,0)</f>
        <v>0.62962962962962998</v>
      </c>
      <c r="BI215" s="32">
        <f t="shared" si="174"/>
        <v>4</v>
      </c>
      <c r="BJ215" s="29">
        <f t="shared" si="175"/>
        <v>6.4000000000000001E-2</v>
      </c>
      <c r="BK215" s="38">
        <v>0.95</v>
      </c>
      <c r="BL215" s="36">
        <f>VLOOKUP($C215,[1]Sheet1!$C:$AD,27,0)</f>
        <v>0.98585858585858599</v>
      </c>
      <c r="BM215" s="32">
        <f t="shared" si="176"/>
        <v>5</v>
      </c>
      <c r="BN215" s="29">
        <f t="shared" si="177"/>
        <v>0.05</v>
      </c>
      <c r="BO215" s="39">
        <f>VLOOKUP(B215,[2]Sheet1!$B$2:$D$214,3,0)</f>
        <v>2</v>
      </c>
      <c r="BP215" s="32">
        <f t="shared" si="178"/>
        <v>5</v>
      </c>
      <c r="BQ215" s="29">
        <f t="shared" si="179"/>
        <v>0.05</v>
      </c>
      <c r="BR215" s="29">
        <f t="shared" si="180"/>
        <v>0.5</v>
      </c>
      <c r="BS215" s="29">
        <f t="shared" si="181"/>
        <v>0.33200000000000002</v>
      </c>
      <c r="BT215" s="29">
        <f t="shared" si="182"/>
        <v>0.1</v>
      </c>
      <c r="BU215" s="29">
        <f t="shared" si="183"/>
        <v>0.93200000000000005</v>
      </c>
      <c r="BV215" s="41" t="str">
        <f t="shared" si="184"/>
        <v>TERIMA</v>
      </c>
      <c r="BW215" s="42">
        <f t="shared" si="185"/>
        <v>800000</v>
      </c>
      <c r="BX215" s="43">
        <f t="shared" si="186"/>
        <v>265600</v>
      </c>
      <c r="BY215" s="44"/>
      <c r="BZ215" s="44"/>
      <c r="CA215" s="44"/>
      <c r="CB215" s="43">
        <f t="shared" si="187"/>
        <v>400000</v>
      </c>
      <c r="CC215" s="43">
        <f t="shared" si="188"/>
        <v>265600</v>
      </c>
      <c r="CD215" s="43">
        <f t="shared" si="189"/>
        <v>80000</v>
      </c>
      <c r="CE215" s="37">
        <f t="shared" si="190"/>
        <v>0</v>
      </c>
      <c r="CF215" s="24">
        <f t="shared" si="191"/>
        <v>0</v>
      </c>
      <c r="CG215" s="24">
        <f t="shared" si="192"/>
        <v>0</v>
      </c>
      <c r="CH215" s="24">
        <f t="shared" si="193"/>
        <v>0</v>
      </c>
      <c r="CI215" s="24">
        <f t="shared" si="194"/>
        <v>0</v>
      </c>
      <c r="CJ215" s="24">
        <f t="shared" si="195"/>
        <v>0</v>
      </c>
      <c r="CK215" s="24">
        <f t="shared" si="196"/>
        <v>0</v>
      </c>
      <c r="CL215" s="24">
        <f t="shared" si="197"/>
        <v>0</v>
      </c>
      <c r="CM215" s="24">
        <f t="shared" si="198"/>
        <v>1</v>
      </c>
      <c r="CN215" s="45">
        <f t="shared" si="199"/>
        <v>745600</v>
      </c>
      <c r="CO215" s="46"/>
    </row>
    <row r="216" spans="1:93">
      <c r="A216" s="22">
        <v>5</v>
      </c>
      <c r="B216" s="86" t="s">
        <v>259</v>
      </c>
      <c r="C216" s="103">
        <v>154667</v>
      </c>
      <c r="D216" s="25">
        <f>IFERROR(VLOOKUP($C216,[1]Sheet1!$C:$AD,14,0),"")</f>
        <v>44350</v>
      </c>
      <c r="E216" s="25">
        <f>IFERROR(VLOOKUP($C216,[1]Sheet1!$C:$AD,15,0),"")</f>
        <v>44714</v>
      </c>
      <c r="F216" s="26" t="str">
        <f>IFERROR(VLOOKUP($C216,[1]Sheet1!$C:$AD,17,0),"")</f>
        <v>E</v>
      </c>
      <c r="G216" s="25" t="s">
        <v>254</v>
      </c>
      <c r="H216" s="25" t="str">
        <f>IFERROR(VLOOKUP($C216,[1]Sheet1!$C:$AD,4,0),"")</f>
        <v>PEREMPUAN</v>
      </c>
      <c r="I216" s="25" t="str">
        <f>IFERROR(VLOOKUP($C216,[1]Sheet1!$C:$AD,11,0),"")</f>
        <v>ANDRYAN ANAKOTTA PARY</v>
      </c>
      <c r="J216" s="25" t="str">
        <f>IFERROR(VLOOKUP($C216,[1]Sheet1!$C:$AD,12,0),"")</f>
        <v>AAN YANUAR</v>
      </c>
      <c r="K216" s="27" t="s">
        <v>68</v>
      </c>
      <c r="L216" s="24"/>
      <c r="M216" s="24"/>
      <c r="N216" s="22">
        <v>22</v>
      </c>
      <c r="O216" s="22">
        <f>VLOOKUP($C216,[1]Sheet2!$C:$AI,11,0)</f>
        <v>21</v>
      </c>
      <c r="P216" s="22">
        <f>VLOOKUP($C216,[1]Sheet2!$C:$AI,17,0)</f>
        <v>0</v>
      </c>
      <c r="Q216" s="22">
        <f>VLOOKUP($C216,[1]Sheet2!$C:$AI,19,0)</f>
        <v>0</v>
      </c>
      <c r="R216" s="22">
        <f>VLOOKUP($C216,[1]Sheet2!$C:$AI,25,0)</f>
        <v>0</v>
      </c>
      <c r="S216" s="22">
        <f>VLOOKUP($C216,[1]Sheet2!$C:$AI,22,0)</f>
        <v>0</v>
      </c>
      <c r="T216" s="22">
        <f>VLOOKUP($C216,[1]Sheet2!$C:$AI,16,0)</f>
        <v>0</v>
      </c>
      <c r="U216" s="22">
        <f t="shared" si="158"/>
        <v>0</v>
      </c>
      <c r="V216" s="22">
        <f t="shared" si="150"/>
        <v>21</v>
      </c>
      <c r="W216" s="22">
        <f t="shared" si="151"/>
        <v>21</v>
      </c>
      <c r="X216" s="22">
        <v>7.75</v>
      </c>
      <c r="Y216" s="22">
        <v>0</v>
      </c>
      <c r="Z216" s="28">
        <f t="shared" si="152"/>
        <v>1</v>
      </c>
      <c r="AA216" s="22">
        <f t="shared" si="153"/>
        <v>5</v>
      </c>
      <c r="AB216" s="29">
        <f t="shared" si="159"/>
        <v>0.1</v>
      </c>
      <c r="AC216" s="22">
        <f t="shared" si="154"/>
        <v>0</v>
      </c>
      <c r="AD216" s="28">
        <f t="shared" si="160"/>
        <v>1</v>
      </c>
      <c r="AE216" s="22">
        <f t="shared" si="155"/>
        <v>5</v>
      </c>
      <c r="AF216" s="29">
        <f t="shared" si="161"/>
        <v>0.15</v>
      </c>
      <c r="AG216" s="22">
        <f t="shared" si="156"/>
        <v>9765</v>
      </c>
      <c r="AH216" s="30">
        <f>VLOOKUP(C216,[1]Sheet3!C:H,6,0)</f>
        <v>11700.13333333331</v>
      </c>
      <c r="AI216" s="31">
        <f t="shared" si="157"/>
        <v>1.1981703362348499</v>
      </c>
      <c r="AJ216" s="22">
        <f t="shared" si="162"/>
        <v>5</v>
      </c>
      <c r="AK216" s="29">
        <f t="shared" si="163"/>
        <v>0.1</v>
      </c>
      <c r="AL216" s="32">
        <v>300</v>
      </c>
      <c r="AM216" s="33">
        <f>VLOOKUP($C216,[1]Sheet1!$C:$AD,21,0)</f>
        <v>280.33333333333297</v>
      </c>
      <c r="AN216" s="32">
        <f t="shared" si="164"/>
        <v>5</v>
      </c>
      <c r="AO216" s="104">
        <f t="shared" si="165"/>
        <v>0.15</v>
      </c>
      <c r="AP216" s="34">
        <v>100</v>
      </c>
      <c r="AQ216" s="33">
        <f>VLOOKUP($C216,[1]Sheet1!$C:$AD,22,0)</f>
        <v>99.5833333333333</v>
      </c>
      <c r="AR216" s="105">
        <f t="shared" si="166"/>
        <v>3</v>
      </c>
      <c r="AS216" s="29">
        <f t="shared" si="167"/>
        <v>4.8000000000000001E-2</v>
      </c>
      <c r="AT216" s="28">
        <v>1</v>
      </c>
      <c r="AU216" s="36">
        <f>VLOOKUP($C216,[1]Sheet1!$C:$AD,23,0)</f>
        <v>0.98888888888888904</v>
      </c>
      <c r="AV216" s="105">
        <f t="shared" si="168"/>
        <v>3</v>
      </c>
      <c r="AW216" s="29">
        <f t="shared" si="169"/>
        <v>4.8000000000000001E-2</v>
      </c>
      <c r="AX216" s="34">
        <v>100</v>
      </c>
      <c r="AY216" s="33">
        <f>VLOOKUP($C216,[1]Sheet1!$C:$AD,24,0)</f>
        <v>100</v>
      </c>
      <c r="AZ216" s="105">
        <f t="shared" si="170"/>
        <v>5</v>
      </c>
      <c r="BA216" s="29">
        <f t="shared" si="171"/>
        <v>0.06</v>
      </c>
      <c r="BB216" s="28">
        <v>1</v>
      </c>
      <c r="BC216" s="36">
        <f>VLOOKUP($C216,[1]Sheet1!$C:$AD,25,0)</f>
        <v>1</v>
      </c>
      <c r="BD216" s="37" t="s">
        <v>255</v>
      </c>
      <c r="BE216" s="32">
        <f t="shared" si="172"/>
        <v>5</v>
      </c>
      <c r="BF216" s="29">
        <f t="shared" si="173"/>
        <v>0.1</v>
      </c>
      <c r="BG216" s="28">
        <v>1</v>
      </c>
      <c r="BH216" s="36">
        <f>VLOOKUP($C216,[1]Sheet1!$C:$AD,26,0)</f>
        <v>0.83333333333333304</v>
      </c>
      <c r="BI216" s="32">
        <f t="shared" si="174"/>
        <v>4</v>
      </c>
      <c r="BJ216" s="29">
        <f t="shared" si="175"/>
        <v>6.4000000000000001E-2</v>
      </c>
      <c r="BK216" s="38">
        <v>0.95</v>
      </c>
      <c r="BL216" s="36">
        <f>VLOOKUP($C216,[1]Sheet1!$C:$AD,27,0)</f>
        <v>0.97539149888143195</v>
      </c>
      <c r="BM216" s="32">
        <f t="shared" si="176"/>
        <v>5</v>
      </c>
      <c r="BN216" s="29">
        <f t="shared" si="177"/>
        <v>0.05</v>
      </c>
      <c r="BO216" s="39">
        <f>VLOOKUP(B216,[2]Sheet1!$B$2:$D$214,3,0)</f>
        <v>2</v>
      </c>
      <c r="BP216" s="32">
        <f t="shared" si="178"/>
        <v>5</v>
      </c>
      <c r="BQ216" s="29">
        <f t="shared" si="179"/>
        <v>0.05</v>
      </c>
      <c r="BR216" s="29">
        <f t="shared" si="180"/>
        <v>0.5</v>
      </c>
      <c r="BS216" s="29">
        <f t="shared" si="181"/>
        <v>0.32</v>
      </c>
      <c r="BT216" s="29">
        <f t="shared" si="182"/>
        <v>0.1</v>
      </c>
      <c r="BU216" s="29">
        <f t="shared" si="183"/>
        <v>0.92</v>
      </c>
      <c r="BV216" s="41" t="str">
        <f t="shared" si="184"/>
        <v>TERIMA</v>
      </c>
      <c r="BW216" s="42">
        <f t="shared" si="185"/>
        <v>800000</v>
      </c>
      <c r="BX216" s="43">
        <f t="shared" si="186"/>
        <v>256000</v>
      </c>
      <c r="BY216" s="44"/>
      <c r="BZ216" s="44"/>
      <c r="CA216" s="44"/>
      <c r="CB216" s="43">
        <f t="shared" si="187"/>
        <v>400000</v>
      </c>
      <c r="CC216" s="43">
        <f t="shared" si="188"/>
        <v>256000</v>
      </c>
      <c r="CD216" s="43">
        <f t="shared" si="189"/>
        <v>80000</v>
      </c>
      <c r="CE216" s="37">
        <f t="shared" si="190"/>
        <v>0</v>
      </c>
      <c r="CF216" s="24">
        <f t="shared" si="191"/>
        <v>0</v>
      </c>
      <c r="CG216" s="24">
        <f t="shared" si="192"/>
        <v>0</v>
      </c>
      <c r="CH216" s="24">
        <f t="shared" si="193"/>
        <v>0</v>
      </c>
      <c r="CI216" s="24">
        <f t="shared" si="194"/>
        <v>0</v>
      </c>
      <c r="CJ216" s="24">
        <f t="shared" si="195"/>
        <v>0</v>
      </c>
      <c r="CK216" s="24">
        <f t="shared" si="196"/>
        <v>0</v>
      </c>
      <c r="CL216" s="24">
        <f t="shared" si="197"/>
        <v>0</v>
      </c>
      <c r="CM216" s="24">
        <f t="shared" si="198"/>
        <v>1</v>
      </c>
      <c r="CN216" s="45">
        <f t="shared" si="199"/>
        <v>736000</v>
      </c>
      <c r="CO216" s="46"/>
    </row>
    <row r="217" spans="1:93">
      <c r="A217" s="22">
        <v>6</v>
      </c>
      <c r="B217" s="78" t="s">
        <v>260</v>
      </c>
      <c r="C217" s="103">
        <v>87809</v>
      </c>
      <c r="D217" s="25">
        <f>IFERROR(VLOOKUP($C217,[1]Sheet1!$C:$AD,14,0),"")</f>
        <v>44436</v>
      </c>
      <c r="E217" s="25">
        <f>IFERROR(VLOOKUP($C217,[1]Sheet1!$C:$AD,15,0),"")</f>
        <v>44800</v>
      </c>
      <c r="F217" s="26" t="str">
        <f>IFERROR(VLOOKUP($C217,[1]Sheet1!$C:$AD,17,0),"")</f>
        <v>E</v>
      </c>
      <c r="G217" s="25" t="s">
        <v>254</v>
      </c>
      <c r="H217" s="25" t="str">
        <f>IFERROR(VLOOKUP($C217,[1]Sheet1!$C:$AD,4,0),"")</f>
        <v>LAKI-LAKI</v>
      </c>
      <c r="I217" s="25" t="str">
        <f>IFERROR(VLOOKUP($C217,[1]Sheet1!$C:$AD,11,0),"")</f>
        <v>METI PERMAYANTI</v>
      </c>
      <c r="J217" s="25" t="str">
        <f>IFERROR(VLOOKUP($C217,[1]Sheet1!$C:$AD,12,0),"")</f>
        <v>RIKA RIANY</v>
      </c>
      <c r="K217" s="27" t="s">
        <v>68</v>
      </c>
      <c r="L217" s="24"/>
      <c r="M217" s="24"/>
      <c r="N217" s="22">
        <v>22</v>
      </c>
      <c r="O217" s="22">
        <f>VLOOKUP($C217,[1]Sheet2!$C:$AI,11,0)</f>
        <v>21</v>
      </c>
      <c r="P217" s="22">
        <f>VLOOKUP($C217,[1]Sheet2!$C:$AI,17,0)</f>
        <v>0</v>
      </c>
      <c r="Q217" s="22">
        <f>VLOOKUP($C217,[1]Sheet2!$C:$AI,19,0)</f>
        <v>0</v>
      </c>
      <c r="R217" s="22">
        <f>VLOOKUP($C217,[1]Sheet2!$C:$AI,25,0)</f>
        <v>0</v>
      </c>
      <c r="S217" s="22">
        <f>VLOOKUP($C217,[1]Sheet2!$C:$AI,22,0)</f>
        <v>0</v>
      </c>
      <c r="T217" s="22">
        <f>VLOOKUP($C217,[1]Sheet2!$C:$AI,16,0)</f>
        <v>0</v>
      </c>
      <c r="U217" s="22">
        <f t="shared" si="158"/>
        <v>0</v>
      </c>
      <c r="V217" s="22">
        <f t="shared" si="150"/>
        <v>21</v>
      </c>
      <c r="W217" s="22">
        <f t="shared" si="151"/>
        <v>21</v>
      </c>
      <c r="X217" s="22">
        <v>7.75</v>
      </c>
      <c r="Y217" s="22">
        <v>0</v>
      </c>
      <c r="Z217" s="28">
        <f t="shared" si="152"/>
        <v>1</v>
      </c>
      <c r="AA217" s="22">
        <f t="shared" si="153"/>
        <v>5</v>
      </c>
      <c r="AB217" s="29">
        <f t="shared" si="159"/>
        <v>0.1</v>
      </c>
      <c r="AC217" s="22">
        <f t="shared" si="154"/>
        <v>0</v>
      </c>
      <c r="AD217" s="28">
        <f t="shared" si="160"/>
        <v>1</v>
      </c>
      <c r="AE217" s="22">
        <f t="shared" si="155"/>
        <v>5</v>
      </c>
      <c r="AF217" s="29">
        <f t="shared" si="161"/>
        <v>0.15</v>
      </c>
      <c r="AG217" s="22">
        <f t="shared" si="156"/>
        <v>9765</v>
      </c>
      <c r="AH217" s="30">
        <f>VLOOKUP(C217,[1]Sheet3!C:H,6,0)</f>
        <v>11193.86666666665</v>
      </c>
      <c r="AI217" s="31">
        <f t="shared" si="157"/>
        <v>1.1463253114866001</v>
      </c>
      <c r="AJ217" s="22">
        <f t="shared" si="162"/>
        <v>5</v>
      </c>
      <c r="AK217" s="29">
        <f t="shared" si="163"/>
        <v>0.1</v>
      </c>
      <c r="AL217" s="32">
        <v>300</v>
      </c>
      <c r="AM217" s="33">
        <f>VLOOKUP($C217,[1]Sheet1!$C:$AD,21,0)</f>
        <v>276.89702970296997</v>
      </c>
      <c r="AN217" s="32">
        <f t="shared" si="164"/>
        <v>5</v>
      </c>
      <c r="AO217" s="104">
        <f t="shared" si="165"/>
        <v>0.15</v>
      </c>
      <c r="AP217" s="34">
        <v>100</v>
      </c>
      <c r="AQ217" s="33">
        <f>VLOOKUP($C217,[1]Sheet1!$C:$AD,22,0)</f>
        <v>99.1666666666667</v>
      </c>
      <c r="AR217" s="105">
        <f t="shared" si="166"/>
        <v>3</v>
      </c>
      <c r="AS217" s="29">
        <f t="shared" si="167"/>
        <v>4.8000000000000001E-2</v>
      </c>
      <c r="AT217" s="28">
        <v>1</v>
      </c>
      <c r="AU217" s="36">
        <f>VLOOKUP($C217,[1]Sheet1!$C:$AD,23,0)</f>
        <v>0.98181818181818203</v>
      </c>
      <c r="AV217" s="105">
        <f t="shared" si="168"/>
        <v>3</v>
      </c>
      <c r="AW217" s="29">
        <f t="shared" si="169"/>
        <v>4.8000000000000001E-2</v>
      </c>
      <c r="AX217" s="34">
        <v>100</v>
      </c>
      <c r="AY217" s="33">
        <f>VLOOKUP($C217,[1]Sheet1!$C:$AD,24,0)</f>
        <v>100</v>
      </c>
      <c r="AZ217" s="105">
        <f t="shared" si="170"/>
        <v>5</v>
      </c>
      <c r="BA217" s="29">
        <f t="shared" si="171"/>
        <v>0.06</v>
      </c>
      <c r="BB217" s="28">
        <v>1</v>
      </c>
      <c r="BC217" s="36">
        <f>VLOOKUP($C217,[1]Sheet1!$C:$AD,25,0)</f>
        <v>0.81818181818181801</v>
      </c>
      <c r="BD217" s="37" t="s">
        <v>255</v>
      </c>
      <c r="BE217" s="32">
        <f t="shared" si="172"/>
        <v>1</v>
      </c>
      <c r="BF217" s="29">
        <f t="shared" si="173"/>
        <v>0.02</v>
      </c>
      <c r="BG217" s="28">
        <v>1</v>
      </c>
      <c r="BH217" s="36">
        <f>VLOOKUP($C217,[1]Sheet1!$C:$AD,26,0)</f>
        <v>0.90909090909090895</v>
      </c>
      <c r="BI217" s="32">
        <f t="shared" si="174"/>
        <v>4</v>
      </c>
      <c r="BJ217" s="29">
        <f t="shared" si="175"/>
        <v>6.4000000000000001E-2</v>
      </c>
      <c r="BK217" s="38">
        <v>0.95</v>
      </c>
      <c r="BL217" s="36">
        <f>VLOOKUP($C217,[1]Sheet1!$C:$AD,27,0)</f>
        <v>0.97821782178217798</v>
      </c>
      <c r="BM217" s="32">
        <f t="shared" si="176"/>
        <v>5</v>
      </c>
      <c r="BN217" s="29">
        <f t="shared" si="177"/>
        <v>0.05</v>
      </c>
      <c r="BO217" s="39">
        <f>VLOOKUP(B217,[2]Sheet1!$B$2:$D$214,3,0)</f>
        <v>2</v>
      </c>
      <c r="BP217" s="32">
        <f t="shared" si="178"/>
        <v>5</v>
      </c>
      <c r="BQ217" s="29">
        <f t="shared" si="179"/>
        <v>0.05</v>
      </c>
      <c r="BR217" s="29">
        <f t="shared" si="180"/>
        <v>0.5</v>
      </c>
      <c r="BS217" s="29">
        <f t="shared" si="181"/>
        <v>0.24</v>
      </c>
      <c r="BT217" s="29">
        <f t="shared" si="182"/>
        <v>0.1</v>
      </c>
      <c r="BU217" s="29">
        <f t="shared" si="183"/>
        <v>0.84</v>
      </c>
      <c r="BV217" s="41" t="str">
        <f t="shared" si="184"/>
        <v>TERIMA</v>
      </c>
      <c r="BW217" s="42">
        <f t="shared" si="185"/>
        <v>800000</v>
      </c>
      <c r="BX217" s="43">
        <f t="shared" si="186"/>
        <v>192000</v>
      </c>
      <c r="BY217" s="44"/>
      <c r="BZ217" s="44"/>
      <c r="CA217" s="44"/>
      <c r="CB217" s="43">
        <f t="shared" si="187"/>
        <v>400000</v>
      </c>
      <c r="CC217" s="43">
        <f t="shared" si="188"/>
        <v>192000</v>
      </c>
      <c r="CD217" s="43">
        <f t="shared" si="189"/>
        <v>80000</v>
      </c>
      <c r="CE217" s="37">
        <f t="shared" si="190"/>
        <v>0</v>
      </c>
      <c r="CF217" s="24">
        <f t="shared" si="191"/>
        <v>0</v>
      </c>
      <c r="CG217" s="24">
        <f t="shared" si="192"/>
        <v>0</v>
      </c>
      <c r="CH217" s="24">
        <f t="shared" si="193"/>
        <v>0</v>
      </c>
      <c r="CI217" s="24">
        <f t="shared" si="194"/>
        <v>0</v>
      </c>
      <c r="CJ217" s="24">
        <f t="shared" si="195"/>
        <v>0</v>
      </c>
      <c r="CK217" s="24">
        <f t="shared" si="196"/>
        <v>0</v>
      </c>
      <c r="CL217" s="24">
        <f t="shared" si="197"/>
        <v>1</v>
      </c>
      <c r="CM217" s="24">
        <f t="shared" si="198"/>
        <v>0</v>
      </c>
      <c r="CN217" s="45">
        <f t="shared" si="199"/>
        <v>672000</v>
      </c>
      <c r="CO217" s="46"/>
    </row>
    <row r="218" spans="1:93">
      <c r="A218" s="22">
        <v>7</v>
      </c>
      <c r="B218" s="78" t="s">
        <v>261</v>
      </c>
      <c r="C218" s="103">
        <v>51767</v>
      </c>
      <c r="D218" s="25">
        <f>IFERROR(VLOOKUP($C218,[1]Sheet1!$C:$AD,14,0),"")</f>
        <v>44374</v>
      </c>
      <c r="E218" s="25">
        <f>IFERROR(VLOOKUP($C218,[1]Sheet1!$C:$AD,15,0),"")</f>
        <v>44677</v>
      </c>
      <c r="F218" s="26" t="str">
        <f>IFERROR(VLOOKUP($C218,[1]Sheet1!$C:$AD,17,0),"")</f>
        <v>E</v>
      </c>
      <c r="G218" s="25" t="s">
        <v>254</v>
      </c>
      <c r="H218" s="25" t="str">
        <f>IFERROR(VLOOKUP($C218,[1]Sheet1!$C:$AD,4,0),"")</f>
        <v>LAKI-LAKI</v>
      </c>
      <c r="I218" s="25" t="str">
        <f>IFERROR(VLOOKUP($C218,[1]Sheet1!$C:$AD,11,0),"")</f>
        <v>IRMA RISMAYASARI</v>
      </c>
      <c r="J218" s="25" t="str">
        <f>IFERROR(VLOOKUP($C218,[1]Sheet1!$C:$AD,12,0),"")</f>
        <v>AAN YANUAR</v>
      </c>
      <c r="K218" s="27" t="s">
        <v>68</v>
      </c>
      <c r="L218" s="24"/>
      <c r="M218" s="24"/>
      <c r="N218" s="22">
        <v>22</v>
      </c>
      <c r="O218" s="22">
        <f>VLOOKUP($C218,[1]Sheet2!$C:$AI,11,0)</f>
        <v>21</v>
      </c>
      <c r="P218" s="22">
        <f>VLOOKUP($C218,[1]Sheet2!$C:$AI,17,0)</f>
        <v>0</v>
      </c>
      <c r="Q218" s="22">
        <f>VLOOKUP($C218,[1]Sheet2!$C:$AI,19,0)</f>
        <v>0</v>
      </c>
      <c r="R218" s="22">
        <f>VLOOKUP($C218,[1]Sheet2!$C:$AI,25,0)</f>
        <v>0</v>
      </c>
      <c r="S218" s="22">
        <f>VLOOKUP($C218,[1]Sheet2!$C:$AI,22,0)</f>
        <v>0</v>
      </c>
      <c r="T218" s="22">
        <f>VLOOKUP($C218,[1]Sheet2!$C:$AI,16,0)</f>
        <v>0</v>
      </c>
      <c r="U218" s="22">
        <f t="shared" si="158"/>
        <v>0</v>
      </c>
      <c r="V218" s="22">
        <f t="shared" si="150"/>
        <v>21</v>
      </c>
      <c r="W218" s="22">
        <f t="shared" si="151"/>
        <v>21</v>
      </c>
      <c r="X218" s="22">
        <v>7.75</v>
      </c>
      <c r="Y218" s="22">
        <v>0</v>
      </c>
      <c r="Z218" s="28">
        <f t="shared" si="152"/>
        <v>1</v>
      </c>
      <c r="AA218" s="22">
        <f t="shared" si="153"/>
        <v>5</v>
      </c>
      <c r="AB218" s="29">
        <f t="shared" si="159"/>
        <v>0.1</v>
      </c>
      <c r="AC218" s="22">
        <f t="shared" si="154"/>
        <v>0</v>
      </c>
      <c r="AD218" s="28">
        <f t="shared" si="160"/>
        <v>1</v>
      </c>
      <c r="AE218" s="22">
        <f t="shared" si="155"/>
        <v>5</v>
      </c>
      <c r="AF218" s="29">
        <f t="shared" si="161"/>
        <v>0.15</v>
      </c>
      <c r="AG218" s="22">
        <f t="shared" si="156"/>
        <v>9765</v>
      </c>
      <c r="AH218" s="30">
        <f>VLOOKUP(C218,[1]Sheet3!C:H,6,0)</f>
        <v>12496.533333333353</v>
      </c>
      <c r="AI218" s="31">
        <f t="shared" si="157"/>
        <v>1.2797269158559501</v>
      </c>
      <c r="AJ218" s="22">
        <f t="shared" si="162"/>
        <v>5</v>
      </c>
      <c r="AK218" s="29">
        <f t="shared" si="163"/>
        <v>0.1</v>
      </c>
      <c r="AL218" s="32">
        <v>300</v>
      </c>
      <c r="AM218" s="33">
        <f>VLOOKUP($C218,[1]Sheet1!$C:$AD,21,0)</f>
        <v>269.29561200923803</v>
      </c>
      <c r="AN218" s="32">
        <f t="shared" si="164"/>
        <v>5</v>
      </c>
      <c r="AO218" s="104">
        <f t="shared" si="165"/>
        <v>0.15</v>
      </c>
      <c r="AP218" s="34">
        <v>100</v>
      </c>
      <c r="AQ218" s="33">
        <f>VLOOKUP($C218,[1]Sheet1!$C:$AD,22,0)</f>
        <v>99.1666666666667</v>
      </c>
      <c r="AR218" s="105">
        <f t="shared" si="166"/>
        <v>3</v>
      </c>
      <c r="AS218" s="29">
        <f t="shared" si="167"/>
        <v>4.8000000000000001E-2</v>
      </c>
      <c r="AT218" s="28">
        <v>1</v>
      </c>
      <c r="AU218" s="36">
        <f>VLOOKUP($C218,[1]Sheet1!$C:$AD,23,0)</f>
        <v>0.97499999999999998</v>
      </c>
      <c r="AV218" s="105">
        <f t="shared" si="168"/>
        <v>1</v>
      </c>
      <c r="AW218" s="29">
        <f t="shared" si="169"/>
        <v>1.6E-2</v>
      </c>
      <c r="AX218" s="34">
        <v>100</v>
      </c>
      <c r="AY218" s="33">
        <f>VLOOKUP($C218,[1]Sheet1!$C:$AD,24,0)</f>
        <v>100</v>
      </c>
      <c r="AZ218" s="105">
        <f t="shared" si="170"/>
        <v>5</v>
      </c>
      <c r="BA218" s="29">
        <f t="shared" si="171"/>
        <v>0.06</v>
      </c>
      <c r="BB218" s="28">
        <v>1</v>
      </c>
      <c r="BC218" s="36">
        <f>VLOOKUP($C218,[1]Sheet1!$C:$AD,25,0)</f>
        <v>0.83333333333333304</v>
      </c>
      <c r="BD218" s="37" t="s">
        <v>255</v>
      </c>
      <c r="BE218" s="32">
        <f t="shared" si="172"/>
        <v>1</v>
      </c>
      <c r="BF218" s="29">
        <f t="shared" si="173"/>
        <v>0.02</v>
      </c>
      <c r="BG218" s="28">
        <v>1</v>
      </c>
      <c r="BH218" s="36">
        <f>VLOOKUP($C218,[1]Sheet1!$C:$AD,26,0)</f>
        <v>1</v>
      </c>
      <c r="BI218" s="32">
        <f t="shared" si="174"/>
        <v>5</v>
      </c>
      <c r="BJ218" s="29">
        <f t="shared" si="175"/>
        <v>0.08</v>
      </c>
      <c r="BK218" s="38">
        <v>0.95</v>
      </c>
      <c r="BL218" s="36">
        <f>VLOOKUP($C218,[1]Sheet1!$C:$AD,27,0)</f>
        <v>0.97921478060046196</v>
      </c>
      <c r="BM218" s="32">
        <f t="shared" si="176"/>
        <v>5</v>
      </c>
      <c r="BN218" s="29">
        <f t="shared" si="177"/>
        <v>0.05</v>
      </c>
      <c r="BO218" s="39">
        <f>VLOOKUP(B218,[2]Sheet1!$B$2:$D$214,3,0)</f>
        <v>2</v>
      </c>
      <c r="BP218" s="32">
        <f t="shared" si="178"/>
        <v>5</v>
      </c>
      <c r="BQ218" s="29">
        <f t="shared" si="179"/>
        <v>0.05</v>
      </c>
      <c r="BR218" s="29">
        <f t="shared" si="180"/>
        <v>0.5</v>
      </c>
      <c r="BS218" s="29">
        <f t="shared" si="181"/>
        <v>0.22399999999999998</v>
      </c>
      <c r="BT218" s="29">
        <f t="shared" si="182"/>
        <v>0.1</v>
      </c>
      <c r="BU218" s="29">
        <f t="shared" si="183"/>
        <v>0.82399999999999995</v>
      </c>
      <c r="BV218" s="41" t="str">
        <f t="shared" si="184"/>
        <v>TERIMA</v>
      </c>
      <c r="BW218" s="42">
        <f t="shared" si="185"/>
        <v>800000</v>
      </c>
      <c r="BX218" s="43">
        <f t="shared" si="186"/>
        <v>179199.99999999997</v>
      </c>
      <c r="BY218" s="44"/>
      <c r="BZ218" s="44"/>
      <c r="CA218" s="44"/>
      <c r="CB218" s="43">
        <f t="shared" si="187"/>
        <v>400000</v>
      </c>
      <c r="CC218" s="43">
        <f t="shared" si="188"/>
        <v>179199.99999999997</v>
      </c>
      <c r="CD218" s="43">
        <f t="shared" si="189"/>
        <v>80000</v>
      </c>
      <c r="CE218" s="37">
        <f t="shared" si="190"/>
        <v>0</v>
      </c>
      <c r="CF218" s="24">
        <f t="shared" si="191"/>
        <v>0</v>
      </c>
      <c r="CG218" s="24">
        <f t="shared" si="192"/>
        <v>0</v>
      </c>
      <c r="CH218" s="24">
        <f t="shared" si="193"/>
        <v>0</v>
      </c>
      <c r="CI218" s="24">
        <f t="shared" si="194"/>
        <v>0</v>
      </c>
      <c r="CJ218" s="24">
        <f t="shared" si="195"/>
        <v>0</v>
      </c>
      <c r="CK218" s="24">
        <f t="shared" si="196"/>
        <v>0</v>
      </c>
      <c r="CL218" s="24">
        <f t="shared" si="197"/>
        <v>1</v>
      </c>
      <c r="CM218" s="24">
        <f t="shared" si="198"/>
        <v>0</v>
      </c>
      <c r="CN218" s="45">
        <f t="shared" si="199"/>
        <v>659200</v>
      </c>
      <c r="CO218" s="46"/>
    </row>
    <row r="219" spans="1:93">
      <c r="A219" s="22">
        <v>8</v>
      </c>
      <c r="B219" s="78" t="s">
        <v>262</v>
      </c>
      <c r="C219" s="103">
        <v>106435</v>
      </c>
      <c r="D219" s="25">
        <f>IFERROR(VLOOKUP($C219,[1]Sheet1!$C:$AD,14,0),"")</f>
        <v>44466</v>
      </c>
      <c r="E219" s="25">
        <f>IFERROR(VLOOKUP($C219,[1]Sheet1!$C:$AD,15,0),"")</f>
        <v>44830</v>
      </c>
      <c r="F219" s="26" t="str">
        <f>IFERROR(VLOOKUP($C219,[1]Sheet1!$C:$AD,17,0),"")</f>
        <v>E</v>
      </c>
      <c r="G219" s="25" t="s">
        <v>254</v>
      </c>
      <c r="H219" s="25" t="str">
        <f>IFERROR(VLOOKUP($C219,[1]Sheet1!$C:$AD,4,0),"")</f>
        <v>PEREMPUAN</v>
      </c>
      <c r="I219" s="25" t="str">
        <f>IFERROR(VLOOKUP($C219,[1]Sheet1!$C:$AD,11,0),"")</f>
        <v>ANGGITA SITI NUR MARFUAH</v>
      </c>
      <c r="J219" s="25" t="str">
        <f>IFERROR(VLOOKUP($C219,[1]Sheet1!$C:$AD,12,0),"")</f>
        <v>AAN YANUAR</v>
      </c>
      <c r="K219" s="27" t="s">
        <v>68</v>
      </c>
      <c r="L219" s="24"/>
      <c r="M219" s="24"/>
      <c r="N219" s="22">
        <v>22</v>
      </c>
      <c r="O219" s="22">
        <f>VLOOKUP($C219,[1]Sheet2!$C:$AI,11,0)</f>
        <v>21</v>
      </c>
      <c r="P219" s="22">
        <f>VLOOKUP($C219,[1]Sheet2!$C:$AI,17,0)</f>
        <v>0</v>
      </c>
      <c r="Q219" s="22">
        <f>VLOOKUP($C219,[1]Sheet2!$C:$AI,19,0)</f>
        <v>0</v>
      </c>
      <c r="R219" s="22">
        <f>VLOOKUP($C219,[1]Sheet2!$C:$AI,25,0)</f>
        <v>0</v>
      </c>
      <c r="S219" s="22">
        <f>VLOOKUP($C219,[1]Sheet2!$C:$AI,22,0)</f>
        <v>0</v>
      </c>
      <c r="T219" s="22">
        <f>VLOOKUP($C219,[1]Sheet2!$C:$AI,16,0)</f>
        <v>0</v>
      </c>
      <c r="U219" s="22">
        <f t="shared" si="158"/>
        <v>0</v>
      </c>
      <c r="V219" s="22">
        <f t="shared" si="150"/>
        <v>21</v>
      </c>
      <c r="W219" s="22">
        <f t="shared" si="151"/>
        <v>21</v>
      </c>
      <c r="X219" s="22">
        <v>7.75</v>
      </c>
      <c r="Y219" s="22">
        <v>0</v>
      </c>
      <c r="Z219" s="28">
        <f t="shared" si="152"/>
        <v>1</v>
      </c>
      <c r="AA219" s="22">
        <f t="shared" si="153"/>
        <v>5</v>
      </c>
      <c r="AB219" s="29">
        <f t="shared" si="159"/>
        <v>0.1</v>
      </c>
      <c r="AC219" s="22">
        <f t="shared" si="154"/>
        <v>0</v>
      </c>
      <c r="AD219" s="28">
        <f t="shared" si="160"/>
        <v>1</v>
      </c>
      <c r="AE219" s="22">
        <f t="shared" si="155"/>
        <v>5</v>
      </c>
      <c r="AF219" s="29">
        <f t="shared" si="161"/>
        <v>0.15</v>
      </c>
      <c r="AG219" s="22">
        <f t="shared" si="156"/>
        <v>9765</v>
      </c>
      <c r="AH219" s="30">
        <f>VLOOKUP(C219,[1]Sheet3!C:H,6,0)</f>
        <v>12625.416666666708</v>
      </c>
      <c r="AI219" s="31">
        <f t="shared" si="157"/>
        <v>1.2929254138931601</v>
      </c>
      <c r="AJ219" s="22">
        <f t="shared" si="162"/>
        <v>5</v>
      </c>
      <c r="AK219" s="29">
        <f t="shared" si="163"/>
        <v>0.1</v>
      </c>
      <c r="AL219" s="32">
        <v>300</v>
      </c>
      <c r="AM219" s="33">
        <f>VLOOKUP($C219,[1]Sheet1!$C:$AD,21,0)</f>
        <v>283.63779527559097</v>
      </c>
      <c r="AN219" s="32">
        <f t="shared" si="164"/>
        <v>5</v>
      </c>
      <c r="AO219" s="104">
        <f t="shared" si="165"/>
        <v>0.15</v>
      </c>
      <c r="AP219" s="34">
        <v>100</v>
      </c>
      <c r="AQ219" s="33">
        <f>VLOOKUP($C219,[1]Sheet1!$C:$AD,22,0)</f>
        <v>99.5833333333333</v>
      </c>
      <c r="AR219" s="105">
        <f t="shared" si="166"/>
        <v>3</v>
      </c>
      <c r="AS219" s="29">
        <f t="shared" si="167"/>
        <v>4.8000000000000001E-2</v>
      </c>
      <c r="AT219" s="28">
        <v>1</v>
      </c>
      <c r="AU219" s="36">
        <f>VLOOKUP($C219,[1]Sheet1!$C:$AD,23,0)</f>
        <v>0.96250000000000002</v>
      </c>
      <c r="AV219" s="105">
        <f t="shared" si="168"/>
        <v>1</v>
      </c>
      <c r="AW219" s="29">
        <f t="shared" si="169"/>
        <v>1.6E-2</v>
      </c>
      <c r="AX219" s="34">
        <v>100</v>
      </c>
      <c r="AY219" s="33">
        <f>VLOOKUP($C219,[1]Sheet1!$C:$AD,24,0)</f>
        <v>100</v>
      </c>
      <c r="AZ219" s="105">
        <f t="shared" si="170"/>
        <v>5</v>
      </c>
      <c r="BA219" s="29">
        <f t="shared" si="171"/>
        <v>0.06</v>
      </c>
      <c r="BB219" s="28">
        <v>1</v>
      </c>
      <c r="BC219" s="36">
        <f>VLOOKUP($C219,[1]Sheet1!$C:$AD,25,0)</f>
        <v>1</v>
      </c>
      <c r="BD219" s="37" t="s">
        <v>255</v>
      </c>
      <c r="BE219" s="32">
        <f t="shared" si="172"/>
        <v>5</v>
      </c>
      <c r="BF219" s="29">
        <f t="shared" si="173"/>
        <v>0.1</v>
      </c>
      <c r="BG219" s="28">
        <v>1</v>
      </c>
      <c r="BH219" s="36">
        <f>VLOOKUP($C219,[1]Sheet1!$C:$AD,26,0)</f>
        <v>0.6875</v>
      </c>
      <c r="BI219" s="32">
        <f t="shared" si="174"/>
        <v>4</v>
      </c>
      <c r="BJ219" s="29">
        <f t="shared" si="175"/>
        <v>6.4000000000000001E-2</v>
      </c>
      <c r="BK219" s="38">
        <v>0.95</v>
      </c>
      <c r="BL219" s="36">
        <f>VLOOKUP($C219,[1]Sheet1!$C:$AD,27,0)</f>
        <v>0.98622047244094502</v>
      </c>
      <c r="BM219" s="32">
        <f t="shared" si="176"/>
        <v>5</v>
      </c>
      <c r="BN219" s="29">
        <f t="shared" si="177"/>
        <v>0.05</v>
      </c>
      <c r="BO219" s="39">
        <f>VLOOKUP(B219,[2]Sheet1!$B$2:$D$214,3,0)</f>
        <v>2</v>
      </c>
      <c r="BP219" s="32">
        <f t="shared" si="178"/>
        <v>5</v>
      </c>
      <c r="BQ219" s="29">
        <f t="shared" si="179"/>
        <v>0.05</v>
      </c>
      <c r="BR219" s="29">
        <f t="shared" si="180"/>
        <v>0.5</v>
      </c>
      <c r="BS219" s="29">
        <f t="shared" si="181"/>
        <v>0.28800000000000003</v>
      </c>
      <c r="BT219" s="29">
        <f t="shared" si="182"/>
        <v>0.1</v>
      </c>
      <c r="BU219" s="29">
        <f t="shared" si="183"/>
        <v>0.88800000000000001</v>
      </c>
      <c r="BV219" s="41" t="str">
        <f t="shared" si="184"/>
        <v>TERIMA</v>
      </c>
      <c r="BW219" s="42">
        <f t="shared" si="185"/>
        <v>800000</v>
      </c>
      <c r="BX219" s="43">
        <f t="shared" si="186"/>
        <v>230400.00000000003</v>
      </c>
      <c r="BY219" s="44"/>
      <c r="BZ219" s="44"/>
      <c r="CA219" s="44"/>
      <c r="CB219" s="43">
        <f t="shared" si="187"/>
        <v>400000</v>
      </c>
      <c r="CC219" s="43">
        <f t="shared" si="188"/>
        <v>230400.00000000003</v>
      </c>
      <c r="CD219" s="43">
        <f t="shared" si="189"/>
        <v>80000</v>
      </c>
      <c r="CE219" s="37">
        <f t="shared" si="190"/>
        <v>0</v>
      </c>
      <c r="CF219" s="24">
        <f t="shared" si="191"/>
        <v>0</v>
      </c>
      <c r="CG219" s="24">
        <f t="shared" si="192"/>
        <v>0</v>
      </c>
      <c r="CH219" s="24">
        <f t="shared" si="193"/>
        <v>0</v>
      </c>
      <c r="CI219" s="24">
        <f t="shared" si="194"/>
        <v>0</v>
      </c>
      <c r="CJ219" s="24">
        <f t="shared" si="195"/>
        <v>0</v>
      </c>
      <c r="CK219" s="24">
        <f t="shared" si="196"/>
        <v>0</v>
      </c>
      <c r="CL219" s="24">
        <f t="shared" si="197"/>
        <v>0</v>
      </c>
      <c r="CM219" s="24">
        <f t="shared" si="198"/>
        <v>1</v>
      </c>
      <c r="CN219" s="45">
        <f t="shared" si="199"/>
        <v>710400</v>
      </c>
      <c r="CO219" s="46"/>
    </row>
    <row r="220" spans="1:93">
      <c r="A220" s="22">
        <v>9</v>
      </c>
      <c r="B220" s="78" t="s">
        <v>263</v>
      </c>
      <c r="C220" s="103">
        <v>153883</v>
      </c>
      <c r="D220" s="25">
        <f>IFERROR(VLOOKUP($C220,[1]Sheet1!$C:$AD,14,0),"")</f>
        <v>44319</v>
      </c>
      <c r="E220" s="25">
        <f>IFERROR(VLOOKUP($C220,[1]Sheet1!$C:$AD,15,0),"")</f>
        <v>44683</v>
      </c>
      <c r="F220" s="26" t="str">
        <f>IFERROR(VLOOKUP($C220,[1]Sheet1!$C:$AD,17,0),"")</f>
        <v>E</v>
      </c>
      <c r="G220" s="25" t="s">
        <v>254</v>
      </c>
      <c r="H220" s="25" t="str">
        <f>IFERROR(VLOOKUP($C220,[1]Sheet1!$C:$AD,4,0),"")</f>
        <v>LAKI-LAKI</v>
      </c>
      <c r="I220" s="25" t="str">
        <f>IFERROR(VLOOKUP($C220,[1]Sheet1!$C:$AD,11,0),"")</f>
        <v>TATAN SUDRAJAT</v>
      </c>
      <c r="J220" s="25" t="str">
        <f>IFERROR(VLOOKUP($C220,[1]Sheet1!$C:$AD,12,0),"")</f>
        <v>RIKA RIANY</v>
      </c>
      <c r="K220" s="27" t="s">
        <v>68</v>
      </c>
      <c r="L220" s="24"/>
      <c r="M220" s="24"/>
      <c r="N220" s="22">
        <v>22</v>
      </c>
      <c r="O220" s="22">
        <f>VLOOKUP($C220,[1]Sheet2!$C:$AI,11,0)</f>
        <v>21</v>
      </c>
      <c r="P220" s="22">
        <f>VLOOKUP($C220,[1]Sheet2!$C:$AI,17,0)</f>
        <v>0</v>
      </c>
      <c r="Q220" s="22">
        <f>VLOOKUP($C220,[1]Sheet2!$C:$AI,19,0)</f>
        <v>0</v>
      </c>
      <c r="R220" s="22">
        <f>VLOOKUP($C220,[1]Sheet2!$C:$AI,25,0)</f>
        <v>0</v>
      </c>
      <c r="S220" s="22">
        <f>VLOOKUP($C220,[1]Sheet2!$C:$AI,22,0)</f>
        <v>0</v>
      </c>
      <c r="T220" s="22">
        <f>VLOOKUP($C220,[1]Sheet2!$C:$AI,16,0)</f>
        <v>0</v>
      </c>
      <c r="U220" s="22">
        <f t="shared" si="158"/>
        <v>0</v>
      </c>
      <c r="V220" s="22">
        <f t="shared" si="150"/>
        <v>21</v>
      </c>
      <c r="W220" s="22">
        <f t="shared" si="151"/>
        <v>21</v>
      </c>
      <c r="X220" s="22">
        <v>7.75</v>
      </c>
      <c r="Y220" s="22">
        <v>0</v>
      </c>
      <c r="Z220" s="28">
        <f t="shared" si="152"/>
        <v>1</v>
      </c>
      <c r="AA220" s="22">
        <f t="shared" si="153"/>
        <v>5</v>
      </c>
      <c r="AB220" s="29">
        <f t="shared" si="159"/>
        <v>0.1</v>
      </c>
      <c r="AC220" s="22">
        <f t="shared" si="154"/>
        <v>0</v>
      </c>
      <c r="AD220" s="28">
        <f t="shared" si="160"/>
        <v>1</v>
      </c>
      <c r="AE220" s="22">
        <f t="shared" si="155"/>
        <v>5</v>
      </c>
      <c r="AF220" s="29">
        <f t="shared" si="161"/>
        <v>0.15</v>
      </c>
      <c r="AG220" s="22">
        <f t="shared" si="156"/>
        <v>9765</v>
      </c>
      <c r="AH220" s="30">
        <f>VLOOKUP(C220,[1]Sheet3!C:H,6,0)</f>
        <v>11749.516666666636</v>
      </c>
      <c r="AI220" s="31">
        <f t="shared" si="157"/>
        <v>1.2032275132275101</v>
      </c>
      <c r="AJ220" s="22">
        <f t="shared" si="162"/>
        <v>5</v>
      </c>
      <c r="AK220" s="29">
        <f t="shared" si="163"/>
        <v>0.1</v>
      </c>
      <c r="AL220" s="32">
        <v>300</v>
      </c>
      <c r="AM220" s="33">
        <f>VLOOKUP($C220,[1]Sheet1!$C:$AD,21,0)</f>
        <v>257.65012406947898</v>
      </c>
      <c r="AN220" s="32">
        <f t="shared" si="164"/>
        <v>5</v>
      </c>
      <c r="AO220" s="104">
        <f t="shared" si="165"/>
        <v>0.15</v>
      </c>
      <c r="AP220" s="34">
        <v>100</v>
      </c>
      <c r="AQ220" s="33">
        <f>VLOOKUP($C220,[1]Sheet1!$C:$AD,22,0)</f>
        <v>100</v>
      </c>
      <c r="AR220" s="105">
        <f t="shared" si="166"/>
        <v>5</v>
      </c>
      <c r="AS220" s="29">
        <f t="shared" si="167"/>
        <v>0.08</v>
      </c>
      <c r="AT220" s="28">
        <v>1</v>
      </c>
      <c r="AU220" s="36">
        <f>VLOOKUP($C220,[1]Sheet1!$C:$AD,23,0)</f>
        <v>1</v>
      </c>
      <c r="AV220" s="105">
        <f t="shared" si="168"/>
        <v>5</v>
      </c>
      <c r="AW220" s="29">
        <f t="shared" si="169"/>
        <v>0.08</v>
      </c>
      <c r="AX220" s="34">
        <v>100</v>
      </c>
      <c r="AY220" s="33">
        <f>VLOOKUP($C220,[1]Sheet1!$C:$AD,24,0)</f>
        <v>100</v>
      </c>
      <c r="AZ220" s="105">
        <f t="shared" si="170"/>
        <v>5</v>
      </c>
      <c r="BA220" s="29">
        <f t="shared" si="171"/>
        <v>0.06</v>
      </c>
      <c r="BB220" s="28">
        <v>1</v>
      </c>
      <c r="BC220" s="36">
        <f>VLOOKUP($C220,[1]Sheet1!$C:$AD,25,0)</f>
        <v>0.88888888888888895</v>
      </c>
      <c r="BD220" s="37" t="s">
        <v>255</v>
      </c>
      <c r="BE220" s="32">
        <f t="shared" si="172"/>
        <v>4</v>
      </c>
      <c r="BF220" s="29">
        <f t="shared" si="173"/>
        <v>0.08</v>
      </c>
      <c r="BG220" s="28">
        <v>1</v>
      </c>
      <c r="BH220" s="36">
        <f>VLOOKUP($C220,[1]Sheet1!$C:$AD,26,0)</f>
        <v>0.5</v>
      </c>
      <c r="BI220" s="32">
        <f t="shared" si="174"/>
        <v>4</v>
      </c>
      <c r="BJ220" s="29">
        <f t="shared" si="175"/>
        <v>6.4000000000000001E-2</v>
      </c>
      <c r="BK220" s="38">
        <v>0.95</v>
      </c>
      <c r="BL220" s="36">
        <f>VLOOKUP($C220,[1]Sheet1!$C:$AD,27,0)</f>
        <v>0.98263027295285399</v>
      </c>
      <c r="BM220" s="32">
        <f t="shared" si="176"/>
        <v>5</v>
      </c>
      <c r="BN220" s="29">
        <f t="shared" si="177"/>
        <v>0.05</v>
      </c>
      <c r="BO220" s="39">
        <f>VLOOKUP(B220,[2]Sheet1!$B$2:$D$214,3,0)</f>
        <v>2</v>
      </c>
      <c r="BP220" s="32">
        <f t="shared" si="178"/>
        <v>5</v>
      </c>
      <c r="BQ220" s="29">
        <f t="shared" si="179"/>
        <v>0.05</v>
      </c>
      <c r="BR220" s="29">
        <f t="shared" si="180"/>
        <v>0.5</v>
      </c>
      <c r="BS220" s="29">
        <f t="shared" si="181"/>
        <v>0.36400000000000005</v>
      </c>
      <c r="BT220" s="29">
        <f t="shared" si="182"/>
        <v>0.1</v>
      </c>
      <c r="BU220" s="29">
        <f t="shared" si="183"/>
        <v>0.96400000000000008</v>
      </c>
      <c r="BV220" s="41" t="str">
        <f t="shared" si="184"/>
        <v>TERIMA</v>
      </c>
      <c r="BW220" s="42">
        <f t="shared" si="185"/>
        <v>800000</v>
      </c>
      <c r="BX220" s="43">
        <f t="shared" si="186"/>
        <v>291200.00000000006</v>
      </c>
      <c r="BY220" s="44"/>
      <c r="BZ220" s="44"/>
      <c r="CA220" s="44"/>
      <c r="CB220" s="43">
        <f t="shared" si="187"/>
        <v>400000</v>
      </c>
      <c r="CC220" s="43">
        <f t="shared" si="188"/>
        <v>291200.00000000006</v>
      </c>
      <c r="CD220" s="43">
        <f t="shared" si="189"/>
        <v>80000</v>
      </c>
      <c r="CE220" s="37">
        <f t="shared" si="190"/>
        <v>0</v>
      </c>
      <c r="CF220" s="24">
        <f t="shared" si="191"/>
        <v>0</v>
      </c>
      <c r="CG220" s="24">
        <f t="shared" si="192"/>
        <v>0</v>
      </c>
      <c r="CH220" s="24">
        <f t="shared" si="193"/>
        <v>0</v>
      </c>
      <c r="CI220" s="24">
        <f t="shared" si="194"/>
        <v>0</v>
      </c>
      <c r="CJ220" s="24">
        <f t="shared" si="195"/>
        <v>0</v>
      </c>
      <c r="CK220" s="24">
        <f t="shared" si="196"/>
        <v>0</v>
      </c>
      <c r="CL220" s="24">
        <f t="shared" si="197"/>
        <v>1</v>
      </c>
      <c r="CM220" s="24">
        <f t="shared" si="198"/>
        <v>0</v>
      </c>
      <c r="CN220" s="45">
        <f t="shared" si="199"/>
        <v>771200</v>
      </c>
      <c r="CO220" s="46"/>
    </row>
    <row r="221" spans="1:93">
      <c r="A221" s="22">
        <v>10</v>
      </c>
      <c r="B221" s="78" t="s">
        <v>264</v>
      </c>
      <c r="C221" s="103">
        <v>154684</v>
      </c>
      <c r="D221" s="25">
        <f>IFERROR(VLOOKUP($C221,[1]Sheet1!$C:$AD,14,0),"")</f>
        <v>44357</v>
      </c>
      <c r="E221" s="25">
        <f>IFERROR(VLOOKUP($C221,[1]Sheet1!$C:$AD,15,0),"")</f>
        <v>44721</v>
      </c>
      <c r="F221" s="26" t="str">
        <f>IFERROR(VLOOKUP($C221,[1]Sheet1!$C:$AD,17,0),"")</f>
        <v>E</v>
      </c>
      <c r="G221" s="25" t="s">
        <v>254</v>
      </c>
      <c r="H221" s="25" t="str">
        <f>IFERROR(VLOOKUP($C221,[1]Sheet1!$C:$AD,4,0),"")</f>
        <v>PEREMPUAN</v>
      </c>
      <c r="I221" s="25" t="str">
        <f>IFERROR(VLOOKUP($C221,[1]Sheet1!$C:$AD,11,0),"")</f>
        <v>IMAN RINALDI</v>
      </c>
      <c r="J221" s="25" t="str">
        <f>IFERROR(VLOOKUP($C221,[1]Sheet1!$C:$AD,12,0),"")</f>
        <v>RIKA RIANY</v>
      </c>
      <c r="K221" s="27" t="s">
        <v>68</v>
      </c>
      <c r="L221" s="24"/>
      <c r="M221" s="24"/>
      <c r="N221" s="22">
        <v>22</v>
      </c>
      <c r="O221" s="22">
        <f>VLOOKUP($C221,[1]Sheet2!$C:$AI,11,0)</f>
        <v>21</v>
      </c>
      <c r="P221" s="22">
        <f>VLOOKUP($C221,[1]Sheet2!$C:$AI,17,0)</f>
        <v>0</v>
      </c>
      <c r="Q221" s="22">
        <f>VLOOKUP($C221,[1]Sheet2!$C:$AI,19,0)</f>
        <v>0</v>
      </c>
      <c r="R221" s="22">
        <f>VLOOKUP($C221,[1]Sheet2!$C:$AI,25,0)</f>
        <v>0</v>
      </c>
      <c r="S221" s="22">
        <f>VLOOKUP($C221,[1]Sheet2!$C:$AI,22,0)</f>
        <v>0</v>
      </c>
      <c r="T221" s="22">
        <f>VLOOKUP($C221,[1]Sheet2!$C:$AI,16,0)</f>
        <v>0</v>
      </c>
      <c r="U221" s="22">
        <f t="shared" si="158"/>
        <v>0</v>
      </c>
      <c r="V221" s="22">
        <f t="shared" si="150"/>
        <v>21</v>
      </c>
      <c r="W221" s="22">
        <f t="shared" si="151"/>
        <v>21</v>
      </c>
      <c r="X221" s="22">
        <v>7.75</v>
      </c>
      <c r="Y221" s="22">
        <v>0</v>
      </c>
      <c r="Z221" s="28">
        <f t="shared" si="152"/>
        <v>1</v>
      </c>
      <c r="AA221" s="22">
        <f t="shared" si="153"/>
        <v>5</v>
      </c>
      <c r="AB221" s="29">
        <f t="shared" si="159"/>
        <v>0.1</v>
      </c>
      <c r="AC221" s="22">
        <f t="shared" si="154"/>
        <v>0</v>
      </c>
      <c r="AD221" s="28">
        <f t="shared" si="160"/>
        <v>1</v>
      </c>
      <c r="AE221" s="22">
        <f t="shared" si="155"/>
        <v>5</v>
      </c>
      <c r="AF221" s="29">
        <f t="shared" si="161"/>
        <v>0.15</v>
      </c>
      <c r="AG221" s="22">
        <f t="shared" si="156"/>
        <v>9765</v>
      </c>
      <c r="AH221" s="30">
        <f>VLOOKUP(C221,[1]Sheet3!C:H,6,0)</f>
        <v>12317.700000000015</v>
      </c>
      <c r="AI221" s="31">
        <f t="shared" si="157"/>
        <v>1.2614132104454701</v>
      </c>
      <c r="AJ221" s="22">
        <f t="shared" si="162"/>
        <v>5</v>
      </c>
      <c r="AK221" s="29">
        <f t="shared" si="163"/>
        <v>0.1</v>
      </c>
      <c r="AL221" s="32">
        <v>300</v>
      </c>
      <c r="AM221" s="33">
        <f>VLOOKUP($C221,[1]Sheet1!$C:$AD,21,0)</f>
        <v>257.60902255639098</v>
      </c>
      <c r="AN221" s="32">
        <f t="shared" si="164"/>
        <v>5</v>
      </c>
      <c r="AO221" s="104">
        <f t="shared" si="165"/>
        <v>0.15</v>
      </c>
      <c r="AP221" s="34">
        <v>100</v>
      </c>
      <c r="AQ221" s="33">
        <f>VLOOKUP($C221,[1]Sheet1!$C:$AD,22,0)</f>
        <v>98.75</v>
      </c>
      <c r="AR221" s="105">
        <f t="shared" si="166"/>
        <v>3</v>
      </c>
      <c r="AS221" s="29">
        <f t="shared" si="167"/>
        <v>4.8000000000000001E-2</v>
      </c>
      <c r="AT221" s="28">
        <v>1</v>
      </c>
      <c r="AU221" s="36">
        <f>VLOOKUP($C221,[1]Sheet1!$C:$AD,23,0)</f>
        <v>0.93684210526315803</v>
      </c>
      <c r="AV221" s="105">
        <f t="shared" si="168"/>
        <v>1</v>
      </c>
      <c r="AW221" s="29">
        <f t="shared" si="169"/>
        <v>1.6E-2</v>
      </c>
      <c r="AX221" s="34">
        <v>100</v>
      </c>
      <c r="AY221" s="33">
        <f>VLOOKUP($C221,[1]Sheet1!$C:$AD,24,0)</f>
        <v>100</v>
      </c>
      <c r="AZ221" s="105">
        <f t="shared" si="170"/>
        <v>5</v>
      </c>
      <c r="BA221" s="29">
        <f t="shared" si="171"/>
        <v>0.06</v>
      </c>
      <c r="BB221" s="28">
        <v>1</v>
      </c>
      <c r="BC221" s="36">
        <f>VLOOKUP($C221,[1]Sheet1!$C:$AD,25,0)</f>
        <v>0.84615384615384603</v>
      </c>
      <c r="BD221" s="37" t="s">
        <v>255</v>
      </c>
      <c r="BE221" s="32">
        <f t="shared" si="172"/>
        <v>1</v>
      </c>
      <c r="BF221" s="29">
        <f t="shared" si="173"/>
        <v>0.02</v>
      </c>
      <c r="BG221" s="28">
        <v>1</v>
      </c>
      <c r="BH221" s="36">
        <f>VLOOKUP($C221,[1]Sheet1!$C:$AD,26,0)</f>
        <v>0.68421052631578905</v>
      </c>
      <c r="BI221" s="32">
        <f t="shared" si="174"/>
        <v>4</v>
      </c>
      <c r="BJ221" s="29">
        <f t="shared" si="175"/>
        <v>6.4000000000000001E-2</v>
      </c>
      <c r="BK221" s="38">
        <v>0.95</v>
      </c>
      <c r="BL221" s="36">
        <f>VLOOKUP($C221,[1]Sheet1!$C:$AD,27,0)</f>
        <v>0.99248120300751896</v>
      </c>
      <c r="BM221" s="32">
        <f t="shared" si="176"/>
        <v>5</v>
      </c>
      <c r="BN221" s="29">
        <f t="shared" si="177"/>
        <v>0.05</v>
      </c>
      <c r="BO221" s="39">
        <f>VLOOKUP(B221,[2]Sheet1!$B$2:$D$214,3,0)</f>
        <v>2</v>
      </c>
      <c r="BP221" s="32">
        <f t="shared" si="178"/>
        <v>5</v>
      </c>
      <c r="BQ221" s="29">
        <f t="shared" si="179"/>
        <v>0.05</v>
      </c>
      <c r="BR221" s="29">
        <f t="shared" si="180"/>
        <v>0.5</v>
      </c>
      <c r="BS221" s="29">
        <f t="shared" si="181"/>
        <v>0.20800000000000002</v>
      </c>
      <c r="BT221" s="29">
        <f t="shared" si="182"/>
        <v>0.1</v>
      </c>
      <c r="BU221" s="29">
        <f t="shared" si="183"/>
        <v>0.80799999999999994</v>
      </c>
      <c r="BV221" s="41" t="str">
        <f t="shared" si="184"/>
        <v>TERIMA</v>
      </c>
      <c r="BW221" s="42">
        <f t="shared" si="185"/>
        <v>800000</v>
      </c>
      <c r="BX221" s="43">
        <f t="shared" si="186"/>
        <v>166400.00000000003</v>
      </c>
      <c r="BY221" s="44"/>
      <c r="BZ221" s="44"/>
      <c r="CA221" s="44"/>
      <c r="CB221" s="43">
        <f t="shared" si="187"/>
        <v>400000</v>
      </c>
      <c r="CC221" s="43">
        <f t="shared" si="188"/>
        <v>166400.00000000003</v>
      </c>
      <c r="CD221" s="43">
        <f t="shared" si="189"/>
        <v>80000</v>
      </c>
      <c r="CE221" s="37">
        <f t="shared" si="190"/>
        <v>0</v>
      </c>
      <c r="CF221" s="24">
        <f t="shared" si="191"/>
        <v>0</v>
      </c>
      <c r="CG221" s="24">
        <f t="shared" si="192"/>
        <v>0</v>
      </c>
      <c r="CH221" s="24">
        <f t="shared" si="193"/>
        <v>0</v>
      </c>
      <c r="CI221" s="24">
        <f t="shared" si="194"/>
        <v>0</v>
      </c>
      <c r="CJ221" s="24">
        <f t="shared" si="195"/>
        <v>0</v>
      </c>
      <c r="CK221" s="24">
        <f t="shared" si="196"/>
        <v>0</v>
      </c>
      <c r="CL221" s="24">
        <f t="shared" si="197"/>
        <v>0</v>
      </c>
      <c r="CM221" s="24">
        <f t="shared" si="198"/>
        <v>1</v>
      </c>
      <c r="CN221" s="45">
        <f t="shared" si="199"/>
        <v>646400</v>
      </c>
      <c r="CO221" s="46"/>
    </row>
    <row r="222" spans="1:93">
      <c r="A222" s="22"/>
      <c r="B222" s="106"/>
      <c r="C222" s="24"/>
      <c r="D222" s="25"/>
      <c r="E222" s="25"/>
      <c r="F222" s="93"/>
      <c r="G222" s="24"/>
      <c r="H222" s="94"/>
      <c r="I222" s="24"/>
      <c r="J222" s="24"/>
      <c r="K222" s="27"/>
      <c r="L222" s="24"/>
      <c r="M222" s="24"/>
      <c r="N222" s="22"/>
      <c r="O222" s="22"/>
      <c r="P222" s="22"/>
      <c r="Q222" s="22"/>
      <c r="R222" s="22"/>
      <c r="S222" s="22"/>
      <c r="T222" s="22"/>
      <c r="U222" s="22"/>
      <c r="V222" s="22"/>
      <c r="W222" s="22"/>
      <c r="X222" s="22"/>
      <c r="Y222" s="22"/>
      <c r="Z222" s="28"/>
      <c r="AA222" s="22"/>
      <c r="AB222" s="29"/>
      <c r="AC222" s="22"/>
      <c r="AD222" s="28"/>
      <c r="AE222" s="22"/>
      <c r="AF222" s="29"/>
      <c r="AG222" s="22"/>
      <c r="AH222" s="30"/>
      <c r="AI222" s="31"/>
      <c r="AJ222" s="22"/>
      <c r="AK222" s="29"/>
      <c r="AL222" s="32"/>
      <c r="AM222" s="33"/>
      <c r="AN222" s="32"/>
      <c r="AO222" s="104"/>
      <c r="AP222" s="34"/>
      <c r="AQ222" s="34"/>
      <c r="AR222" s="105"/>
      <c r="AS222" s="29"/>
      <c r="AT222" s="28"/>
      <c r="AU222" s="35"/>
      <c r="AV222" s="105"/>
      <c r="AW222" s="29"/>
      <c r="AX222" s="34"/>
      <c r="AY222" s="34"/>
      <c r="AZ222" s="105"/>
      <c r="BA222" s="29"/>
      <c r="BB222" s="28"/>
      <c r="BC222" s="28"/>
      <c r="BD222" s="37"/>
      <c r="BE222" s="32"/>
      <c r="BF222" s="29"/>
      <c r="BG222" s="28"/>
      <c r="BH222" s="28"/>
      <c r="BI222" s="32"/>
      <c r="BJ222" s="29"/>
      <c r="BK222" s="38"/>
      <c r="BL222" s="36"/>
      <c r="BM222" s="32"/>
      <c r="BN222" s="29"/>
      <c r="BO222" s="39"/>
      <c r="BP222" s="32"/>
      <c r="BQ222" s="29"/>
      <c r="BR222" s="29"/>
      <c r="BS222" s="29"/>
      <c r="BT222" s="29"/>
      <c r="BU222" s="29"/>
      <c r="BV222" s="41"/>
      <c r="BW222" s="42"/>
      <c r="BX222" s="43"/>
      <c r="BY222" s="44"/>
      <c r="BZ222" s="44"/>
      <c r="CA222" s="44"/>
      <c r="CB222" s="43"/>
      <c r="CC222" s="43"/>
      <c r="CD222" s="43"/>
      <c r="CE222" s="37"/>
      <c r="CF222" s="24"/>
      <c r="CG222" s="24"/>
      <c r="CH222" s="24"/>
      <c r="CI222" s="24"/>
      <c r="CJ222" s="24"/>
      <c r="CK222" s="24"/>
      <c r="CL222" s="24"/>
      <c r="CM222" s="24"/>
      <c r="CN222" s="45"/>
      <c r="CO222" s="46"/>
    </row>
    <row r="223" spans="1:93">
      <c r="A223" s="22"/>
      <c r="B223" s="50"/>
      <c r="C223" s="24"/>
      <c r="D223" s="25"/>
      <c r="E223" s="25"/>
      <c r="F223" s="93"/>
      <c r="G223" s="24"/>
      <c r="H223" s="94"/>
      <c r="I223" s="24"/>
      <c r="J223" s="24"/>
      <c r="K223" s="27"/>
      <c r="L223" s="24"/>
      <c r="M223" s="24"/>
      <c r="N223" s="22"/>
      <c r="O223" s="22"/>
      <c r="P223" s="22"/>
      <c r="Q223" s="22"/>
      <c r="R223" s="22"/>
      <c r="S223" s="22"/>
      <c r="T223" s="22"/>
      <c r="U223" s="22"/>
      <c r="V223" s="22"/>
      <c r="W223" s="22"/>
      <c r="X223" s="22"/>
      <c r="Y223" s="22"/>
      <c r="Z223" s="28"/>
      <c r="AA223" s="22"/>
      <c r="AB223" s="29"/>
      <c r="AC223" s="22"/>
      <c r="AD223" s="28"/>
      <c r="AE223" s="22"/>
      <c r="AF223" s="29"/>
      <c r="AG223" s="22"/>
      <c r="AH223" s="30"/>
      <c r="AI223" s="31"/>
      <c r="AJ223" s="22"/>
      <c r="AK223" s="29"/>
      <c r="AL223" s="32"/>
      <c r="AM223" s="33"/>
      <c r="AN223" s="32"/>
      <c r="AO223" s="104"/>
      <c r="AP223" s="34"/>
      <c r="AQ223" s="34"/>
      <c r="AR223" s="105"/>
      <c r="AS223" s="29"/>
      <c r="AT223" s="28"/>
      <c r="AU223" s="35"/>
      <c r="AV223" s="105"/>
      <c r="AW223" s="29"/>
      <c r="AX223" s="34"/>
      <c r="AY223" s="34"/>
      <c r="AZ223" s="105"/>
      <c r="BA223" s="29"/>
      <c r="BB223" s="28"/>
      <c r="BC223" s="28"/>
      <c r="BD223" s="37"/>
      <c r="BE223" s="32"/>
      <c r="BF223" s="29"/>
      <c r="BG223" s="28"/>
      <c r="BH223" s="28"/>
      <c r="BI223" s="32"/>
      <c r="BJ223" s="29"/>
      <c r="BK223" s="38"/>
      <c r="BL223" s="36"/>
      <c r="BM223" s="32"/>
      <c r="BN223" s="29"/>
      <c r="BO223" s="39"/>
      <c r="BP223" s="32"/>
      <c r="BQ223" s="29"/>
      <c r="BR223" s="29"/>
      <c r="BS223" s="29"/>
      <c r="BT223" s="29"/>
      <c r="BU223" s="29"/>
      <c r="BV223" s="41"/>
      <c r="BW223" s="42"/>
      <c r="BX223" s="43"/>
      <c r="BY223" s="44"/>
      <c r="BZ223" s="44"/>
      <c r="CA223" s="44"/>
      <c r="CB223" s="43"/>
      <c r="CC223" s="43"/>
      <c r="CD223" s="43"/>
      <c r="CE223" s="37"/>
      <c r="CF223" s="24"/>
      <c r="CG223" s="24"/>
      <c r="CH223" s="24"/>
      <c r="CI223" s="24"/>
      <c r="CJ223" s="24"/>
      <c r="CK223" s="24"/>
      <c r="CL223" s="24"/>
      <c r="CM223" s="24"/>
      <c r="CN223" s="45"/>
      <c r="CO223" s="46"/>
    </row>
  </sheetData>
  <autoFilter ref="A10:CO193">
    <filterColumn colId="1">
      <filters>
        <filter val="ACHMAD FICKRI PRATAMA SYAHPUTRA"/>
        <filter val="ADE IRAWAN"/>
        <filter val="ADE YUSUP JAMIL"/>
        <filter val="ADHI DHARMA KUSUMAH"/>
        <filter val="AGUNG PURWANDI"/>
        <filter val="AGUNG WIBOWO JR"/>
        <filter val="AHMAD"/>
        <filter val="AHMAD ZAKI MUHTAROM"/>
        <filter val="AMBAR WATI JUMIARSIH"/>
        <filter val="ANA NURDIANA"/>
        <filter val="ANCEU IMAN FIRMANSYAH"/>
        <filter val="ANDHIKA EKKY PUTRO"/>
        <filter val="ANDITA HAPSARI"/>
        <filter val="ANGGA SUTEDJA"/>
        <filter val="ANGGER ZAINUDIN ROZAQ"/>
        <filter val="ANGGI PUJI ASWARI"/>
        <filter val="ANISA RAHAYU"/>
        <filter val="ANITA KUSUMANINGRUM"/>
        <filter val="ANITA MULYANI"/>
        <filter val="ANITA NUR FAUZIAH"/>
        <filter val="ANNISA FITRIANA"/>
        <filter val="ANNISA NUR AFIDAH"/>
        <filter val="ANNISA NUZRAT"/>
        <filter val="ANNISA RIZKI PUJI RAHAYU"/>
        <filter val="ARIE FAKHRUL ZAWAWI"/>
        <filter val="ARIEF BIRAWAN"/>
        <filter val="ARISA DITA PRATAMI"/>
        <filter val="ARISAWATI PUJI WIDIANSYAH"/>
        <filter val="ARTHUR PRATAMA HAMONANGAN N"/>
        <filter val="ASEP DENI KURNIADI"/>
        <filter val="ASTI SULASTIKA"/>
        <filter val="ASTRI DIAH LESTARI"/>
        <filter val="ASTRID BENEDITA AZHARI"/>
        <filter val="BAGOES EKO DANTO"/>
        <filter val="BELLA DWI FEBRIANI"/>
        <filter val="BELLA RIZKY FEBRIANI"/>
        <filter val="BRYAN WISHUDA SIHOMBING"/>
        <filter val="CAHYO ADI PRASETYO"/>
        <filter val="CHRIST YESAYA"/>
        <filter val="CHRISTIN ANGELINA SIMARMATA"/>
        <filter val="CICI DIANI"/>
        <filter val="DADAN DANI RAHMAT"/>
        <filter val="DANI RAMDANI"/>
        <filter val="DESI NURHASANAH"/>
        <filter val="DESIARTI MARTIKA DEWIANA"/>
        <filter val="DEVI SILVIA TAMBUNAN"/>
        <filter val="DHIYAA HANIIFAH"/>
        <filter val="DIANA INDRAWATI RAHAYU"/>
        <filter val="DIANA ROSINTA"/>
        <filter val="DONA AYU DEHAZ"/>
        <filter val="DONI ANGGOLA"/>
        <filter val="DONNY YUSUF SUFRIYADI"/>
        <filter val="DWI CAHYA RAMDHANI"/>
        <filter val="DWI DEFIANA HERLIANTI"/>
        <filter val="DWI RETNO ANGRAENI PUTRI"/>
        <filter val="EKO SUPRIYANTO"/>
        <filter val="ELMO MAHESA ADIGRAHA"/>
        <filter val="ERSYANITYA PRIMANITA"/>
        <filter val="EVI NURASTUTI"/>
        <filter val="FAHMI HAKIKI"/>
        <filter val="FANNY FARIANTI"/>
        <filter val="FARRAS ZIHAN HARMANY"/>
        <filter val="FAUZI NUR MUHAMMAD"/>
        <filter val="FEBRIYANTI"/>
        <filter val="FEBY FEBRIYANSARI"/>
        <filter val="FERRY ADITYA"/>
        <filter val="FERY HERIANSYAH"/>
        <filter val="FIRMANSYAH"/>
        <filter val="GHINA NISRINA FIRDAUS KUSMAYADI"/>
        <filter val="GILVAN TRESALVANTIO"/>
        <filter val="GINANJAR MUKTI RAHMADI"/>
        <filter val="GITA FITRIANI"/>
        <filter val="GURUH JAMALUDIN"/>
        <filter val="HAMDANI NUR ARIPIN"/>
        <filter val="HARIS PRATAMA PUTRA J"/>
        <filter val="HASNA PERMATASARI PAMUNGKAS"/>
        <filter val="HENDRA YADI PUTRA"/>
        <filter val="HERIANSYAH PRIADY"/>
        <filter val="HERU ADIANA"/>
        <filter val="IIQ SITI ROFIQOH"/>
        <filter val="IIS NURJANAH"/>
        <filter val="INDA DIAN PRATIWI"/>
        <filter val="INTAN MARDIANI"/>
        <filter val="IVA SETIAMAH"/>
        <filter val="IVAN NURHAKIM"/>
        <filter val="JODY EDWARD"/>
        <filter val="JULIO SAECAR AGUSTA"/>
        <filter val="KIKI RENDIANA"/>
        <filter val="KINTAN AYU ASYIFA"/>
        <filter val="LANSIUS BERTO ARITONANG"/>
        <filter val="LIA LATHIFAH"/>
        <filter val="LISA YURIANA ARMAN"/>
        <filter val="LUKMAN NULHAKIM"/>
        <filter val="MARLENI"/>
        <filter val="MASLIA MANDASARI"/>
        <filter val="MIRA ANDRIANI"/>
        <filter val="MOHAMAD RIZKIANDRI SAPUTRA"/>
        <filter val="MOHAMMAD FAKHRUDDIN"/>
        <filter val="MUHAMAD ANGGA LESMANA"/>
        <filter val="MUHAMAD BAIDHAWI"/>
        <filter val="MUHAMAD IQBAL PEBRIANSAH"/>
        <filter val="MUHAMMAD FAZRIN RAMDANI"/>
        <filter val="MUHAMMAD RIVALDI MULDIANSYAH"/>
        <filter val="NANDA HAMIDAH NURMAN"/>
        <filter val="NIA KURNIAWATI FEBRIYANI"/>
        <filter val="NISA NURAZIZAH"/>
        <filter val="NOVAN WIDIANSYAH"/>
        <filter val="NOVI NOVIANTI"/>
        <filter val="NURUL NABILA"/>
        <filter val="OSHA ROSHALIA"/>
        <filter val="PEPPY PURNAMIASIH"/>
        <filter val="PRIYANTO GUNAWAN"/>
        <filter val="PUTRI ANADIA FEBRIANTY"/>
        <filter val="QISTHINA IDZNI ISHAMI"/>
        <filter val="RACHMAT IQBAL"/>
        <filter val="RADEN LUCKY H"/>
        <filter val="RAINA SANCHIA RACHMA"/>
        <filter val="RAMDHAN NUGRAHA"/>
        <filter val="RANI ANDRIANI"/>
        <filter val="RESA CAHYANA ALGHIFARI"/>
        <filter val="RESPI SILVA NADILA"/>
        <filter val="REZA ADITIYA"/>
        <filter val="REZA ANGGRIANI"/>
        <filter val="REZA OCTAVIA PUTRI"/>
        <filter val="RIANA AGUSTINA"/>
        <filter val="RIANI SETIANINGSIH"/>
        <filter val="RIDA FARIDA"/>
        <filter val="RIFIAN NURDIANSYAH"/>
        <filter val="RIO NUGRAHA JAYA SAPUTRA"/>
        <filter val="RIRIN PITRIANI"/>
        <filter val="RISHMA SABIILA"/>
        <filter val="RISTI PERTIWI"/>
        <filter val="RIVALI MUTAQSINA MANSYUR"/>
        <filter val="RIZAL NOFRIMA PUTRA"/>
        <filter val="RIZKA ADZKIA HANDOYO"/>
        <filter val="RIZKI PAMUJI"/>
        <filter val="ROBI SUKMANA"/>
        <filter val="ROHMAN"/>
        <filter val="RR. ALDILLA DESYAZIZ SETIANTI"/>
        <filter val="SAEPUL MILAH"/>
        <filter val="SALWA NABILA IZZA SALSABILA"/>
        <filter val="SELLA SELVIA"/>
        <filter val="SELLY FEBRIANTI"/>
        <filter val="SELLY SILVIA"/>
        <filter val="SERELIN ARDIANITA"/>
        <filter val="SHAFIRA LUTHFIANI"/>
        <filter val="SHANTY AGNIA NURRAHMAH"/>
        <filter val="SINTIA WULAN SARI"/>
        <filter val="SITI KHOMALA SYARIE"/>
        <filter val="SITI MARIAM"/>
        <filter val="SITI NUR ROHAINI"/>
        <filter val="SOPIAN ALI SANROPI"/>
        <filter val="SRI WAHYUNI"/>
        <filter val="SUSANTI"/>
        <filter val="SYLVIA CANDILLA"/>
        <filter val="TIA SETIAWATI"/>
        <filter val="TIARA NURHIDAYATI ROSIDI"/>
        <filter val="TINA NURBIDARI"/>
        <filter val="TRIA ANDINI"/>
        <filter val="TRIA VIDIYANTI"/>
        <filter val="TRINADIA RAHAYU SUGIHARTI SUHENDI"/>
        <filter val="TYAS JULIYANA NUGRAHA"/>
        <filter val="VILISIA VENY RIANTY"/>
        <filter val="VINNY SORAYA TARPIANTI"/>
        <filter val="VISKA NURFITRIA"/>
        <filter val="WIDI HAYATI NINGRUM"/>
        <filter val="WINA NURFAUZIAH"/>
        <filter val="WINA PUJI ASTARI"/>
        <filter val="WINDIARANI MAYANGSARI WINTANA"/>
        <filter val="YAYU DAHLINA"/>
        <filter val="YOHANES SAPUTRA"/>
        <filter val="YUDA MAULANA"/>
        <filter val="YUDHA SENA WIJAYA"/>
        <filter val="YUDI AGUSTENDI"/>
        <filter val="YULITA KUSDIANI"/>
        <filter val="YUNI YULIANTI SURYADI"/>
        <filter val="ZAIMAH RIFA"/>
      </filters>
    </filterColumn>
    <filterColumn colId="11">
      <filters blank="1"/>
    </filterColumn>
    <filterColumn colId="19">
      <filters>
        <filter val="0"/>
      </filters>
    </filterColumn>
  </autoFilter>
  <mergeCells count="152">
    <mergeCell ref="C7:C10"/>
    <mergeCell ref="D7:D10"/>
    <mergeCell ref="E7:E10"/>
    <mergeCell ref="F7:F10"/>
    <mergeCell ref="BK7:BQ7"/>
    <mergeCell ref="BR7:BR10"/>
    <mergeCell ref="BS7:BS10"/>
    <mergeCell ref="BT7:BT10"/>
    <mergeCell ref="AX8:BA8"/>
    <mergeCell ref="BB8:BF8"/>
    <mergeCell ref="BG8:BJ8"/>
    <mergeCell ref="BK8:BN8"/>
    <mergeCell ref="S7:S10"/>
    <mergeCell ref="T7:T10"/>
    <mergeCell ref="U7:U10"/>
    <mergeCell ref="V7:V10"/>
    <mergeCell ref="W7:W10"/>
    <mergeCell ref="X7:X10"/>
    <mergeCell ref="CH7:CI7"/>
    <mergeCell ref="CJ7:CK7"/>
    <mergeCell ref="CL7:CM7"/>
    <mergeCell ref="CN7:CN10"/>
    <mergeCell ref="Y8:AB8"/>
    <mergeCell ref="AC8:AF8"/>
    <mergeCell ref="AG8:AK8"/>
    <mergeCell ref="AL8:AO8"/>
    <mergeCell ref="AP8:AS8"/>
    <mergeCell ref="AT8:AW8"/>
    <mergeCell ref="CA7:CA10"/>
    <mergeCell ref="CB7:CB10"/>
    <mergeCell ref="CC7:CC10"/>
    <mergeCell ref="CD7:CD10"/>
    <mergeCell ref="CE7:CE10"/>
    <mergeCell ref="CF7:CG7"/>
    <mergeCell ref="BU7:BU10"/>
    <mergeCell ref="BV7:BV10"/>
    <mergeCell ref="BW7:BW10"/>
    <mergeCell ref="BX7:BX10"/>
    <mergeCell ref="BY7:BY10"/>
    <mergeCell ref="BZ7:BZ10"/>
    <mergeCell ref="Y7:AO7"/>
    <mergeCell ref="AP7:BJ7"/>
    <mergeCell ref="CK8:CK10"/>
    <mergeCell ref="CL8:CL10"/>
    <mergeCell ref="CM8:CM10"/>
    <mergeCell ref="Y9:AB9"/>
    <mergeCell ref="AC9:AF9"/>
    <mergeCell ref="AG9:AK9"/>
    <mergeCell ref="AL9:AO9"/>
    <mergeCell ref="AP9:AS9"/>
    <mergeCell ref="AT9:AW9"/>
    <mergeCell ref="AX9:BA9"/>
    <mergeCell ref="BO8:BQ8"/>
    <mergeCell ref="CF8:CF10"/>
    <mergeCell ref="CG8:CG10"/>
    <mergeCell ref="CH8:CH10"/>
    <mergeCell ref="CI8:CI10"/>
    <mergeCell ref="CJ8:CJ10"/>
    <mergeCell ref="BB9:BF9"/>
    <mergeCell ref="BG9:BJ9"/>
    <mergeCell ref="BK9:BN9"/>
    <mergeCell ref="BO9:BQ9"/>
    <mergeCell ref="A208:A211"/>
    <mergeCell ref="B208:B211"/>
    <mergeCell ref="C208:C211"/>
    <mergeCell ref="D208:D211"/>
    <mergeCell ref="E208:E211"/>
    <mergeCell ref="F208:F211"/>
    <mergeCell ref="M7:M10"/>
    <mergeCell ref="N7:N10"/>
    <mergeCell ref="O7:O10"/>
    <mergeCell ref="P7:P10"/>
    <mergeCell ref="Q7:Q10"/>
    <mergeCell ref="R7:R10"/>
    <mergeCell ref="G7:G10"/>
    <mergeCell ref="H7:H10"/>
    <mergeCell ref="I7:I10"/>
    <mergeCell ref="J7:J10"/>
    <mergeCell ref="K7:K10"/>
    <mergeCell ref="L7:L10"/>
    <mergeCell ref="A7:A10"/>
    <mergeCell ref="B7:B10"/>
    <mergeCell ref="M208:M211"/>
    <mergeCell ref="N208:N211"/>
    <mergeCell ref="O208:O211"/>
    <mergeCell ref="P208:P211"/>
    <mergeCell ref="Q208:Q211"/>
    <mergeCell ref="R208:R211"/>
    <mergeCell ref="G208:G211"/>
    <mergeCell ref="H208:H211"/>
    <mergeCell ref="I208:I211"/>
    <mergeCell ref="J208:J211"/>
    <mergeCell ref="K208:K211"/>
    <mergeCell ref="L208:L211"/>
    <mergeCell ref="BK208:BQ208"/>
    <mergeCell ref="BR208:BR211"/>
    <mergeCell ref="BS208:BS211"/>
    <mergeCell ref="BT208:BT211"/>
    <mergeCell ref="AX209:BA209"/>
    <mergeCell ref="BB209:BF209"/>
    <mergeCell ref="BG209:BJ209"/>
    <mergeCell ref="BK209:BN209"/>
    <mergeCell ref="S208:S211"/>
    <mergeCell ref="T208:T211"/>
    <mergeCell ref="U208:U211"/>
    <mergeCell ref="V208:V211"/>
    <mergeCell ref="W208:W211"/>
    <mergeCell ref="X208:X211"/>
    <mergeCell ref="CH208:CI208"/>
    <mergeCell ref="CJ208:CK208"/>
    <mergeCell ref="CL208:CM208"/>
    <mergeCell ref="CN208:CN211"/>
    <mergeCell ref="Y209:AB209"/>
    <mergeCell ref="AC209:AF209"/>
    <mergeCell ref="AG209:AK209"/>
    <mergeCell ref="AL209:AO209"/>
    <mergeCell ref="AP209:AS209"/>
    <mergeCell ref="AT209:AW209"/>
    <mergeCell ref="CA208:CA211"/>
    <mergeCell ref="CB208:CB211"/>
    <mergeCell ref="CC208:CC211"/>
    <mergeCell ref="CD208:CD211"/>
    <mergeCell ref="CE208:CE211"/>
    <mergeCell ref="CF208:CG208"/>
    <mergeCell ref="BU208:BU211"/>
    <mergeCell ref="BV208:BV211"/>
    <mergeCell ref="BW208:BW211"/>
    <mergeCell ref="BX208:BX211"/>
    <mergeCell ref="BY208:BY211"/>
    <mergeCell ref="BZ208:BZ211"/>
    <mergeCell ref="Y208:AO208"/>
    <mergeCell ref="AP208:BJ208"/>
    <mergeCell ref="BB210:BF210"/>
    <mergeCell ref="BG210:BJ210"/>
    <mergeCell ref="BK210:BN210"/>
    <mergeCell ref="BO210:BQ210"/>
    <mergeCell ref="CK209:CK211"/>
    <mergeCell ref="CL209:CL211"/>
    <mergeCell ref="CM209:CM211"/>
    <mergeCell ref="Y210:AB210"/>
    <mergeCell ref="AC210:AF210"/>
    <mergeCell ref="AG210:AK210"/>
    <mergeCell ref="AL210:AO210"/>
    <mergeCell ref="AP210:AS210"/>
    <mergeCell ref="AT210:AW210"/>
    <mergeCell ref="AX210:BA210"/>
    <mergeCell ref="BO209:BQ209"/>
    <mergeCell ref="CF209:CF211"/>
    <mergeCell ref="CG209:CG211"/>
    <mergeCell ref="CH209:CH211"/>
    <mergeCell ref="CI209:CI211"/>
    <mergeCell ref="CJ209:CJ211"/>
  </mergeCells>
  <conditionalFormatting sqref="B197">
    <cfRule type="duplicateValues" dxfId="55" priority="1"/>
    <cfRule type="duplicateValues" dxfId="54" priority="15"/>
  </conditionalFormatting>
  <conditionalFormatting sqref="B215">
    <cfRule type="duplicateValues" dxfId="53" priority="16"/>
  </conditionalFormatting>
  <conditionalFormatting sqref="B216">
    <cfRule type="duplicateValues" dxfId="52" priority="19"/>
  </conditionalFormatting>
  <conditionalFormatting sqref="B221">
    <cfRule type="duplicateValues" dxfId="51" priority="10"/>
    <cfRule type="duplicateValues" dxfId="50" priority="11"/>
    <cfRule type="duplicateValues" dxfId="49" priority="12"/>
  </conditionalFormatting>
  <conditionalFormatting sqref="A197:A199">
    <cfRule type="duplicateValues" dxfId="48" priority="2"/>
    <cfRule type="duplicateValues" dxfId="47" priority="3"/>
    <cfRule type="duplicateValues" dxfId="46" priority="4"/>
    <cfRule type="duplicateValues" dxfId="45" priority="5"/>
    <cfRule type="duplicateValues" dxfId="44" priority="6"/>
  </conditionalFormatting>
  <conditionalFormatting sqref="B1:B10">
    <cfRule type="duplicateValues" dxfId="43" priority="39"/>
    <cfRule type="duplicateValues" dxfId="42" priority="40"/>
    <cfRule type="duplicateValues" dxfId="41" priority="41"/>
    <cfRule type="duplicateValues" dxfId="40" priority="42"/>
    <cfRule type="duplicateValues" dxfId="39" priority="43"/>
  </conditionalFormatting>
  <conditionalFormatting sqref="B7:B10">
    <cfRule type="duplicateValues" dxfId="38" priority="50"/>
  </conditionalFormatting>
  <conditionalFormatting sqref="B208:B211">
    <cfRule type="duplicateValues" dxfId="37" priority="20"/>
    <cfRule type="duplicateValues" dxfId="36" priority="21"/>
    <cfRule type="duplicateValues" dxfId="35" priority="22"/>
    <cfRule type="duplicateValues" dxfId="34" priority="23"/>
    <cfRule type="duplicateValues" dxfId="33" priority="24"/>
    <cfRule type="duplicateValues" dxfId="32" priority="25"/>
    <cfRule type="duplicateValues" dxfId="31" priority="26"/>
    <cfRule type="duplicateValues" dxfId="30" priority="27"/>
    <cfRule type="duplicateValues" dxfId="29" priority="28"/>
    <cfRule type="duplicateValues" dxfId="28" priority="29"/>
    <cfRule type="duplicateValues" dxfId="27" priority="30"/>
    <cfRule type="duplicateValues" dxfId="26" priority="31"/>
    <cfRule type="duplicateValues" dxfId="25" priority="32"/>
    <cfRule type="duplicateValues" dxfId="24" priority="33"/>
    <cfRule type="duplicateValues" dxfId="23" priority="34"/>
    <cfRule type="duplicateValues" dxfId="22" priority="35"/>
    <cfRule type="duplicateValues" dxfId="21" priority="36"/>
    <cfRule type="duplicateValues" dxfId="20" priority="37"/>
    <cfRule type="duplicateValues" dxfId="19" priority="38"/>
  </conditionalFormatting>
  <conditionalFormatting sqref="B213:B214">
    <cfRule type="duplicateValues" dxfId="18" priority="17"/>
    <cfRule type="duplicateValues" dxfId="17" priority="18"/>
  </conditionalFormatting>
  <conditionalFormatting sqref="C7:C10">
    <cfRule type="duplicateValues" dxfId="16" priority="51"/>
  </conditionalFormatting>
  <conditionalFormatting sqref="B1:B10 D6 F6 H6 J6 L6 N6 P6 R6 T6 V6 X6 Z6 AB6 AD6 AF6 AH6 AJ6 AL6 AN6 AP6 AR6 AT6 AV6 AX6 AZ6 BB6 BD6 BF6 BH6 BJ6 BL6 BN6 BP6 BR6 BT6 BV6 BX6 BZ6 CB6 CD6 CF6 CH6 CJ6 CL6 CN6">
    <cfRule type="duplicateValues" dxfId="15" priority="44"/>
    <cfRule type="duplicateValues" dxfId="14" priority="45"/>
    <cfRule type="duplicateValues" dxfId="13" priority="46"/>
    <cfRule type="duplicateValues" dxfId="12" priority="47"/>
    <cfRule type="duplicateValues" dxfId="11" priority="48"/>
    <cfRule type="duplicateValues" dxfId="10" priority="49"/>
    <cfRule type="duplicateValues" dxfId="9" priority="52"/>
    <cfRule type="duplicateValues" dxfId="8" priority="53"/>
    <cfRule type="duplicateValues" dxfId="7" priority="54"/>
  </conditionalFormatting>
  <conditionalFormatting sqref="B233:B1048576 B1:B10 B222:B223 B197:B220">
    <cfRule type="duplicateValues" dxfId="6" priority="13"/>
  </conditionalFormatting>
  <conditionalFormatting sqref="B233:B1048576 B1:B224">
    <cfRule type="duplicateValues" dxfId="5" priority="8"/>
    <cfRule type="duplicateValues" dxfId="4" priority="9"/>
  </conditionalFormatting>
  <conditionalFormatting sqref="B232:B1048576 B1:B224">
    <cfRule type="duplicateValues" dxfId="3" priority="7"/>
  </conditionalFormatting>
  <conditionalFormatting sqref="B222:B223 B198:B199">
    <cfRule type="duplicateValues" dxfId="2" priority="14"/>
  </conditionalFormatting>
  <conditionalFormatting sqref="B217:B220 B212">
    <cfRule type="duplicateValues" dxfId="1" priority="55"/>
  </conditionalFormatting>
  <conditionalFormatting sqref="B212 B216:B220">
    <cfRule type="duplicateValues" dxfId="0" priority="56"/>
  </conditionalFormatting>
  <pageMargins left="0.7" right="0.7"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AGENT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OFFICER</dc:creator>
  <cp:lastModifiedBy>OFFICER</cp:lastModifiedBy>
  <dcterms:created xsi:type="dcterms:W3CDTF">2022-04-11T07:58:30Z</dcterms:created>
  <dcterms:modified xsi:type="dcterms:W3CDTF">2022-04-11T08:48:05Z</dcterms:modified>
</cp:coreProperties>
</file>