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4. April 2022\"/>
    </mc:Choice>
  </mc:AlternateContent>
  <bookViews>
    <workbookView xWindow="0" yWindow="0" windowWidth="17280" windowHeight="8292"/>
  </bookViews>
  <sheets>
    <sheet name="OPERATION PLAN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1" i="1" l="1"/>
  <c r="AT11" i="1"/>
  <c r="AS11" i="1"/>
  <c r="AP11" i="1"/>
  <c r="AQ11" i="1" s="1"/>
  <c r="AN11" i="1"/>
  <c r="AM11" i="1"/>
  <c r="AJ11" i="1"/>
  <c r="AK11" i="1" s="1"/>
  <c r="AH11" i="1"/>
  <c r="AG11" i="1"/>
  <c r="AD11" i="1"/>
  <c r="AU11" i="1" s="1"/>
  <c r="Z11" i="1"/>
  <c r="AA11" i="1" s="1"/>
  <c r="W11" i="1"/>
  <c r="X11" i="1" s="1"/>
  <c r="B3" i="1"/>
  <c r="AE11" i="1" l="1"/>
  <c r="U11" i="1"/>
  <c r="T11" i="1"/>
  <c r="AB11" i="1"/>
  <c r="AV11" i="1" s="1"/>
  <c r="AY11" i="1" s="1"/>
  <c r="AZ11" i="1" s="1"/>
  <c r="BA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<sst xmlns="http://schemas.openxmlformats.org/spreadsheetml/2006/main" count="72" uniqueCount="51">
  <si>
    <t>FORM REKAPITULASI PENILAIAN KINERJA</t>
  </si>
  <si>
    <t>OPERATION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</si>
  <si>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</si>
  <si>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</si>
  <si>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</si>
  <si>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</si>
  <si>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</si>
  <si>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</si>
  <si>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</si>
  <si>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</si>
  <si>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</si>
  <si>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</si>
  <si>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</si>
  <si>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</si>
  <si>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</si>
  <si>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</si>
  <si>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</si>
  <si>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</si>
  <si>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</si>
  <si>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</si>
  <si>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</si>
  <si>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</si>
  <si>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</si>
  <si>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</si>
  <si>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</si>
  <si>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</si>
  <si>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</si>
  <si>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</si>
  <si>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</si>
  <si>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</si>
  <si>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</si>
  <si>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</si>
  <si>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</si>
  <si>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</si>
  <si>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</si>
  <si>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</t>
  </si>
  <si>
    <t>KEHADIRAN</t>
  </si>
  <si>
    <t>Ketepatan waktu pembuatan roster</t>
  </si>
  <si>
    <t>Akurasi pembuatan roster plan</t>
  </si>
  <si>
    <t>Akurasi Review Caplan</t>
  </si>
  <si>
    <t>Pencapaian Populasi Defect SL</t>
  </si>
  <si>
    <t>Kelengkapan dan ketepatan waktu pembuatan laporan : Harian; Periodik dan Bulanan</t>
  </si>
  <si>
    <t>Rekomendasi recovery plan, implementasi dan analisa pada tiap kejadian lonjakan trafik</t>
  </si>
  <si>
    <t>NILAI</t>
  </si>
  <si>
    <t>%NILAI</t>
  </si>
  <si>
    <t>REALISASI</t>
  </si>
  <si>
    <t>OPERATION PLAN</t>
  </si>
  <si>
    <t>LAKI-LAKI</t>
  </si>
  <si>
    <t>ANGGIAT</t>
  </si>
  <si>
    <t>PT. INFOMEDIA SOLUSI HUMANIKA</t>
  </si>
  <si>
    <t>JIBRIL ABDUR 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</si>
</sst>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-* #,##0_-;\-* #,##0_-;_-* &quot;-&quot;_-;_-@_-"/>
    <numFmt numFmtId="168" formatCode="_([$Rp-421]* #,##0_);_([$Rp-421]* \(#,##0\);_([$Rp-421]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8" fillId="0" borderId="0"/>
  </cellStyleXfs>
  <cellXfs count="78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166" fontId="3" fillId="0" borderId="4" xfId="0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3" fillId="5" borderId="4" xfId="4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6" fillId="0" borderId="4" xfId="5" quotePrefix="1" applyFont="1" applyFill="1" applyBorder="1" applyAlignment="1">
      <alignment horizontal="center" vertical="center" wrapText="1"/>
    </xf>
    <xf numFmtId="9" fontId="3" fillId="3" borderId="4" xfId="5" applyFont="1" applyFill="1" applyBorder="1" applyAlignment="1">
      <alignment horizontal="center" vertical="center"/>
    </xf>
    <xf numFmtId="10" fontId="3" fillId="3" borderId="13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8" fontId="3" fillId="4" borderId="4" xfId="5" applyNumberFormat="1" applyFont="1" applyFill="1" applyBorder="1" applyAlignment="1">
      <alignment horizontal="center" vertical="center"/>
    </xf>
    <xf numFmtId="0" fontId="4" fillId="6" borderId="4" xfId="2" applyFont="1" applyFill="1" applyBorder="1" applyAlignment="1">
      <alignment vertical="center"/>
    </xf>
    <xf numFmtId="2" fontId="4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164" fontId="5" fillId="0" borderId="14" xfId="3" applyNumberFormat="1" applyFont="1" applyFill="1" applyBorder="1" applyAlignment="1">
      <alignment horizontal="center" vertical="center" wrapText="1"/>
    </xf>
    <xf numFmtId="164" fontId="5" fillId="4" borderId="1" xfId="3" applyNumberFormat="1" applyFont="1" applyFill="1" applyBorder="1" applyAlignment="1">
      <alignment horizontal="center" vertical="center" wrapText="1"/>
    </xf>
    <xf numFmtId="164" fontId="5" fillId="4" borderId="6" xfId="3" applyNumberFormat="1" applyFont="1" applyFill="1" applyBorder="1" applyAlignment="1">
      <alignment horizontal="center" vertical="center" wrapText="1"/>
    </xf>
    <xf numFmtId="164" fontId="5" fillId="4" borderId="14" xfId="3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0" borderId="14" xfId="2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</cellXfs>
  <cellStyles count="7">
    <cellStyle name="Normal" xfId="0" builtinId="0"/>
    <cellStyle name="Normal 3 3 2" xfId="2"/>
    <cellStyle name="Normal 4 2" xfId="3"/>
    <cellStyle name="Normal 4 3 11" xfId="4"/>
    <cellStyle name="Normal_Kinerja Nov 08" xfId="6"/>
    <cellStyle name="Normal_Kinerja Siska Sept 2010" xfId="1"/>
    <cellStyle name="Percent 2 2" xfId="5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%20QIA/REKAP%20KINERJA/2019/8.%20Agustus%202019/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B3" t="str">
            <v>LOKASI      : CC TELKOMSEL BANDUNG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D208"/>
  <sheetViews>
    <sheetView showGridLines="0" tabSelected="1" workbookViewId="0">
      <pane xSplit="4" ySplit="10" topLeftCell="E11" activePane="bottomRight" state="frozen"/>
      <selection pane="topRight" activeCell="E1" sqref="E1"/>
      <selection pane="bottomLeft" activeCell="A12" sqref="A12"/>
      <selection pane="bottomRight" activeCell="B5" sqref="B5"/>
    </sheetView>
  </sheetViews>
  <sheetFormatPr defaultColWidth="9.109375" defaultRowHeight="12" x14ac:dyDescent="0.3"/>
  <cols>
    <col min="1" max="1" width="9.109375" style="6" customWidth="1"/>
    <col min="2" max="2" width="10.88671875" style="6" customWidth="1"/>
    <col min="3" max="3" width="23.5546875" style="33" customWidth="1"/>
    <col min="4" max="4" width="12" style="32" customWidth="1"/>
    <col min="5" max="6" width="9.109375" style="32" customWidth="1"/>
    <col min="7" max="7" width="14.33203125" style="32" customWidth="1"/>
    <col min="8" max="11" width="10.33203125" style="32" customWidth="1"/>
    <col min="12" max="12" width="7.6640625" style="32" customWidth="1"/>
    <col min="13" max="14" width="9.109375" style="32" customWidth="1"/>
    <col min="15" max="16" width="6.33203125" style="32" customWidth="1"/>
    <col min="17" max="19" width="5.44140625" style="32" customWidth="1"/>
    <col min="20" max="20" width="8.6640625" style="32" customWidth="1"/>
    <col min="21" max="21" width="6.5546875" style="32" customWidth="1"/>
    <col min="22" max="22" width="4.6640625" style="32" bestFit="1" customWidth="1"/>
    <col min="23" max="23" width="6" style="32" bestFit="1" customWidth="1"/>
    <col min="24" max="24" width="8.109375" style="32" bestFit="1" customWidth="1"/>
    <col min="25" max="25" width="4.6640625" style="32" bestFit="1" customWidth="1"/>
    <col min="26" max="26" width="6" style="32" bestFit="1" customWidth="1"/>
    <col min="27" max="27" width="8.109375" style="32" bestFit="1" customWidth="1"/>
    <col min="28" max="28" width="13" style="32" customWidth="1"/>
    <col min="29" max="29" width="4.6640625" style="31" customWidth="1"/>
    <col min="30" max="31" width="9.109375" style="31" customWidth="1"/>
    <col min="32" max="32" width="4.6640625" style="31" bestFit="1" customWidth="1"/>
    <col min="33" max="33" width="6" style="31" bestFit="1" customWidth="1"/>
    <col min="34" max="34" width="8.109375" style="31" bestFit="1" customWidth="1"/>
    <col min="35" max="35" width="4.6640625" style="31" bestFit="1" customWidth="1"/>
    <col min="36" max="36" width="6" style="31" bestFit="1" customWidth="1"/>
    <col min="37" max="37" width="6" style="31" customWidth="1"/>
    <col min="38" max="38" width="4.6640625" style="31" bestFit="1" customWidth="1"/>
    <col min="39" max="39" width="6" style="31" bestFit="1" customWidth="1"/>
    <col min="40" max="40" width="8.109375" style="31" bestFit="1" customWidth="1"/>
    <col min="41" max="41" width="4.6640625" style="31" bestFit="1" customWidth="1"/>
    <col min="42" max="42" width="6" style="31" bestFit="1" customWidth="1"/>
    <col min="43" max="43" width="8.109375" style="31" bestFit="1" customWidth="1"/>
    <col min="44" max="44" width="4.6640625" style="31" bestFit="1" customWidth="1"/>
    <col min="45" max="45" width="6" style="31" bestFit="1" customWidth="1"/>
    <col min="46" max="46" width="8.109375" style="31" bestFit="1" customWidth="1"/>
    <col min="47" max="48" width="11.5546875" style="32" customWidth="1"/>
    <col min="49" max="49" width="9.109375" style="32" customWidth="1"/>
    <col min="50" max="50" width="12.44140625" style="32" customWidth="1"/>
    <col min="51" max="53" width="10.5546875" style="32" customWidth="1"/>
    <col min="54" max="54" width="13.109375" style="6" customWidth="1"/>
    <col min="55" max="55" width="12.109375" style="6" customWidth="1"/>
    <col min="56" max="56" width="11.88671875" style="6" customWidth="1"/>
    <col min="57" max="206" width="9.109375" style="6"/>
    <col min="207" max="207" width="7.109375" style="6" customWidth="1"/>
    <col min="208" max="208" width="27.33203125" style="6" customWidth="1"/>
    <col min="209" max="209" width="12" style="6" bestFit="1" customWidth="1"/>
    <col min="210" max="216" width="9.109375" style="6" customWidth="1"/>
    <col min="217" max="217" width="0" style="6" hidden="1" customWidth="1"/>
    <col min="218" max="16384" width="9.109375" style="6"/>
  </cols>
  <sheetData>
    <row r="1" spans="1:56" x14ac:dyDescent="0.3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4"/>
      <c r="AV1" s="4"/>
      <c r="AW1" s="4"/>
      <c r="AX1" s="4"/>
      <c r="AY1" s="4"/>
      <c r="AZ1" s="4"/>
      <c r="BA1" s="4"/>
    </row>
    <row r="2" spans="1:56" ht="14.4" x14ac:dyDescent="0.3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4"/>
      <c r="AV2" s="4"/>
      <c r="AW2" s="4"/>
      <c r="AX2" s="4"/>
      <c r="AY2" s="4"/>
      <c r="AZ2" s="4"/>
      <c r="BA2" s="4"/>
    </row>
    <row r="3" spans="1:56" x14ac:dyDescent="0.3">
      <c r="A3" s="1"/>
      <c r="B3" s="1" t="str">
        <f>'[1]SPV QC'!B3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4"/>
      <c r="AV3" s="4"/>
      <c r="AW3" s="4"/>
      <c r="AX3" s="4"/>
      <c r="AY3" s="4"/>
      <c r="AZ3" s="4"/>
      <c r="BA3" s="4"/>
    </row>
    <row r="4" spans="1:56" x14ac:dyDescent="0.3">
      <c r="A4" s="1"/>
      <c r="B4" s="7">
        <v>44652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4"/>
      <c r="AV4" s="4"/>
      <c r="AW4" s="4"/>
      <c r="AX4" s="4"/>
      <c r="AY4" s="4"/>
      <c r="AZ4" s="4"/>
      <c r="BA4" s="4"/>
    </row>
    <row r="5" spans="1:56" x14ac:dyDescent="0.3">
      <c r="A5" s="1"/>
      <c r="B5" s="1"/>
      <c r="C5" s="7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4"/>
      <c r="AV5" s="4"/>
      <c r="AW5" s="4"/>
      <c r="AX5" s="4"/>
      <c r="AY5" s="4"/>
      <c r="AZ5" s="4"/>
      <c r="BA5" s="4"/>
    </row>
    <row r="6" spans="1:56" x14ac:dyDescent="0.3">
      <c r="A6" s="1"/>
      <c r="B6" s="75" t="s">
        <v>2</v>
      </c>
      <c r="C6" s="75" t="s">
        <v>3</v>
      </c>
      <c r="D6" s="72" t="s">
        <v>4</v>
      </c>
      <c r="E6" s="72" t="s">
        <v>5</v>
      </c>
      <c r="F6" s="72" t="s">
        <v>6</v>
      </c>
      <c r="G6" s="72" t="s">
        <v>7</v>
      </c>
      <c r="H6" s="69" t="s">
        <v>8</v>
      </c>
      <c r="I6" s="69" t="s">
        <v>9</v>
      </c>
      <c r="J6" s="69" t="s">
        <v>10</v>
      </c>
      <c r="K6" s="69" t="s">
        <v>11</v>
      </c>
      <c r="L6" s="69" t="s">
        <v>12</v>
      </c>
      <c r="M6" s="66" t="s">
        <v>13</v>
      </c>
      <c r="N6" s="66" t="s">
        <v>14</v>
      </c>
      <c r="O6" s="66" t="s">
        <v>15</v>
      </c>
      <c r="P6" s="66" t="s">
        <v>16</v>
      </c>
      <c r="Q6" s="66" t="s">
        <v>17</v>
      </c>
      <c r="R6" s="66" t="s">
        <v>18</v>
      </c>
      <c r="S6" s="66" t="s">
        <v>19</v>
      </c>
      <c r="T6" s="52" t="s">
        <v>20</v>
      </c>
      <c r="U6" s="52" t="s">
        <v>21</v>
      </c>
      <c r="V6" s="55" t="s">
        <v>22</v>
      </c>
      <c r="W6" s="56"/>
      <c r="X6" s="56"/>
      <c r="Y6" s="56"/>
      <c r="Z6" s="56"/>
      <c r="AA6" s="56"/>
      <c r="AB6" s="59" t="s">
        <v>23</v>
      </c>
      <c r="AC6" s="55" t="s">
        <v>24</v>
      </c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60"/>
      <c r="AU6" s="40" t="s">
        <v>25</v>
      </c>
      <c r="AV6" s="40" t="s">
        <v>26</v>
      </c>
      <c r="AW6" s="43" t="s">
        <v>27</v>
      </c>
      <c r="AX6" s="43" t="s">
        <v>28</v>
      </c>
      <c r="AY6" s="46" t="s">
        <v>29</v>
      </c>
      <c r="AZ6" s="46" t="s">
        <v>30</v>
      </c>
      <c r="BA6" s="49" t="s">
        <v>31</v>
      </c>
      <c r="BB6" s="34" t="s">
        <v>32</v>
      </c>
      <c r="BC6" s="34" t="s">
        <v>33</v>
      </c>
      <c r="BD6" s="35" t="s">
        <v>34</v>
      </c>
    </row>
    <row r="7" spans="1:56" x14ac:dyDescent="0.3">
      <c r="A7" s="1"/>
      <c r="B7" s="76"/>
      <c r="C7" s="76"/>
      <c r="D7" s="73"/>
      <c r="E7" s="73"/>
      <c r="F7" s="73"/>
      <c r="G7" s="73"/>
      <c r="H7" s="70"/>
      <c r="I7" s="70"/>
      <c r="J7" s="70"/>
      <c r="K7" s="70"/>
      <c r="L7" s="70"/>
      <c r="M7" s="67"/>
      <c r="N7" s="67"/>
      <c r="O7" s="67"/>
      <c r="P7" s="67"/>
      <c r="Q7" s="67"/>
      <c r="R7" s="67"/>
      <c r="S7" s="67"/>
      <c r="T7" s="53"/>
      <c r="U7" s="53"/>
      <c r="V7" s="57"/>
      <c r="W7" s="58"/>
      <c r="X7" s="58"/>
      <c r="Y7" s="58"/>
      <c r="Z7" s="58"/>
      <c r="AA7" s="58"/>
      <c r="AB7" s="59"/>
      <c r="AC7" s="57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61"/>
      <c r="AU7" s="41"/>
      <c r="AV7" s="41"/>
      <c r="AW7" s="44"/>
      <c r="AX7" s="44"/>
      <c r="AY7" s="47"/>
      <c r="AZ7" s="47"/>
      <c r="BA7" s="50"/>
      <c r="BB7" s="34"/>
      <c r="BC7" s="34"/>
      <c r="BD7" s="35"/>
    </row>
    <row r="8" spans="1:56" x14ac:dyDescent="0.3">
      <c r="A8" s="1"/>
      <c r="B8" s="76"/>
      <c r="C8" s="76"/>
      <c r="D8" s="73"/>
      <c r="E8" s="73"/>
      <c r="F8" s="73"/>
      <c r="G8" s="73"/>
      <c r="H8" s="70"/>
      <c r="I8" s="70"/>
      <c r="J8" s="70"/>
      <c r="K8" s="70"/>
      <c r="L8" s="70"/>
      <c r="M8" s="67"/>
      <c r="N8" s="67"/>
      <c r="O8" s="67"/>
      <c r="P8" s="67"/>
      <c r="Q8" s="67"/>
      <c r="R8" s="67"/>
      <c r="S8" s="67"/>
      <c r="T8" s="53"/>
      <c r="U8" s="53"/>
      <c r="V8" s="36">
        <v>0.1</v>
      </c>
      <c r="W8" s="37"/>
      <c r="X8" s="38"/>
      <c r="Y8" s="36">
        <v>0.15</v>
      </c>
      <c r="Z8" s="37"/>
      <c r="AA8" s="38"/>
      <c r="AB8" s="59"/>
      <c r="AC8" s="36">
        <v>0.15</v>
      </c>
      <c r="AD8" s="37"/>
      <c r="AE8" s="38"/>
      <c r="AF8" s="36">
        <v>0.15</v>
      </c>
      <c r="AG8" s="37"/>
      <c r="AH8" s="38"/>
      <c r="AI8" s="36">
        <v>0.15</v>
      </c>
      <c r="AJ8" s="37"/>
      <c r="AK8" s="38"/>
      <c r="AL8" s="36">
        <v>0.15</v>
      </c>
      <c r="AM8" s="37"/>
      <c r="AN8" s="38"/>
      <c r="AO8" s="39">
        <v>0.1</v>
      </c>
      <c r="AP8" s="39"/>
      <c r="AQ8" s="39"/>
      <c r="AR8" s="39">
        <v>0.05</v>
      </c>
      <c r="AS8" s="39"/>
      <c r="AT8" s="39"/>
      <c r="AU8" s="41"/>
      <c r="AV8" s="41"/>
      <c r="AW8" s="44"/>
      <c r="AX8" s="44"/>
      <c r="AY8" s="47"/>
      <c r="AZ8" s="47"/>
      <c r="BA8" s="50"/>
      <c r="BB8" s="34"/>
      <c r="BC8" s="34"/>
      <c r="BD8" s="35"/>
    </row>
    <row r="9" spans="1:56" ht="44.25" customHeight="1" x14ac:dyDescent="0.3">
      <c r="A9" s="1"/>
      <c r="B9" s="76"/>
      <c r="C9" s="76"/>
      <c r="D9" s="73"/>
      <c r="E9" s="73"/>
      <c r="F9" s="73"/>
      <c r="G9" s="73"/>
      <c r="H9" s="70"/>
      <c r="I9" s="70"/>
      <c r="J9" s="70"/>
      <c r="K9" s="70"/>
      <c r="L9" s="70"/>
      <c r="M9" s="67"/>
      <c r="N9" s="67"/>
      <c r="O9" s="67"/>
      <c r="P9" s="67"/>
      <c r="Q9" s="67"/>
      <c r="R9" s="67"/>
      <c r="S9" s="67"/>
      <c r="T9" s="53"/>
      <c r="U9" s="53"/>
      <c r="V9" s="62" t="s">
        <v>35</v>
      </c>
      <c r="W9" s="63"/>
      <c r="X9" s="64"/>
      <c r="Y9" s="62" t="s">
        <v>36</v>
      </c>
      <c r="Z9" s="63"/>
      <c r="AA9" s="64"/>
      <c r="AB9" s="59"/>
      <c r="AC9" s="62" t="s">
        <v>37</v>
      </c>
      <c r="AD9" s="63"/>
      <c r="AE9" s="64"/>
      <c r="AF9" s="62" t="s">
        <v>38</v>
      </c>
      <c r="AG9" s="63"/>
      <c r="AH9" s="64"/>
      <c r="AI9" s="62" t="s">
        <v>39</v>
      </c>
      <c r="AJ9" s="63"/>
      <c r="AK9" s="64"/>
      <c r="AL9" s="62" t="s">
        <v>40</v>
      </c>
      <c r="AM9" s="63"/>
      <c r="AN9" s="64"/>
      <c r="AO9" s="65" t="s">
        <v>41</v>
      </c>
      <c r="AP9" s="65"/>
      <c r="AQ9" s="65"/>
      <c r="AR9" s="65" t="s">
        <v>42</v>
      </c>
      <c r="AS9" s="65"/>
      <c r="AT9" s="65"/>
      <c r="AU9" s="41"/>
      <c r="AV9" s="41"/>
      <c r="AW9" s="44"/>
      <c r="AX9" s="44"/>
      <c r="AY9" s="47"/>
      <c r="AZ9" s="47"/>
      <c r="BA9" s="50"/>
      <c r="BB9" s="34"/>
      <c r="BC9" s="34"/>
      <c r="BD9" s="35"/>
    </row>
    <row r="10" spans="1:56" ht="24" x14ac:dyDescent="0.3">
      <c r="A10" s="8"/>
      <c r="B10" s="77"/>
      <c r="C10" s="77"/>
      <c r="D10" s="74"/>
      <c r="E10" s="74"/>
      <c r="F10" s="74"/>
      <c r="G10" s="74"/>
      <c r="H10" s="71"/>
      <c r="I10" s="71"/>
      <c r="J10" s="71"/>
      <c r="K10" s="71"/>
      <c r="L10" s="71"/>
      <c r="M10" s="68"/>
      <c r="N10" s="68"/>
      <c r="O10" s="68"/>
      <c r="P10" s="68"/>
      <c r="Q10" s="68"/>
      <c r="R10" s="68"/>
      <c r="S10" s="68"/>
      <c r="T10" s="54"/>
      <c r="U10" s="54"/>
      <c r="V10" s="9" t="s">
        <v>43</v>
      </c>
      <c r="W10" s="9" t="s">
        <v>44</v>
      </c>
      <c r="X10" s="9" t="s">
        <v>45</v>
      </c>
      <c r="Y10" s="9" t="s">
        <v>43</v>
      </c>
      <c r="Z10" s="9" t="s">
        <v>44</v>
      </c>
      <c r="AA10" s="9" t="s">
        <v>45</v>
      </c>
      <c r="AB10" s="59"/>
      <c r="AC10" s="9" t="s">
        <v>43</v>
      </c>
      <c r="AD10" s="9" t="s">
        <v>44</v>
      </c>
      <c r="AE10" s="9" t="s">
        <v>45</v>
      </c>
      <c r="AF10" s="9" t="s">
        <v>43</v>
      </c>
      <c r="AG10" s="9" t="s">
        <v>44</v>
      </c>
      <c r="AH10" s="9" t="s">
        <v>45</v>
      </c>
      <c r="AI10" s="9" t="s">
        <v>43</v>
      </c>
      <c r="AJ10" s="9" t="s">
        <v>44</v>
      </c>
      <c r="AK10" s="9" t="s">
        <v>45</v>
      </c>
      <c r="AL10" s="9" t="s">
        <v>43</v>
      </c>
      <c r="AM10" s="9" t="s">
        <v>44</v>
      </c>
      <c r="AN10" s="9" t="s">
        <v>45</v>
      </c>
      <c r="AO10" s="10" t="s">
        <v>43</v>
      </c>
      <c r="AP10" s="10" t="s">
        <v>44</v>
      </c>
      <c r="AQ10" s="9" t="s">
        <v>45</v>
      </c>
      <c r="AR10" s="10" t="s">
        <v>43</v>
      </c>
      <c r="AS10" s="10" t="s">
        <v>44</v>
      </c>
      <c r="AT10" s="9" t="s">
        <v>45</v>
      </c>
      <c r="AU10" s="42"/>
      <c r="AV10" s="42"/>
      <c r="AW10" s="45"/>
      <c r="AX10" s="45"/>
      <c r="AY10" s="48"/>
      <c r="AZ10" s="48"/>
      <c r="BA10" s="51"/>
      <c r="BB10" s="34"/>
      <c r="BC10" s="34"/>
      <c r="BD10" s="35"/>
    </row>
    <row r="11" spans="1:56" ht="13.5" customHeight="1" x14ac:dyDescent="0.3">
      <c r="B11" s="11">
        <v>1</v>
      </c>
      <c r="C11" s="12" t="s">
        <v>50</v>
      </c>
      <c r="D11" s="13">
        <v>15042</v>
      </c>
      <c r="E11" s="14">
        <v>44467</v>
      </c>
      <c r="F11" s="15">
        <v>44831</v>
      </c>
      <c r="G11" s="16" t="s">
        <v>46</v>
      </c>
      <c r="H11" s="17" t="s">
        <v>47</v>
      </c>
      <c r="I11" s="16" t="s">
        <v>48</v>
      </c>
      <c r="J11" s="17" t="s">
        <v>49</v>
      </c>
      <c r="K11" s="16"/>
      <c r="L11" s="16"/>
      <c r="M11" s="16">
        <v>22</v>
      </c>
      <c r="N11" s="18">
        <v>22</v>
      </c>
      <c r="O11" s="18">
        <v>0</v>
      </c>
      <c r="P11" s="18">
        <v>0</v>
      </c>
      <c r="Q11" s="18">
        <v>0</v>
      </c>
      <c r="R11" s="18">
        <v>1</v>
      </c>
      <c r="S11" s="18">
        <v>0</v>
      </c>
      <c r="T11" s="19">
        <f>N11-O11-P11-S11</f>
        <v>22</v>
      </c>
      <c r="U11" s="20">
        <f>N11-(R11+S11)</f>
        <v>21</v>
      </c>
      <c r="V11" s="21">
        <v>5</v>
      </c>
      <c r="W11" s="22">
        <f>V11/5*$V$8</f>
        <v>0.1</v>
      </c>
      <c r="X11" s="23">
        <f>W11/V$8*100%</f>
        <v>1</v>
      </c>
      <c r="Y11" s="21">
        <v>5</v>
      </c>
      <c r="Z11" s="22">
        <f>Y11/5*$Y$8</f>
        <v>0.15</v>
      </c>
      <c r="AA11" s="23">
        <f>Z11/Y$8*100%</f>
        <v>1</v>
      </c>
      <c r="AB11" s="24">
        <f>W11+Z11</f>
        <v>0.25</v>
      </c>
      <c r="AC11" s="21">
        <v>5</v>
      </c>
      <c r="AD11" s="22">
        <f>AC11/5*$AC$8</f>
        <v>0.15</v>
      </c>
      <c r="AE11" s="23">
        <f>AD11/AC$8*100%</f>
        <v>1</v>
      </c>
      <c r="AF11" s="21">
        <v>5</v>
      </c>
      <c r="AG11" s="22">
        <f>AF11/5*$AF$8</f>
        <v>0.15</v>
      </c>
      <c r="AH11" s="23">
        <f>AG11/AF$8*100%</f>
        <v>1</v>
      </c>
      <c r="AI11" s="21">
        <v>5</v>
      </c>
      <c r="AJ11" s="22">
        <f>AI11/5*$AI$8</f>
        <v>0.15</v>
      </c>
      <c r="AK11" s="23">
        <f>AJ11/AI$8*100%</f>
        <v>1</v>
      </c>
      <c r="AL11" s="21">
        <v>5</v>
      </c>
      <c r="AM11" s="22">
        <f>AL11/5*$AL$8</f>
        <v>0.15</v>
      </c>
      <c r="AN11" s="23">
        <f>AM11/AL$8*100%</f>
        <v>1</v>
      </c>
      <c r="AO11" s="21">
        <v>5</v>
      </c>
      <c r="AP11" s="22">
        <f>AO11/5*$AO$8</f>
        <v>0.1</v>
      </c>
      <c r="AQ11" s="23">
        <f>AP11/AO$8*100%</f>
        <v>1</v>
      </c>
      <c r="AR11" s="21">
        <v>5</v>
      </c>
      <c r="AS11" s="22">
        <f>AR11/5*$AR$8</f>
        <v>0.05</v>
      </c>
      <c r="AT11" s="23">
        <f>AS11/AR$8*100%</f>
        <v>1</v>
      </c>
      <c r="AU11" s="25">
        <f>AD11+AG11+AJ11+AM11+AP11+AS11</f>
        <v>0.75</v>
      </c>
      <c r="AV11" s="25">
        <f>AU11+AB11</f>
        <v>1</v>
      </c>
      <c r="AW11" s="26" t="str">
        <f>IF(BD11&gt;0,"GUGUR","TERIMA")</f>
        <v>TERIMA</v>
      </c>
      <c r="AX11" s="27">
        <v>950000</v>
      </c>
      <c r="AY11" s="28">
        <f>AX11*AV11</f>
        <v>950000</v>
      </c>
      <c r="AZ11" s="28">
        <f>IF(S11&gt;0,(T11/M11)*AY11,AY11)</f>
        <v>950000</v>
      </c>
      <c r="BA11" s="29">
        <f>IF(L11=1,(T11/M11)*AZ11,IF(BB11&gt;0,AZ11*85%,IF(BC11&gt;0,AZ11*60%,IF(BD11&gt;0,AZ11*0%,AZ11))))</f>
        <v>950000</v>
      </c>
      <c r="BB11" s="30"/>
      <c r="BC11" s="30"/>
      <c r="BD11" s="30"/>
    </row>
    <row r="13" spans="1:56" ht="14.4" x14ac:dyDescent="0.3">
      <c r="AC13" s="32"/>
      <c r="AD13" s="32"/>
      <c r="AE13" s="32"/>
      <c r="AF13" s="32"/>
      <c r="AG13" s="32"/>
      <c r="AH13" s="32"/>
      <c r="AI13" s="32"/>
      <c r="AJ13" s="32"/>
    </row>
    <row r="160" spans="3:53" x14ac:dyDescent="0.3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</row>
    <row r="161" spans="3:53" x14ac:dyDescent="0.3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</row>
    <row r="162" spans="3:53" x14ac:dyDescent="0.3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</row>
    <row r="163" spans="3:53" x14ac:dyDescent="0.3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</row>
    <row r="164" spans="3:53" x14ac:dyDescent="0.3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</row>
    <row r="165" spans="3:53" x14ac:dyDescent="0.3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</row>
    <row r="166" spans="3:53" x14ac:dyDescent="0.3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</row>
    <row r="167" spans="3:53" x14ac:dyDescent="0.3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</row>
    <row r="168" spans="3:53" x14ac:dyDescent="0.3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</row>
    <row r="169" spans="3:53" x14ac:dyDescent="0.3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</row>
    <row r="170" spans="3:53" x14ac:dyDescent="0.3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</row>
    <row r="171" spans="3:53" x14ac:dyDescent="0.3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</row>
    <row r="172" spans="3:53" x14ac:dyDescent="0.3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</row>
    <row r="173" spans="3:53" x14ac:dyDescent="0.3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</row>
    <row r="174" spans="3:53" x14ac:dyDescent="0.3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</row>
    <row r="175" spans="3:53" x14ac:dyDescent="0.3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</row>
    <row r="176" spans="3:53" x14ac:dyDescent="0.3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</row>
    <row r="177" spans="3:53" x14ac:dyDescent="0.3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</row>
    <row r="178" spans="3:53" x14ac:dyDescent="0.3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</row>
    <row r="179" spans="3:53" x14ac:dyDescent="0.3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</row>
    <row r="180" spans="3:53" x14ac:dyDescent="0.3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</row>
    <row r="181" spans="3:53" x14ac:dyDescent="0.3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</row>
    <row r="182" spans="3:53" x14ac:dyDescent="0.3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</row>
    <row r="183" spans="3:53" x14ac:dyDescent="0.3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</row>
    <row r="184" spans="3:53" x14ac:dyDescent="0.3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</row>
    <row r="185" spans="3:53" x14ac:dyDescent="0.3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</row>
    <row r="186" spans="3:53" x14ac:dyDescent="0.3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</row>
    <row r="187" spans="3:53" x14ac:dyDescent="0.3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</row>
    <row r="188" spans="3:53" x14ac:dyDescent="0.3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</row>
    <row r="189" spans="3:53" x14ac:dyDescent="0.3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</row>
    <row r="190" spans="3:53" x14ac:dyDescent="0.3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</row>
    <row r="191" spans="3:53" x14ac:dyDescent="0.3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</row>
    <row r="192" spans="3:53" x14ac:dyDescent="0.3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</row>
    <row r="193" spans="3:53" x14ac:dyDescent="0.3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</row>
    <row r="194" spans="3:53" x14ac:dyDescent="0.3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</row>
    <row r="195" spans="3:53" x14ac:dyDescent="0.3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</row>
    <row r="196" spans="3:53" x14ac:dyDescent="0.3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</row>
    <row r="197" spans="3:53" x14ac:dyDescent="0.3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</row>
    <row r="198" spans="3:53" x14ac:dyDescent="0.3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</row>
    <row r="199" spans="3:53" x14ac:dyDescent="0.3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</row>
    <row r="200" spans="3:53" x14ac:dyDescent="0.3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</row>
    <row r="201" spans="3:53" x14ac:dyDescent="0.3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</row>
    <row r="202" spans="3:53" x14ac:dyDescent="0.3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</row>
    <row r="203" spans="3:53" x14ac:dyDescent="0.3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</row>
    <row r="204" spans="3:53" x14ac:dyDescent="0.3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</row>
    <row r="205" spans="3:53" x14ac:dyDescent="0.3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</row>
    <row r="206" spans="3:53" x14ac:dyDescent="0.3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</row>
    <row r="207" spans="3:53" x14ac:dyDescent="0.3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</row>
    <row r="208" spans="3:53" x14ac:dyDescent="0.3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</row>
  </sheetData>
  <mergeCells count="49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AU6:AU10"/>
    <mergeCell ref="AR8:AT8"/>
    <mergeCell ref="V9:X9"/>
    <mergeCell ref="Y9:AA9"/>
    <mergeCell ref="AC9:AE9"/>
    <mergeCell ref="T6:T10"/>
    <mergeCell ref="U6:U10"/>
    <mergeCell ref="V6:AA7"/>
    <mergeCell ref="AB6:AB10"/>
    <mergeCell ref="AC6:AT7"/>
    <mergeCell ref="AF9:AH9"/>
    <mergeCell ref="AI9:AK9"/>
    <mergeCell ref="AL9:AN9"/>
    <mergeCell ref="AO9:AQ9"/>
    <mergeCell ref="AR9:AT9"/>
    <mergeCell ref="BB6:BB10"/>
    <mergeCell ref="BC6:BC10"/>
    <mergeCell ref="BD6:BD10"/>
    <mergeCell ref="V8:X8"/>
    <mergeCell ref="Y8:AA8"/>
    <mergeCell ref="AC8:AE8"/>
    <mergeCell ref="AF8:AH8"/>
    <mergeCell ref="AI8:AK8"/>
    <mergeCell ref="AL8:AN8"/>
    <mergeCell ref="AO8:AQ8"/>
    <mergeCell ref="AV6:AV10"/>
    <mergeCell ref="AW6:AW10"/>
    <mergeCell ref="AX6:AX10"/>
    <mergeCell ref="AY6:AY10"/>
    <mergeCell ref="AZ6:AZ10"/>
    <mergeCell ref="BA6:BA10"/>
  </mergeCells>
  <conditionalFormatting sqref="AX11">
    <cfRule type="cellIs" dxfId="1" priority="5" stopIfTrue="1" operator="equal">
      <formula>"gugur"</formula>
    </cfRule>
  </conditionalFormatting>
  <conditionalFormatting sqref="AW11">
    <cfRule type="cellIs" dxfId="0" priority="4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2022-02-09T07:48:49Z</dcterms:created>
  <dcterms:modified xsi:type="dcterms:W3CDTF">2022-05-10T13:49:53Z</dcterms:modified>
</cp:coreProperties>
</file>