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cuments\DATA KERJAAN\09.QCO\RPA\2022\04.APRIL\"/>
    </mc:Choice>
  </mc:AlternateContent>
  <bookViews>
    <workbookView xWindow="0" yWindow="0" windowWidth="20490" windowHeight="7650"/>
  </bookViews>
  <sheets>
    <sheet name="SPV QC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C11" i="1"/>
  <c r="Z11" i="1"/>
  <c r="AA11" i="1" s="1"/>
  <c r="W11" i="1"/>
  <c r="AE11" i="1" s="1"/>
  <c r="U11" i="1"/>
  <c r="T11" i="1"/>
  <c r="B3" i="1"/>
  <c r="BG11" i="1" l="1"/>
  <c r="BH11" i="1" s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<sst xmlns="http://schemas.openxmlformats.org/spreadsheetml/2006/main" count="88" uniqueCount="54">
  <si>
    <t>FORM REKAPITULASI PENILAIAN KINERJA</t>
  </si>
  <si>
    <t>SPV QC LAYANAN TELKOMSEL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</si>
  <si>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</si>
  <si>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</si>
  <si>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</si>
  <si>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</si>
  <si>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</si>
  <si>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</si>
  <si>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</si>
  <si>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</si>
  <si>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</si>
  <si>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</si>
  <si>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</si>
  <si>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</si>
  <si>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</si>
  <si>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</si>
  <si>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</si>
  <si>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</si>
  <si>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</si>
  <si>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</si>
  <si>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</si>
  <si>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</si>
  <si>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</si>
  <si>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</si>
  <si>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</si>
  <si>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</si>
  <si>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</si>
  <si>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</si>
  <si>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</si>
  <si>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</si>
  <si>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</si>
  <si>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</si>
  <si>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</si>
  <si>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</si>
  <si>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</si>
  <si>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Kedisiplinan Team (tidak datang terlambat)</t>
  </si>
  <si>
    <t>Populasi Kehadiran Team (Pencapaian 100%)</t>
  </si>
  <si>
    <t>Kehadiran Individu</t>
  </si>
  <si>
    <t>Pencapaian Target FCR</t>
  </si>
  <si>
    <t>Pencapaian Target CES</t>
  </si>
  <si>
    <t>Pencapaian Target tNPS</t>
  </si>
  <si>
    <t>Pencapaian AHT Layanan</t>
  </si>
  <si>
    <t>Akurasi Tapping oleh Team QC</t>
  </si>
  <si>
    <t>Mysteri Calling Internal diselesaikan target waktu</t>
  </si>
  <si>
    <t>Program Improvement Kualitas</t>
  </si>
  <si>
    <t>Populasi produktivitas QCO</t>
  </si>
  <si>
    <t>Sharing knowledge kepada TL dan CO</t>
  </si>
  <si>
    <t>NILAI</t>
  </si>
  <si>
    <t>%NILAI</t>
  </si>
  <si>
    <t>REALISASI</t>
  </si>
  <si>
    <t>NUR ICHSANTO</t>
  </si>
  <si>
    <t>SPV QC</t>
  </si>
  <si>
    <t>LAKI-LAKI</t>
  </si>
  <si>
    <t>PT. INFOMEDIA SOLUSI HUMANIKA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</si>
</sst>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[$Rp-421]* #,##0_);_([$Rp-421]* \(#,##0\);_([$Rp-421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84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4" fillId="5" borderId="4" xfId="2" applyNumberFormat="1" applyFont="1" applyFill="1" applyBorder="1" applyAlignment="1">
      <alignment horizontal="center" vertical="center"/>
    </xf>
    <xf numFmtId="166" fontId="3" fillId="5" borderId="4" xfId="0" applyNumberFormat="1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4" xfId="4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2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41" fontId="3" fillId="0" borderId="4" xfId="6" applyNumberFormat="1" applyFont="1" applyFill="1" applyBorder="1" applyAlignment="1">
      <alignment horizontal="center" vertical="center" wrapText="1"/>
    </xf>
    <xf numFmtId="167" fontId="3" fillId="0" borderId="4" xfId="5" applyNumberFormat="1" applyFont="1" applyFill="1" applyBorder="1" applyAlignment="1">
      <alignment horizontal="center" vertical="center"/>
    </xf>
    <xf numFmtId="167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1" fontId="4" fillId="0" borderId="0" xfId="2" applyNumberFormat="1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7" fontId="4" fillId="0" borderId="0" xfId="2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 wrapText="1"/>
    </xf>
    <xf numFmtId="9" fontId="1" fillId="0" borderId="0" xfId="0" applyNumberFormat="1" applyFont="1" applyFill="1" applyBorder="1" applyAlignment="1">
      <alignment horizontal="center" vertical="center" wrapText="1"/>
    </xf>
    <xf numFmtId="9" fontId="9" fillId="0" borderId="0" xfId="0" applyNumberFormat="1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3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3" xfId="3" applyFont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3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3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4" fontId="5" fillId="4" borderId="13" xfId="3" applyNumberFormat="1" applyFont="1" applyFill="1" applyBorder="1" applyAlignment="1">
      <alignment horizontal="center" vertical="center" wrapText="1"/>
    </xf>
  </cellXfs>
  <cellStyles count="7"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2">
    <dxf>
      <fill>
        <patternFill>
          <bgColor theme="6" tint="-0.499984740745262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B3" t="str">
            <v>LOKASI      : CC TELKOMSEL BANDUNG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Q21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C13" sqref="C13"/>
    </sheetView>
  </sheetViews>
  <sheetFormatPr defaultRowHeight="12" x14ac:dyDescent="0.25"/>
  <cols>
    <col min="1" max="1" width="9.140625" style="6" customWidth="1"/>
    <col min="2" max="2" width="12.7109375" style="6" customWidth="1"/>
    <col min="3" max="3" width="12.7109375" style="33" bestFit="1" customWidth="1"/>
    <col min="4" max="4" width="6.5703125" style="34" customWidth="1"/>
    <col min="5" max="5" width="9.140625" style="34" customWidth="1"/>
    <col min="6" max="6" width="12" style="34" customWidth="1"/>
    <col min="7" max="7" width="5.5703125" style="34" customWidth="1"/>
    <col min="8" max="8" width="10.28515625" style="34" customWidth="1"/>
    <col min="9" max="9" width="12.28515625" style="34" bestFit="1" customWidth="1"/>
    <col min="10" max="12" width="10.28515625" style="34" customWidth="1"/>
    <col min="13" max="15" width="9.140625" style="34" customWidth="1"/>
    <col min="16" max="16" width="3.5703125" style="34" customWidth="1"/>
    <col min="17" max="17" width="5" style="34" customWidth="1"/>
    <col min="18" max="18" width="3.85546875" style="34" customWidth="1"/>
    <col min="19" max="19" width="4.28515625" style="34" customWidth="1"/>
    <col min="20" max="20" width="8.5703125" style="34" customWidth="1"/>
    <col min="21" max="21" width="6.42578125" style="34" customWidth="1"/>
    <col min="22" max="22" width="4.7109375" style="34" bestFit="1" customWidth="1"/>
    <col min="23" max="23" width="6" style="34" bestFit="1" customWidth="1"/>
    <col min="24" max="24" width="7.85546875" style="34" customWidth="1"/>
    <col min="25" max="25" width="4.7109375" style="34" bestFit="1" customWidth="1"/>
    <col min="26" max="26" width="6" style="34" bestFit="1" customWidth="1"/>
    <col min="27" max="27" width="8.85546875" style="34" customWidth="1"/>
    <col min="28" max="28" width="4.7109375" style="34" bestFit="1" customWidth="1"/>
    <col min="29" max="29" width="6" style="34" bestFit="1" customWidth="1"/>
    <col min="30" max="30" width="8.85546875" style="34" customWidth="1"/>
    <col min="31" max="31" width="11" style="34" customWidth="1"/>
    <col min="32" max="32" width="4.7109375" style="35" bestFit="1" customWidth="1"/>
    <col min="33" max="33" width="6" style="35" bestFit="1" customWidth="1"/>
    <col min="34" max="34" width="8.140625" style="35" bestFit="1" customWidth="1"/>
    <col min="35" max="35" width="4.7109375" style="35" bestFit="1" customWidth="1"/>
    <col min="36" max="36" width="6" style="35" bestFit="1" customWidth="1"/>
    <col min="37" max="37" width="8.140625" style="35" bestFit="1" customWidth="1"/>
    <col min="38" max="38" width="4.7109375" style="35" bestFit="1" customWidth="1"/>
    <col min="39" max="39" width="6" style="35" bestFit="1" customWidth="1"/>
    <col min="40" max="40" width="8.140625" style="35" bestFit="1" customWidth="1"/>
    <col min="41" max="41" width="4.7109375" style="35" bestFit="1" customWidth="1"/>
    <col min="42" max="42" width="6" style="35" bestFit="1" customWidth="1"/>
    <col min="43" max="43" width="8.140625" style="35" bestFit="1" customWidth="1"/>
    <col min="44" max="44" width="4.7109375" style="35" bestFit="1" customWidth="1"/>
    <col min="45" max="45" width="6" style="35" bestFit="1" customWidth="1"/>
    <col min="46" max="46" width="8.140625" style="35" bestFit="1" customWidth="1"/>
    <col min="47" max="47" width="4.7109375" style="35" bestFit="1" customWidth="1"/>
    <col min="48" max="48" width="6" style="35" bestFit="1" customWidth="1"/>
    <col min="49" max="49" width="8.140625" style="35" bestFit="1" customWidth="1"/>
    <col min="50" max="50" width="4.7109375" style="35" bestFit="1" customWidth="1"/>
    <col min="51" max="51" width="6" style="35" bestFit="1" customWidth="1"/>
    <col min="52" max="52" width="8.140625" style="35" bestFit="1" customWidth="1"/>
    <col min="53" max="53" width="4.7109375" style="35" bestFit="1" customWidth="1"/>
    <col min="54" max="54" width="6" style="35" bestFit="1" customWidth="1"/>
    <col min="55" max="55" width="8.140625" style="35" bestFit="1" customWidth="1"/>
    <col min="56" max="56" width="4.7109375" style="35" bestFit="1" customWidth="1"/>
    <col min="57" max="57" width="6" style="35" bestFit="1" customWidth="1"/>
    <col min="58" max="58" width="8.140625" style="35" bestFit="1" customWidth="1"/>
    <col min="59" max="60" width="9.85546875" style="34" customWidth="1"/>
    <col min="61" max="61" width="7.85546875" style="34" customWidth="1"/>
    <col min="62" max="62" width="11.85546875" style="34" customWidth="1"/>
    <col min="63" max="63" width="12" style="34" customWidth="1"/>
    <col min="64" max="64" width="11.85546875" style="34" customWidth="1"/>
    <col min="65" max="65" width="13.28515625" style="34" customWidth="1"/>
    <col min="66" max="66" width="10.140625" style="6" customWidth="1"/>
    <col min="67" max="67" width="4.5703125" style="6" bestFit="1" customWidth="1"/>
    <col min="68" max="68" width="2.7109375" style="6" bestFit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 customWidth="1"/>
    <col min="229" max="229" width="0" style="6" hidden="1" customWidth="1"/>
    <col min="230" max="16384" width="9.140625" style="6"/>
  </cols>
  <sheetData>
    <row r="1" spans="1:69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9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9" x14ac:dyDescent="0.25">
      <c r="A3" s="1"/>
      <c r="B3" s="1" t="str">
        <f>'[1]TL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9" x14ac:dyDescent="0.25">
      <c r="A4" s="1"/>
      <c r="B4" s="7">
        <v>44622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9" x14ac:dyDescent="0.25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9" ht="12" customHeight="1" x14ac:dyDescent="0.25">
      <c r="A6" s="1"/>
      <c r="B6" s="44" t="s">
        <v>2</v>
      </c>
      <c r="C6" s="44" t="s">
        <v>3</v>
      </c>
      <c r="D6" s="41" t="s">
        <v>4</v>
      </c>
      <c r="E6" s="41" t="s">
        <v>5</v>
      </c>
      <c r="F6" s="41" t="s">
        <v>6</v>
      </c>
      <c r="G6" s="41" t="s">
        <v>7</v>
      </c>
      <c r="H6" s="50" t="s">
        <v>8</v>
      </c>
      <c r="I6" s="50" t="s">
        <v>9</v>
      </c>
      <c r="J6" s="50" t="s">
        <v>10</v>
      </c>
      <c r="K6" s="50" t="s">
        <v>11</v>
      </c>
      <c r="L6" s="50" t="s">
        <v>12</v>
      </c>
      <c r="M6" s="47" t="s">
        <v>13</v>
      </c>
      <c r="N6" s="47" t="s">
        <v>14</v>
      </c>
      <c r="O6" s="47" t="s">
        <v>15</v>
      </c>
      <c r="P6" s="47" t="s">
        <v>16</v>
      </c>
      <c r="Q6" s="47" t="s">
        <v>17</v>
      </c>
      <c r="R6" s="47" t="s">
        <v>18</v>
      </c>
      <c r="S6" s="47" t="s">
        <v>19</v>
      </c>
      <c r="T6" s="64" t="s">
        <v>20</v>
      </c>
      <c r="U6" s="64" t="s">
        <v>21</v>
      </c>
      <c r="V6" s="67" t="s">
        <v>22</v>
      </c>
      <c r="W6" s="68"/>
      <c r="X6" s="68"/>
      <c r="Y6" s="68"/>
      <c r="Z6" s="68"/>
      <c r="AA6" s="68"/>
      <c r="AB6" s="68"/>
      <c r="AC6" s="68"/>
      <c r="AD6" s="68"/>
      <c r="AE6" s="71" t="s">
        <v>23</v>
      </c>
      <c r="AF6" s="72" t="s">
        <v>24</v>
      </c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53" t="s">
        <v>25</v>
      </c>
      <c r="BH6" s="53" t="s">
        <v>26</v>
      </c>
      <c r="BI6" s="75" t="s">
        <v>27</v>
      </c>
      <c r="BJ6" s="75" t="s">
        <v>28</v>
      </c>
      <c r="BK6" s="78" t="s">
        <v>29</v>
      </c>
      <c r="BL6" s="78" t="s">
        <v>30</v>
      </c>
      <c r="BM6" s="81" t="s">
        <v>31</v>
      </c>
      <c r="BN6" s="73" t="s">
        <v>32</v>
      </c>
      <c r="BO6" s="73" t="s">
        <v>33</v>
      </c>
      <c r="BP6" s="74" t="s">
        <v>34</v>
      </c>
    </row>
    <row r="7" spans="1:69" x14ac:dyDescent="0.25">
      <c r="A7" s="1"/>
      <c r="B7" s="45"/>
      <c r="C7" s="45"/>
      <c r="D7" s="42"/>
      <c r="E7" s="42"/>
      <c r="F7" s="42"/>
      <c r="G7" s="42"/>
      <c r="H7" s="51"/>
      <c r="I7" s="51"/>
      <c r="J7" s="51"/>
      <c r="K7" s="51"/>
      <c r="L7" s="51"/>
      <c r="M7" s="48"/>
      <c r="N7" s="48"/>
      <c r="O7" s="48"/>
      <c r="P7" s="48"/>
      <c r="Q7" s="48"/>
      <c r="R7" s="48"/>
      <c r="S7" s="48"/>
      <c r="T7" s="65"/>
      <c r="U7" s="65"/>
      <c r="V7" s="69"/>
      <c r="W7" s="70"/>
      <c r="X7" s="70"/>
      <c r="Y7" s="70"/>
      <c r="Z7" s="70"/>
      <c r="AA7" s="70"/>
      <c r="AB7" s="70"/>
      <c r="AC7" s="70"/>
      <c r="AD7" s="70"/>
      <c r="AE7" s="71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54"/>
      <c r="BH7" s="54"/>
      <c r="BI7" s="76"/>
      <c r="BJ7" s="76"/>
      <c r="BK7" s="79"/>
      <c r="BL7" s="79"/>
      <c r="BM7" s="82"/>
      <c r="BN7" s="73"/>
      <c r="BO7" s="73"/>
      <c r="BP7" s="74"/>
    </row>
    <row r="8" spans="1:69" x14ac:dyDescent="0.25">
      <c r="A8" s="1"/>
      <c r="B8" s="45"/>
      <c r="C8" s="45"/>
      <c r="D8" s="42"/>
      <c r="E8" s="42"/>
      <c r="F8" s="42"/>
      <c r="G8" s="42"/>
      <c r="H8" s="51"/>
      <c r="I8" s="51"/>
      <c r="J8" s="51"/>
      <c r="K8" s="51"/>
      <c r="L8" s="51"/>
      <c r="M8" s="48"/>
      <c r="N8" s="48"/>
      <c r="O8" s="48"/>
      <c r="P8" s="48"/>
      <c r="Q8" s="48"/>
      <c r="R8" s="48"/>
      <c r="S8" s="48"/>
      <c r="T8" s="65"/>
      <c r="U8" s="65"/>
      <c r="V8" s="56">
        <v>0.1</v>
      </c>
      <c r="W8" s="57"/>
      <c r="X8" s="58"/>
      <c r="Y8" s="56">
        <v>0.1</v>
      </c>
      <c r="Z8" s="57"/>
      <c r="AA8" s="58"/>
      <c r="AB8" s="56">
        <v>0.1</v>
      </c>
      <c r="AC8" s="57"/>
      <c r="AD8" s="58"/>
      <c r="AE8" s="71"/>
      <c r="AF8" s="56">
        <v>0.1</v>
      </c>
      <c r="AG8" s="57"/>
      <c r="AH8" s="58"/>
      <c r="AI8" s="59">
        <v>0.1</v>
      </c>
      <c r="AJ8" s="59"/>
      <c r="AK8" s="59"/>
      <c r="AL8" s="59">
        <v>0.05</v>
      </c>
      <c r="AM8" s="59"/>
      <c r="AN8" s="59"/>
      <c r="AO8" s="56">
        <v>0.05</v>
      </c>
      <c r="AP8" s="57"/>
      <c r="AQ8" s="58"/>
      <c r="AR8" s="56">
        <v>0.1</v>
      </c>
      <c r="AS8" s="57"/>
      <c r="AT8" s="58"/>
      <c r="AU8" s="59">
        <v>0.05</v>
      </c>
      <c r="AV8" s="59"/>
      <c r="AW8" s="59"/>
      <c r="AX8" s="56">
        <v>0.1</v>
      </c>
      <c r="AY8" s="57"/>
      <c r="AZ8" s="58"/>
      <c r="BA8" s="56">
        <v>0.1</v>
      </c>
      <c r="BB8" s="57"/>
      <c r="BC8" s="58"/>
      <c r="BD8" s="56">
        <v>0.05</v>
      </c>
      <c r="BE8" s="57"/>
      <c r="BF8" s="58"/>
      <c r="BG8" s="54"/>
      <c r="BH8" s="54"/>
      <c r="BI8" s="76"/>
      <c r="BJ8" s="76"/>
      <c r="BK8" s="79"/>
      <c r="BL8" s="79"/>
      <c r="BM8" s="82"/>
      <c r="BN8" s="73"/>
      <c r="BO8" s="73"/>
      <c r="BP8" s="74"/>
    </row>
    <row r="9" spans="1:69" ht="65.25" customHeight="1" x14ac:dyDescent="0.25">
      <c r="A9" s="1"/>
      <c r="B9" s="45"/>
      <c r="C9" s="45"/>
      <c r="D9" s="42"/>
      <c r="E9" s="42"/>
      <c r="F9" s="42"/>
      <c r="G9" s="42"/>
      <c r="H9" s="51"/>
      <c r="I9" s="51"/>
      <c r="J9" s="51"/>
      <c r="K9" s="51"/>
      <c r="L9" s="51"/>
      <c r="M9" s="48"/>
      <c r="N9" s="48"/>
      <c r="O9" s="48"/>
      <c r="P9" s="48"/>
      <c r="Q9" s="48"/>
      <c r="R9" s="48"/>
      <c r="S9" s="48"/>
      <c r="T9" s="65"/>
      <c r="U9" s="65"/>
      <c r="V9" s="60" t="s">
        <v>35</v>
      </c>
      <c r="W9" s="61"/>
      <c r="X9" s="62"/>
      <c r="Y9" s="60" t="s">
        <v>36</v>
      </c>
      <c r="Z9" s="61"/>
      <c r="AA9" s="62"/>
      <c r="AB9" s="60" t="s">
        <v>37</v>
      </c>
      <c r="AC9" s="61"/>
      <c r="AD9" s="62"/>
      <c r="AE9" s="71"/>
      <c r="AF9" s="60" t="s">
        <v>38</v>
      </c>
      <c r="AG9" s="61"/>
      <c r="AH9" s="62"/>
      <c r="AI9" s="63" t="s">
        <v>39</v>
      </c>
      <c r="AJ9" s="63"/>
      <c r="AK9" s="63"/>
      <c r="AL9" s="63" t="s">
        <v>40</v>
      </c>
      <c r="AM9" s="63"/>
      <c r="AN9" s="63"/>
      <c r="AO9" s="60" t="s">
        <v>41</v>
      </c>
      <c r="AP9" s="61"/>
      <c r="AQ9" s="62"/>
      <c r="AR9" s="60" t="s">
        <v>42</v>
      </c>
      <c r="AS9" s="61"/>
      <c r="AT9" s="62"/>
      <c r="AU9" s="63" t="s">
        <v>43</v>
      </c>
      <c r="AV9" s="63"/>
      <c r="AW9" s="63"/>
      <c r="AX9" s="60" t="s">
        <v>44</v>
      </c>
      <c r="AY9" s="61"/>
      <c r="AZ9" s="62"/>
      <c r="BA9" s="60" t="s">
        <v>45</v>
      </c>
      <c r="BB9" s="61"/>
      <c r="BC9" s="62"/>
      <c r="BD9" s="63" t="s">
        <v>46</v>
      </c>
      <c r="BE9" s="63"/>
      <c r="BF9" s="63"/>
      <c r="BG9" s="54"/>
      <c r="BH9" s="54"/>
      <c r="BI9" s="76"/>
      <c r="BJ9" s="76"/>
      <c r="BK9" s="79"/>
      <c r="BL9" s="79"/>
      <c r="BM9" s="82"/>
      <c r="BN9" s="73"/>
      <c r="BO9" s="73"/>
      <c r="BP9" s="74"/>
    </row>
    <row r="10" spans="1:69" ht="24" x14ac:dyDescent="0.25">
      <c r="A10" s="8"/>
      <c r="B10" s="46"/>
      <c r="C10" s="46"/>
      <c r="D10" s="43"/>
      <c r="E10" s="43"/>
      <c r="F10" s="43"/>
      <c r="G10" s="43"/>
      <c r="H10" s="52"/>
      <c r="I10" s="52"/>
      <c r="J10" s="52"/>
      <c r="K10" s="52"/>
      <c r="L10" s="52"/>
      <c r="M10" s="49"/>
      <c r="N10" s="49"/>
      <c r="O10" s="49"/>
      <c r="P10" s="49"/>
      <c r="Q10" s="49"/>
      <c r="R10" s="49"/>
      <c r="S10" s="49"/>
      <c r="T10" s="66"/>
      <c r="U10" s="66"/>
      <c r="V10" s="9" t="s">
        <v>47</v>
      </c>
      <c r="W10" s="9" t="s">
        <v>48</v>
      </c>
      <c r="X10" s="9" t="s">
        <v>49</v>
      </c>
      <c r="Y10" s="9" t="s">
        <v>47</v>
      </c>
      <c r="Z10" s="9" t="s">
        <v>48</v>
      </c>
      <c r="AA10" s="9" t="s">
        <v>49</v>
      </c>
      <c r="AB10" s="9" t="s">
        <v>47</v>
      </c>
      <c r="AC10" s="9" t="s">
        <v>48</v>
      </c>
      <c r="AD10" s="9" t="s">
        <v>49</v>
      </c>
      <c r="AE10" s="71"/>
      <c r="AF10" s="9" t="s">
        <v>47</v>
      </c>
      <c r="AG10" s="9" t="s">
        <v>48</v>
      </c>
      <c r="AH10" s="9" t="s">
        <v>49</v>
      </c>
      <c r="AI10" s="9" t="s">
        <v>47</v>
      </c>
      <c r="AJ10" s="9" t="s">
        <v>48</v>
      </c>
      <c r="AK10" s="9" t="s">
        <v>49</v>
      </c>
      <c r="AL10" s="9" t="s">
        <v>47</v>
      </c>
      <c r="AM10" s="9" t="s">
        <v>48</v>
      </c>
      <c r="AN10" s="9" t="s">
        <v>49</v>
      </c>
      <c r="AO10" s="9" t="s">
        <v>47</v>
      </c>
      <c r="AP10" s="9" t="s">
        <v>48</v>
      </c>
      <c r="AQ10" s="9" t="s">
        <v>49</v>
      </c>
      <c r="AR10" s="9" t="s">
        <v>47</v>
      </c>
      <c r="AS10" s="9" t="s">
        <v>48</v>
      </c>
      <c r="AT10" s="9" t="s">
        <v>49</v>
      </c>
      <c r="AU10" s="9" t="s">
        <v>47</v>
      </c>
      <c r="AV10" s="9" t="s">
        <v>48</v>
      </c>
      <c r="AW10" s="9" t="s">
        <v>49</v>
      </c>
      <c r="AX10" s="9" t="s">
        <v>47</v>
      </c>
      <c r="AY10" s="9" t="s">
        <v>48</v>
      </c>
      <c r="AZ10" s="9" t="s">
        <v>49</v>
      </c>
      <c r="BA10" s="9" t="s">
        <v>47</v>
      </c>
      <c r="BB10" s="9" t="s">
        <v>48</v>
      </c>
      <c r="BC10" s="9" t="s">
        <v>49</v>
      </c>
      <c r="BD10" s="9" t="s">
        <v>47</v>
      </c>
      <c r="BE10" s="9" t="s">
        <v>48</v>
      </c>
      <c r="BF10" s="9" t="s">
        <v>49</v>
      </c>
      <c r="BG10" s="55"/>
      <c r="BH10" s="55"/>
      <c r="BI10" s="77"/>
      <c r="BJ10" s="77"/>
      <c r="BK10" s="80"/>
      <c r="BL10" s="80"/>
      <c r="BM10" s="83"/>
      <c r="BN10" s="73"/>
      <c r="BO10" s="73"/>
      <c r="BP10" s="74"/>
    </row>
    <row r="11" spans="1:69" ht="17.25" customHeight="1" x14ac:dyDescent="0.25">
      <c r="A11" s="10"/>
      <c r="B11" s="11">
        <v>1</v>
      </c>
      <c r="C11" s="12" t="s">
        <v>50</v>
      </c>
      <c r="D11" s="13">
        <v>30703</v>
      </c>
      <c r="E11" s="14">
        <v>44314</v>
      </c>
      <c r="F11" s="15">
        <v>44678</v>
      </c>
      <c r="G11" s="16" t="s">
        <v>51</v>
      </c>
      <c r="H11" s="17" t="s">
        <v>52</v>
      </c>
      <c r="I11" s="17" t="s">
        <v>50</v>
      </c>
      <c r="J11" s="18" t="s">
        <v>53</v>
      </c>
      <c r="K11" s="17"/>
      <c r="L11" s="17"/>
      <c r="M11" s="19">
        <v>22</v>
      </c>
      <c r="N11" s="20">
        <v>18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1">
        <f>N11-O11-P11-S11</f>
        <v>18</v>
      </c>
      <c r="U11" s="20">
        <f>N11-(R11+S11)</f>
        <v>18</v>
      </c>
      <c r="V11" s="22">
        <v>5</v>
      </c>
      <c r="W11" s="23">
        <f>V11/5*$V$8</f>
        <v>0.1</v>
      </c>
      <c r="X11" s="24">
        <v>0.92307692307692313</v>
      </c>
      <c r="Y11" s="22">
        <v>5</v>
      </c>
      <c r="Z11" s="23">
        <f>Y11/5*$Y$8</f>
        <v>0.1</v>
      </c>
      <c r="AA11" s="24">
        <f>Z11/Y$8*100%</f>
        <v>1</v>
      </c>
      <c r="AB11" s="22">
        <v>5</v>
      </c>
      <c r="AC11" s="23">
        <f>AB11/5*$AB$8</f>
        <v>0.1</v>
      </c>
      <c r="AD11" s="24">
        <f>AC11/AB$8*100%</f>
        <v>1</v>
      </c>
      <c r="AE11" s="25">
        <f>W11+Z11+AC11</f>
        <v>0.30000000000000004</v>
      </c>
      <c r="AF11" s="22">
        <v>5</v>
      </c>
      <c r="AG11" s="23">
        <f>AF11/5*$AF$8</f>
        <v>0.1</v>
      </c>
      <c r="AH11" s="24">
        <f>AG11/AF$8*100%</f>
        <v>1</v>
      </c>
      <c r="AI11" s="22">
        <v>1</v>
      </c>
      <c r="AJ11" s="23">
        <f>AI11/5*$AI$8</f>
        <v>2.0000000000000004E-2</v>
      </c>
      <c r="AK11" s="24">
        <f>AJ11/AI$8*100%</f>
        <v>0.20000000000000004</v>
      </c>
      <c r="AL11" s="22">
        <v>5</v>
      </c>
      <c r="AM11" s="23">
        <f>AL11/5*$AL$8</f>
        <v>0.05</v>
      </c>
      <c r="AN11" s="24">
        <f>AM11/AL$8*100%</f>
        <v>1</v>
      </c>
      <c r="AO11" s="22">
        <v>5</v>
      </c>
      <c r="AP11" s="23">
        <f>AO11/5*$AO$8</f>
        <v>0.05</v>
      </c>
      <c r="AQ11" s="24">
        <f>AP11/AO$8*100%</f>
        <v>1</v>
      </c>
      <c r="AR11" s="22">
        <v>3</v>
      </c>
      <c r="AS11" s="23">
        <f>AR11/5*$AR$8</f>
        <v>0.06</v>
      </c>
      <c r="AT11" s="24">
        <f>AS11/AR$8*100%</f>
        <v>0.6</v>
      </c>
      <c r="AU11" s="22">
        <v>5</v>
      </c>
      <c r="AV11" s="23">
        <f>AU11/5*$AU$8</f>
        <v>0.05</v>
      </c>
      <c r="AW11" s="24">
        <f>AV11/AU$8*100%</f>
        <v>1</v>
      </c>
      <c r="AX11" s="22">
        <v>5</v>
      </c>
      <c r="AY11" s="23">
        <f>AX11/5*$AX$8</f>
        <v>0.1</v>
      </c>
      <c r="AZ11" s="24">
        <f>AY11/AX$8*100%</f>
        <v>1</v>
      </c>
      <c r="BA11" s="22">
        <v>5</v>
      </c>
      <c r="BB11" s="23">
        <f>BA11/5*$BA$8</f>
        <v>0.1</v>
      </c>
      <c r="BC11" s="24">
        <f>BB11/BA$8*100%</f>
        <v>1</v>
      </c>
      <c r="BD11" s="22">
        <v>5</v>
      </c>
      <c r="BE11" s="23">
        <f>BD11/5*$BD$8</f>
        <v>0.05</v>
      </c>
      <c r="BF11" s="24">
        <f>BE11/BD$8*100%</f>
        <v>1</v>
      </c>
      <c r="BG11" s="26">
        <f>AG11+AJ11+AM11+AP11+AS11+AV11+AY11+BB11+BE11</f>
        <v>0.58000000000000007</v>
      </c>
      <c r="BH11" s="26">
        <f>BG11+AE11</f>
        <v>0.88000000000000012</v>
      </c>
      <c r="BI11" s="27" t="str">
        <f>IF(BP11&gt;0,"GUGUR","TERIMA")</f>
        <v>TERIMA</v>
      </c>
      <c r="BJ11" s="28">
        <v>2500000</v>
      </c>
      <c r="BK11" s="29">
        <f>BJ11*BH11</f>
        <v>2200000.0000000005</v>
      </c>
      <c r="BL11" s="29">
        <f>IF(S11&gt;0,(T11/M11)*BK11,BK11)</f>
        <v>2200000.0000000005</v>
      </c>
      <c r="BM11" s="30">
        <f>IF(L11=1,(T11/M11)*BL11,IF(BN11&gt;0,BL11*85%,IF(BO11&gt;0,BL11*60%,IF(BP11&gt;0,BL11*0%,BL11))))</f>
        <v>2200000.0000000005</v>
      </c>
      <c r="BN11" s="31"/>
      <c r="BO11" s="31"/>
      <c r="BP11" s="31"/>
      <c r="BQ11" s="32"/>
    </row>
    <row r="12" spans="1:69" ht="15" x14ac:dyDescent="0.25"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N12" s="34"/>
      <c r="BO12" s="34"/>
    </row>
    <row r="13" spans="1:69" ht="15" x14ac:dyDescent="0.25"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</row>
    <row r="14" spans="1:69" ht="15" x14ac:dyDescent="0.25"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BK14" s="36"/>
    </row>
    <row r="15" spans="1:69" ht="15" customHeight="1" x14ac:dyDescent="0.25">
      <c r="V15" s="37"/>
      <c r="W15" s="37"/>
      <c r="X15" s="37"/>
      <c r="Y15" s="38"/>
    </row>
    <row r="16" spans="1:69" ht="15" x14ac:dyDescent="0.25">
      <c r="V16" s="39"/>
      <c r="W16" s="39"/>
      <c r="X16" s="39"/>
      <c r="Y16" s="40"/>
    </row>
    <row r="162" spans="3:65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</row>
    <row r="163" spans="3:65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</row>
    <row r="164" spans="3:65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</row>
    <row r="165" spans="3:65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</row>
    <row r="166" spans="3:65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</row>
    <row r="167" spans="3:65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</row>
    <row r="168" spans="3:65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</row>
    <row r="169" spans="3:65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</row>
    <row r="170" spans="3:65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</row>
    <row r="171" spans="3:65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</row>
    <row r="172" spans="3:65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</row>
    <row r="173" spans="3:65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</row>
    <row r="174" spans="3:65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</row>
    <row r="175" spans="3:65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</row>
    <row r="176" spans="3:65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</row>
    <row r="177" spans="3:65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</row>
    <row r="178" spans="3:65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</row>
    <row r="179" spans="3:65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</row>
    <row r="180" spans="3:65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</row>
    <row r="181" spans="3:65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</row>
    <row r="182" spans="3:65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</row>
    <row r="183" spans="3:65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</row>
    <row r="184" spans="3:65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</row>
    <row r="185" spans="3:65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</row>
    <row r="186" spans="3:65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</row>
    <row r="187" spans="3:65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</row>
    <row r="188" spans="3:65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</row>
    <row r="189" spans="3:65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</row>
    <row r="190" spans="3:65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</row>
    <row r="191" spans="3:65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</row>
    <row r="192" spans="3:65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</row>
    <row r="193" spans="3:65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</row>
    <row r="194" spans="3:65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</row>
    <row r="195" spans="3:65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</row>
    <row r="196" spans="3:65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</row>
    <row r="197" spans="3:65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</row>
    <row r="198" spans="3:65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</row>
    <row r="199" spans="3:65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</row>
    <row r="200" spans="3:65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</row>
    <row r="201" spans="3:65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</row>
    <row r="202" spans="3:65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</row>
    <row r="203" spans="3:65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</row>
    <row r="204" spans="3:65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</row>
    <row r="205" spans="3:65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</row>
    <row r="206" spans="3:65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</row>
    <row r="207" spans="3:65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</row>
    <row r="208" spans="3:65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</row>
    <row r="209" spans="3:65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</row>
    <row r="210" spans="3:65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</row>
  </sheetData>
  <mergeCells count="57"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T6:T10"/>
    <mergeCell ref="U6:U10"/>
    <mergeCell ref="V6:AD7"/>
    <mergeCell ref="AE6:AE10"/>
    <mergeCell ref="AF6:BF7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BG6:BG10"/>
    <mergeCell ref="AR8:AT8"/>
    <mergeCell ref="AU8:AW8"/>
    <mergeCell ref="AX8:AZ8"/>
    <mergeCell ref="BA8:BC8"/>
    <mergeCell ref="AR9:AT9"/>
    <mergeCell ref="AU9:AW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I11:BJ11">
    <cfRule type="cellIs" dxfId="1" priority="2" stopIfTrue="1" operator="equal">
      <formula>"gugur"</formula>
    </cfRule>
  </conditionalFormatting>
  <conditionalFormatting sqref="C1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2022-01-11T02:42:21Z</dcterms:created>
  <dcterms:modified xsi:type="dcterms:W3CDTF">2022-05-11T04:28:51Z</dcterms:modified>
</cp:coreProperties>
</file>