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udha\Documents\"/>
    </mc:Choice>
  </mc:AlternateContent>
  <xr:revisionPtr revIDLastSave="0" documentId="13_ncr:1_{74DD15C0-7A6F-4322-917D-94A00DFEDD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L KORNA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14" i="1" l="1"/>
  <c r="AY14" i="1"/>
  <c r="AZ14" i="1" s="1"/>
  <c r="AV14" i="1"/>
  <c r="AW14" i="1" s="1"/>
  <c r="AS14" i="1"/>
  <c r="AT14" i="1" s="1"/>
  <c r="AP14" i="1"/>
  <c r="AQ14" i="1" s="1"/>
  <c r="AM14" i="1"/>
  <c r="AN14" i="1" s="1"/>
  <c r="AJ14" i="1"/>
  <c r="AK14" i="1" s="1"/>
  <c r="AG14" i="1"/>
  <c r="AH14" i="1" s="1"/>
  <c r="AD14" i="1"/>
  <c r="AE14" i="1" s="1"/>
  <c r="Z14" i="1"/>
  <c r="AA14" i="1" s="1"/>
  <c r="X14" i="1"/>
  <c r="W14" i="1"/>
  <c r="U14" i="1"/>
  <c r="T14" i="1"/>
  <c r="BC13" i="1"/>
  <c r="AY13" i="1"/>
  <c r="AZ13" i="1" s="1"/>
  <c r="AV13" i="1"/>
  <c r="AW13" i="1" s="1"/>
  <c r="AS13" i="1"/>
  <c r="AT13" i="1" s="1"/>
  <c r="AP13" i="1"/>
  <c r="AQ13" i="1" s="1"/>
  <c r="AM13" i="1"/>
  <c r="AN13" i="1" s="1"/>
  <c r="AK13" i="1"/>
  <c r="AJ13" i="1"/>
  <c r="AG13" i="1"/>
  <c r="AH13" i="1" s="1"/>
  <c r="AD13" i="1"/>
  <c r="BA13" i="1" s="1"/>
  <c r="Z13" i="1"/>
  <c r="AA13" i="1" s="1"/>
  <c r="W13" i="1"/>
  <c r="X13" i="1" s="1"/>
  <c r="U13" i="1"/>
  <c r="T13" i="1"/>
  <c r="BC12" i="1"/>
  <c r="AY12" i="1"/>
  <c r="AZ12" i="1" s="1"/>
  <c r="AV12" i="1"/>
  <c r="AW12" i="1" s="1"/>
  <c r="AS12" i="1"/>
  <c r="AT12" i="1" s="1"/>
  <c r="AP12" i="1"/>
  <c r="AQ12" i="1" s="1"/>
  <c r="AM12" i="1"/>
  <c r="AN12" i="1" s="1"/>
  <c r="AJ12" i="1"/>
  <c r="AK12" i="1" s="1"/>
  <c r="AH12" i="1"/>
  <c r="AG12" i="1"/>
  <c r="AD12" i="1"/>
  <c r="AE12" i="1" s="1"/>
  <c r="Z12" i="1"/>
  <c r="AA12" i="1" s="1"/>
  <c r="W12" i="1"/>
  <c r="X12" i="1" s="1"/>
  <c r="U12" i="1"/>
  <c r="T12" i="1"/>
  <c r="AB14" i="1" l="1"/>
  <c r="AE13" i="1"/>
  <c r="BA14" i="1"/>
  <c r="BB14" i="1" s="1"/>
  <c r="BE14" i="1" s="1"/>
  <c r="BF14" i="1" s="1"/>
  <c r="BG14" i="1" s="1"/>
  <c r="AB12" i="1"/>
  <c r="BA12" i="1"/>
  <c r="AB13" i="1"/>
  <c r="BB13" i="1" s="1"/>
  <c r="BE13" i="1" s="1"/>
  <c r="BF13" i="1" s="1"/>
  <c r="BG13" i="1" s="1"/>
  <c r="BC16" i="1"/>
  <c r="AY16" i="1"/>
  <c r="AZ16" i="1" s="1"/>
  <c r="AV16" i="1"/>
  <c r="AW16" i="1" s="1"/>
  <c r="AS16" i="1"/>
  <c r="AT16" i="1" s="1"/>
  <c r="AP16" i="1"/>
  <c r="AQ16" i="1" s="1"/>
  <c r="AM16" i="1"/>
  <c r="AN16" i="1" s="1"/>
  <c r="AJ16" i="1"/>
  <c r="AK16" i="1" s="1"/>
  <c r="AG16" i="1"/>
  <c r="AH16" i="1" s="1"/>
  <c r="AD16" i="1"/>
  <c r="Z16" i="1"/>
  <c r="AA16" i="1" s="1"/>
  <c r="W16" i="1"/>
  <c r="U16" i="1"/>
  <c r="T16" i="1"/>
  <c r="BC15" i="1"/>
  <c r="AY15" i="1"/>
  <c r="AZ15" i="1" s="1"/>
  <c r="AV15" i="1"/>
  <c r="AW15" i="1" s="1"/>
  <c r="AS15" i="1"/>
  <c r="AT15" i="1" s="1"/>
  <c r="AP15" i="1"/>
  <c r="AQ15" i="1" s="1"/>
  <c r="AM15" i="1"/>
  <c r="AN15" i="1" s="1"/>
  <c r="AJ15" i="1"/>
  <c r="AK15" i="1" s="1"/>
  <c r="AG15" i="1"/>
  <c r="AH15" i="1" s="1"/>
  <c r="AD15" i="1"/>
  <c r="AE15" i="1" s="1"/>
  <c r="Z15" i="1"/>
  <c r="AA15" i="1" s="1"/>
  <c r="W15" i="1"/>
  <c r="X15" i="1" s="1"/>
  <c r="U15" i="1"/>
  <c r="T15" i="1"/>
  <c r="BC11" i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W11" i="1"/>
  <c r="X11" i="1" s="1"/>
  <c r="U11" i="1"/>
  <c r="T11" i="1"/>
  <c r="B3" i="1"/>
  <c r="AB16" i="1" l="1"/>
  <c r="BB12" i="1"/>
  <c r="BE12" i="1" s="1"/>
  <c r="BF12" i="1" s="1"/>
  <c r="BG12" i="1" s="1"/>
  <c r="BA15" i="1"/>
  <c r="X16" i="1"/>
  <c r="AB11" i="1"/>
  <c r="BA16" i="1"/>
  <c r="BB16" i="1" s="1"/>
  <c r="BE16" i="1" s="1"/>
  <c r="BF16" i="1" s="1"/>
  <c r="BG16" i="1" s="1"/>
  <c r="AE16" i="1"/>
  <c r="BA11" i="1"/>
  <c r="BB11" i="1" s="1"/>
  <c r="BE11" i="1" s="1"/>
  <c r="BF11" i="1" s="1"/>
  <c r="BG11" i="1" s="1"/>
  <c r="AB15" i="1"/>
  <c r="BB15" i="1" l="1"/>
  <c r="BE15" i="1" s="1"/>
  <c r="BF15" i="1" s="1"/>
  <c r="BG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HR1</author>
  </authors>
  <commentList>
    <comment ref="K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<sst xmlns="http://schemas.openxmlformats.org/spreadsheetml/2006/main" count="106" uniqueCount="59">
  <si>
    <t>FORM REKAPITULASI PENILAIAN KINERJA</t>
  </si>
  <si>
    <t>TL KORLAP LAYANAN TELKOMSEL</t>
  </si>
  <si>
    <t xml:space="preserve"> 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</si>
  <si>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</si>
  <si>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</si>
  <si>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</si>
  <si>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</si>
  <si>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</si>
  <si>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</si>
  <si>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</si>
  <si>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</si>
  <si>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</si>
  <si>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</si>
  <si>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</si>
  <si>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</si>
  <si>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</si>
  <si>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</si>
  <si>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</si>
  <si>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</si>
  <si>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</si>
  <si>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</si>
  <si>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</si>
  <si>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</si>
  <si>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</si>
  <si>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</si>
  <si>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</si>
  <si>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</si>
  <si>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</si>
  <si>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</si>
  <si>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</si>
  <si>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</si>
  <si>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</si>
  <si>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</si>
  <si>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</si>
  <si>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</si>
  <si>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</si>
  <si>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</si>
  <si>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</si>
  <si>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</si>
  <si>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</si>
  <si>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</si>
  <si>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</si>
  <si>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</si>
  <si>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</si>
  <si>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</si>
  <si>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</si>
  <si>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NILAI</t>
  </si>
  <si>
    <t>%NILAI</t>
  </si>
  <si>
    <t>REALISASI</t>
  </si>
  <si>
    <t>DANI HERMAWAN</t>
  </si>
  <si>
    <t>LAKI-LAKI</t>
  </si>
  <si>
    <t>ANGGIAT</t>
  </si>
  <si>
    <t>PT. INFOMEDIA SOLUSI HUMANIKA</t>
  </si>
  <si>
    <t>MUCHAMAD PANJI SANTOSO</t>
  </si>
  <si>
    <t>YOPPY PAUZI</t>
  </si>
  <si>
    <t>CECEP KUSWARA</t>
  </si>
  <si>
    <t>TL KORNAS</t>
  </si>
  <si>
    <t>FERNANDO SITOMPUL</t>
  </si>
  <si>
    <t>I PUTU AGUS 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</si>
</sst>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_([$Rp-421]* #,##0_);_([$Rp-421]* \(#,##0\);_([$Rp-421]* &quot;-&quot;_);_(@_)"/>
    <numFmt numFmtId="169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0" fontId="9" fillId="0" borderId="0"/>
  </cellStyleXfs>
  <cellXfs count="7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2" applyFont="1"/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/>
    </xf>
    <xf numFmtId="0" fontId="3" fillId="4" borderId="4" xfId="5" applyFont="1" applyFill="1" applyBorder="1" applyAlignment="1">
      <alignment horizontal="center" vertical="center"/>
    </xf>
    <xf numFmtId="1" fontId="3" fillId="4" borderId="4" xfId="1" applyNumberFormat="1" applyFont="1" applyFill="1" applyBorder="1" applyAlignment="1">
      <alignment horizontal="center" vertical="center"/>
    </xf>
    <xf numFmtId="9" fontId="6" fillId="4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7" applyNumberFormat="1" applyFont="1" applyFill="1" applyBorder="1" applyAlignment="1">
      <alignment horizontal="center" vertical="center" wrapText="1"/>
    </xf>
    <xf numFmtId="168" fontId="3" fillId="4" borderId="4" xfId="7" applyNumberFormat="1" applyFont="1" applyFill="1" applyBorder="1" applyAlignment="1">
      <alignment horizontal="center" vertical="center" wrapText="1"/>
    </xf>
    <xf numFmtId="169" fontId="3" fillId="4" borderId="4" xfId="6" applyNumberFormat="1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167" fontId="3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/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166" fontId="5" fillId="2" borderId="7" xfId="1" applyNumberFormat="1" applyFont="1" applyFill="1" applyBorder="1" applyAlignment="1">
      <alignment horizontal="center" vertical="center" wrapText="1"/>
    </xf>
    <xf numFmtId="166" fontId="5" fillId="2" borderId="8" xfId="1" applyNumberFormat="1" applyFont="1" applyFill="1" applyBorder="1" applyAlignment="1">
      <alignment horizontal="center" vertical="center" wrapText="1"/>
    </xf>
    <xf numFmtId="166" fontId="5" fillId="2" borderId="13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164" fontId="5" fillId="2" borderId="10" xfId="4" applyFont="1" applyFill="1" applyBorder="1" applyAlignment="1">
      <alignment horizontal="center" vertical="center" wrapText="1"/>
    </xf>
    <xf numFmtId="164" fontId="5" fillId="2" borderId="11" xfId="4" applyFont="1" applyFill="1" applyBorder="1" applyAlignment="1">
      <alignment horizontal="center" vertical="center" wrapText="1"/>
    </xf>
    <xf numFmtId="164" fontId="5" fillId="2" borderId="12" xfId="4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166" fontId="5" fillId="2" borderId="10" xfId="1" applyNumberFormat="1" applyFont="1" applyFill="1" applyBorder="1" applyAlignment="1">
      <alignment horizontal="center" vertical="center" wrapText="1"/>
    </xf>
    <xf numFmtId="166" fontId="5" fillId="2" borderId="11" xfId="1" applyNumberFormat="1" applyFont="1" applyFill="1" applyBorder="1" applyAlignment="1">
      <alignment horizontal="center" vertical="center" wrapText="1"/>
    </xf>
    <xf numFmtId="166" fontId="5" fillId="2" borderId="12" xfId="1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5" fontId="5" fillId="2" borderId="6" xfId="3" applyNumberFormat="1" applyFont="1" applyFill="1" applyBorder="1" applyAlignment="1">
      <alignment horizontal="center" vertical="center" wrapText="1"/>
    </xf>
    <xf numFmtId="165" fontId="5" fillId="2" borderId="14" xfId="3" applyNumberFormat="1" applyFont="1" applyFill="1" applyBorder="1" applyAlignment="1">
      <alignment horizontal="center" vertical="center" wrapText="1"/>
    </xf>
  </cellXfs>
  <cellStyles count="9">
    <cellStyle name="Comma 5 3 2 2" xfId="4" xr:uid="{00000000-0005-0000-0000-000000000000}"/>
    <cellStyle name="Normal" xfId="0" builtinId="0"/>
    <cellStyle name="Normal 2 2 101" xfId="8" xr:uid="{00000000-0005-0000-0000-000002000000}"/>
    <cellStyle name="Normal 3 3 2" xfId="2" xr:uid="{00000000-0005-0000-0000-000003000000}"/>
    <cellStyle name="Normal 4 2" xfId="3" xr:uid="{00000000-0005-0000-0000-000004000000}"/>
    <cellStyle name="Normal 4 3 11" xfId="5" xr:uid="{00000000-0005-0000-0000-000005000000}"/>
    <cellStyle name="Normal_Kinerja Nov 08" xfId="7" xr:uid="{00000000-0005-0000-0000-000006000000}"/>
    <cellStyle name="Normal_Kinerja Siska Sept 2010" xfId="1" xr:uid="{00000000-0005-0000-0000-000007000000}"/>
    <cellStyle name="Percent 2 2" xfId="6" xr:uid="{00000000-0005-0000-0000-000008000000}"/>
  </cellStyles>
  <dxfs count="9">
    <dxf>
      <fill>
        <patternFill>
          <bgColor indexed="1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>
        <row r="3">
          <cell r="B3" t="str">
            <v>LOKASI      : CC TELKOMSEL BANDUNG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J18"/>
  <sheetViews>
    <sheetView showGridLines="0" tabSelected="1" zoomScaleNormal="10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F16" sqref="F16"/>
    </sheetView>
  </sheetViews>
  <sheetFormatPr defaultColWidth="9.140625" defaultRowHeight="12" x14ac:dyDescent="0.2"/>
  <cols>
    <col min="1" max="1" width="9.140625" style="37"/>
    <col min="2" max="2" width="6.5703125" style="37" customWidth="1"/>
    <col min="3" max="3" width="32" style="37" customWidth="1"/>
    <col min="4" max="4" width="10" style="37" customWidth="1"/>
    <col min="5" max="5" width="10.7109375" style="37" customWidth="1"/>
    <col min="6" max="7" width="11.28515625" style="37" customWidth="1"/>
    <col min="8" max="8" width="10" style="37" customWidth="1"/>
    <col min="9" max="9" width="11" style="37" customWidth="1"/>
    <col min="10" max="10" width="18.42578125" style="37" customWidth="1"/>
    <col min="11" max="11" width="7.28515625" style="37" customWidth="1"/>
    <col min="12" max="14" width="9.140625" style="37" customWidth="1"/>
    <col min="15" max="15" width="1.85546875" style="37" bestFit="1" customWidth="1"/>
    <col min="16" max="16" width="2.7109375" style="37" bestFit="1" customWidth="1"/>
    <col min="17" max="17" width="4" style="37" bestFit="1" customWidth="1"/>
    <col min="18" max="18" width="2.7109375" style="37" bestFit="1" customWidth="1"/>
    <col min="19" max="19" width="3" style="37" bestFit="1" customWidth="1"/>
    <col min="20" max="20" width="9.140625" style="37" customWidth="1"/>
    <col min="21" max="21" width="5.42578125" style="37" customWidth="1"/>
    <col min="22" max="22" width="4.85546875" style="37" bestFit="1" customWidth="1"/>
    <col min="23" max="23" width="6.140625" style="37" bestFit="1" customWidth="1"/>
    <col min="24" max="24" width="8.140625" style="37" bestFit="1" customWidth="1"/>
    <col min="25" max="25" width="4.85546875" style="37" bestFit="1" customWidth="1"/>
    <col min="26" max="26" width="6.140625" style="37" bestFit="1" customWidth="1"/>
    <col min="27" max="27" width="8.140625" style="37" bestFit="1" customWidth="1"/>
    <col min="28" max="28" width="9.140625" style="37" customWidth="1"/>
    <col min="29" max="29" width="4.85546875" style="37" bestFit="1" customWidth="1"/>
    <col min="30" max="30" width="6.140625" style="37" bestFit="1" customWidth="1"/>
    <col min="31" max="31" width="8.140625" style="37" bestFit="1" customWidth="1"/>
    <col min="32" max="32" width="4.85546875" style="37" bestFit="1" customWidth="1"/>
    <col min="33" max="33" width="6.140625" style="37" bestFit="1" customWidth="1"/>
    <col min="34" max="34" width="8.140625" style="37" bestFit="1" customWidth="1"/>
    <col min="35" max="35" width="4.85546875" style="37" bestFit="1" customWidth="1"/>
    <col min="36" max="36" width="6.140625" style="37" bestFit="1" customWidth="1"/>
    <col min="37" max="37" width="8.140625" style="37" bestFit="1" customWidth="1"/>
    <col min="38" max="38" width="4.85546875" style="37" bestFit="1" customWidth="1"/>
    <col min="39" max="39" width="6.140625" style="37" bestFit="1" customWidth="1"/>
    <col min="40" max="40" width="8.140625" style="37" bestFit="1" customWidth="1"/>
    <col min="41" max="41" width="4.85546875" style="37" bestFit="1" customWidth="1"/>
    <col min="42" max="42" width="6.140625" style="37" bestFit="1" customWidth="1"/>
    <col min="43" max="43" width="8.140625" style="37" bestFit="1" customWidth="1"/>
    <col min="44" max="44" width="4.85546875" style="37" bestFit="1" customWidth="1"/>
    <col min="45" max="45" width="6.140625" style="37" bestFit="1" customWidth="1"/>
    <col min="46" max="46" width="8.140625" style="37" bestFit="1" customWidth="1"/>
    <col min="47" max="47" width="4.85546875" style="37" bestFit="1" customWidth="1"/>
    <col min="48" max="48" width="6.140625" style="37" bestFit="1" customWidth="1"/>
    <col min="49" max="49" width="8.140625" style="37" bestFit="1" customWidth="1"/>
    <col min="50" max="50" width="4.85546875" style="37" bestFit="1" customWidth="1"/>
    <col min="51" max="51" width="6.140625" style="37" bestFit="1" customWidth="1"/>
    <col min="52" max="52" width="8.140625" style="37" bestFit="1" customWidth="1"/>
    <col min="53" max="55" width="9.140625" style="37" customWidth="1"/>
    <col min="56" max="56" width="12.140625" style="37" customWidth="1"/>
    <col min="57" max="57" width="11.42578125" style="37" customWidth="1"/>
    <col min="58" max="58" width="10.7109375" style="37" customWidth="1"/>
    <col min="59" max="59" width="11" style="37" customWidth="1"/>
    <col min="60" max="60" width="9.140625" style="37"/>
    <col min="61" max="61" width="4.5703125" style="37" bestFit="1" customWidth="1"/>
    <col min="62" max="62" width="4.140625" style="37" customWidth="1"/>
    <col min="63" max="16384" width="9.140625" style="37"/>
  </cols>
  <sheetData>
    <row r="1" spans="1:62" s="6" customFormat="1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s="6" customFormat="1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s="6" customFormat="1" x14ac:dyDescent="0.2">
      <c r="A3" s="1"/>
      <c r="B3" s="1" t="str">
        <f>'[1]TL KORNAS'!B3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s="6" customFormat="1" x14ac:dyDescent="0.2">
      <c r="A4" s="1"/>
      <c r="B4" s="7">
        <v>44621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s="6" customFormat="1" x14ac:dyDescent="0.2">
      <c r="A5" s="1"/>
      <c r="B5" s="1" t="s">
        <v>2</v>
      </c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s="8" customFormat="1" x14ac:dyDescent="0.2">
      <c r="A6" s="1"/>
      <c r="B6" s="41" t="s">
        <v>3</v>
      </c>
      <c r="C6" s="41" t="s">
        <v>4</v>
      </c>
      <c r="D6" s="38" t="s">
        <v>5</v>
      </c>
      <c r="E6" s="38" t="s">
        <v>6</v>
      </c>
      <c r="F6" s="38" t="s">
        <v>7</v>
      </c>
      <c r="G6" s="38" t="s">
        <v>8</v>
      </c>
      <c r="H6" s="44" t="s">
        <v>9</v>
      </c>
      <c r="I6" s="44" t="s">
        <v>10</v>
      </c>
      <c r="J6" s="44" t="s">
        <v>11</v>
      </c>
      <c r="K6" s="44" t="s">
        <v>12</v>
      </c>
      <c r="L6" s="44" t="s">
        <v>13</v>
      </c>
      <c r="M6" s="38" t="s">
        <v>14</v>
      </c>
      <c r="N6" s="38" t="s">
        <v>15</v>
      </c>
      <c r="O6" s="38" t="s">
        <v>16</v>
      </c>
      <c r="P6" s="38" t="s">
        <v>17</v>
      </c>
      <c r="Q6" s="38" t="s">
        <v>18</v>
      </c>
      <c r="R6" s="38" t="s">
        <v>19</v>
      </c>
      <c r="S6" s="38" t="s">
        <v>20</v>
      </c>
      <c r="T6" s="38" t="s">
        <v>21</v>
      </c>
      <c r="U6" s="38" t="s">
        <v>22</v>
      </c>
      <c r="V6" s="56" t="s">
        <v>23</v>
      </c>
      <c r="W6" s="57"/>
      <c r="X6" s="57"/>
      <c r="Y6" s="57"/>
      <c r="Z6" s="57"/>
      <c r="AA6" s="57"/>
      <c r="AB6" s="60" t="s">
        <v>24</v>
      </c>
      <c r="AC6" s="61" t="s">
        <v>25</v>
      </c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47" t="s">
        <v>26</v>
      </c>
      <c r="BB6" s="47" t="s">
        <v>27</v>
      </c>
      <c r="BC6" s="44" t="s">
        <v>28</v>
      </c>
      <c r="BD6" s="44" t="s">
        <v>29</v>
      </c>
      <c r="BE6" s="70" t="s">
        <v>30</v>
      </c>
      <c r="BF6" s="70" t="s">
        <v>31</v>
      </c>
      <c r="BG6" s="70" t="s">
        <v>32</v>
      </c>
      <c r="BH6" s="66" t="s">
        <v>33</v>
      </c>
      <c r="BI6" s="66" t="s">
        <v>34</v>
      </c>
      <c r="BJ6" s="66" t="s">
        <v>35</v>
      </c>
    </row>
    <row r="7" spans="1:62" s="8" customFormat="1" x14ac:dyDescent="0.2">
      <c r="A7" s="1"/>
      <c r="B7" s="42"/>
      <c r="C7" s="42"/>
      <c r="D7" s="39"/>
      <c r="E7" s="39"/>
      <c r="F7" s="39"/>
      <c r="G7" s="39"/>
      <c r="H7" s="45"/>
      <c r="I7" s="45"/>
      <c r="J7" s="45"/>
      <c r="K7" s="45"/>
      <c r="L7" s="45"/>
      <c r="M7" s="39"/>
      <c r="N7" s="39"/>
      <c r="O7" s="39"/>
      <c r="P7" s="39"/>
      <c r="Q7" s="39"/>
      <c r="R7" s="39"/>
      <c r="S7" s="39"/>
      <c r="T7" s="39"/>
      <c r="U7" s="39"/>
      <c r="V7" s="58"/>
      <c r="W7" s="59"/>
      <c r="X7" s="59"/>
      <c r="Y7" s="59"/>
      <c r="Z7" s="59"/>
      <c r="AA7" s="59"/>
      <c r="AB7" s="60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48"/>
      <c r="BB7" s="48"/>
      <c r="BC7" s="45"/>
      <c r="BD7" s="45"/>
      <c r="BE7" s="71"/>
      <c r="BF7" s="71"/>
      <c r="BG7" s="71"/>
      <c r="BH7" s="66"/>
      <c r="BI7" s="66"/>
      <c r="BJ7" s="66"/>
    </row>
    <row r="8" spans="1:62" s="8" customFormat="1" x14ac:dyDescent="0.2">
      <c r="A8" s="1"/>
      <c r="B8" s="42"/>
      <c r="C8" s="42"/>
      <c r="D8" s="39"/>
      <c r="E8" s="39"/>
      <c r="F8" s="39"/>
      <c r="G8" s="39"/>
      <c r="H8" s="45"/>
      <c r="I8" s="45"/>
      <c r="J8" s="45"/>
      <c r="K8" s="45"/>
      <c r="L8" s="45"/>
      <c r="M8" s="39"/>
      <c r="N8" s="39"/>
      <c r="O8" s="39"/>
      <c r="P8" s="39"/>
      <c r="Q8" s="39"/>
      <c r="R8" s="39"/>
      <c r="S8" s="39"/>
      <c r="T8" s="39"/>
      <c r="U8" s="39"/>
      <c r="V8" s="67">
        <v>0.1</v>
      </c>
      <c r="W8" s="68"/>
      <c r="X8" s="69"/>
      <c r="Y8" s="67">
        <v>0.1</v>
      </c>
      <c r="Z8" s="68"/>
      <c r="AA8" s="69"/>
      <c r="AB8" s="60"/>
      <c r="AC8" s="50">
        <v>0.1</v>
      </c>
      <c r="AD8" s="51"/>
      <c r="AE8" s="52"/>
      <c r="AF8" s="50">
        <v>0.1</v>
      </c>
      <c r="AG8" s="51"/>
      <c r="AH8" s="52"/>
      <c r="AI8" s="50">
        <v>0.1</v>
      </c>
      <c r="AJ8" s="51"/>
      <c r="AK8" s="52"/>
      <c r="AL8" s="50">
        <v>0.1</v>
      </c>
      <c r="AM8" s="51"/>
      <c r="AN8" s="52"/>
      <c r="AO8" s="50">
        <v>0.1</v>
      </c>
      <c r="AP8" s="51"/>
      <c r="AQ8" s="52"/>
      <c r="AR8" s="50">
        <v>0.1</v>
      </c>
      <c r="AS8" s="51"/>
      <c r="AT8" s="52"/>
      <c r="AU8" s="50">
        <v>0.1</v>
      </c>
      <c r="AV8" s="51"/>
      <c r="AW8" s="52"/>
      <c r="AX8" s="50">
        <v>0.1</v>
      </c>
      <c r="AY8" s="51"/>
      <c r="AZ8" s="52"/>
      <c r="BA8" s="48"/>
      <c r="BB8" s="48"/>
      <c r="BC8" s="45"/>
      <c r="BD8" s="45"/>
      <c r="BE8" s="71"/>
      <c r="BF8" s="71"/>
      <c r="BG8" s="71"/>
      <c r="BH8" s="66"/>
      <c r="BI8" s="66"/>
      <c r="BJ8" s="66"/>
    </row>
    <row r="9" spans="1:62" s="8" customFormat="1" ht="47.25" customHeight="1" x14ac:dyDescent="0.2">
      <c r="A9" s="1"/>
      <c r="B9" s="42"/>
      <c r="C9" s="42"/>
      <c r="D9" s="39"/>
      <c r="E9" s="39"/>
      <c r="F9" s="39"/>
      <c r="G9" s="39"/>
      <c r="H9" s="45"/>
      <c r="I9" s="45"/>
      <c r="J9" s="45"/>
      <c r="K9" s="45"/>
      <c r="L9" s="45"/>
      <c r="M9" s="39"/>
      <c r="N9" s="39"/>
      <c r="O9" s="39"/>
      <c r="P9" s="39"/>
      <c r="Q9" s="39"/>
      <c r="R9" s="39"/>
      <c r="S9" s="39"/>
      <c r="T9" s="39"/>
      <c r="U9" s="39"/>
      <c r="V9" s="53" t="s">
        <v>36</v>
      </c>
      <c r="W9" s="54"/>
      <c r="X9" s="55"/>
      <c r="Y9" s="53" t="s">
        <v>37</v>
      </c>
      <c r="Z9" s="54"/>
      <c r="AA9" s="55"/>
      <c r="AB9" s="60"/>
      <c r="AC9" s="53" t="s">
        <v>38</v>
      </c>
      <c r="AD9" s="54"/>
      <c r="AE9" s="55"/>
      <c r="AF9" s="53" t="s">
        <v>39</v>
      </c>
      <c r="AG9" s="54"/>
      <c r="AH9" s="55"/>
      <c r="AI9" s="53" t="s">
        <v>40</v>
      </c>
      <c r="AJ9" s="54"/>
      <c r="AK9" s="55"/>
      <c r="AL9" s="53" t="s">
        <v>41</v>
      </c>
      <c r="AM9" s="54"/>
      <c r="AN9" s="55"/>
      <c r="AO9" s="63" t="s">
        <v>42</v>
      </c>
      <c r="AP9" s="64"/>
      <c r="AQ9" s="65"/>
      <c r="AR9" s="53" t="s">
        <v>43</v>
      </c>
      <c r="AS9" s="54"/>
      <c r="AT9" s="55"/>
      <c r="AU9" s="53" t="s">
        <v>44</v>
      </c>
      <c r="AV9" s="54"/>
      <c r="AW9" s="55"/>
      <c r="AX9" s="62" t="s">
        <v>45</v>
      </c>
      <c r="AY9" s="62"/>
      <c r="AZ9" s="62"/>
      <c r="BA9" s="48"/>
      <c r="BB9" s="48"/>
      <c r="BC9" s="45"/>
      <c r="BD9" s="45"/>
      <c r="BE9" s="71"/>
      <c r="BF9" s="71"/>
      <c r="BG9" s="71"/>
      <c r="BH9" s="66"/>
      <c r="BI9" s="66"/>
      <c r="BJ9" s="66"/>
    </row>
    <row r="10" spans="1:62" s="8" customFormat="1" x14ac:dyDescent="0.2">
      <c r="A10" s="9"/>
      <c r="B10" s="43"/>
      <c r="C10" s="43"/>
      <c r="D10" s="40"/>
      <c r="E10" s="40"/>
      <c r="F10" s="40"/>
      <c r="G10" s="40"/>
      <c r="H10" s="46"/>
      <c r="I10" s="46"/>
      <c r="J10" s="46"/>
      <c r="K10" s="46"/>
      <c r="L10" s="46"/>
      <c r="M10" s="40"/>
      <c r="N10" s="40"/>
      <c r="O10" s="40"/>
      <c r="P10" s="40"/>
      <c r="Q10" s="40"/>
      <c r="R10" s="40"/>
      <c r="S10" s="40"/>
      <c r="T10" s="40"/>
      <c r="U10" s="40"/>
      <c r="V10" s="10" t="s">
        <v>46</v>
      </c>
      <c r="W10" s="10" t="s">
        <v>47</v>
      </c>
      <c r="X10" s="10" t="s">
        <v>48</v>
      </c>
      <c r="Y10" s="10" t="s">
        <v>46</v>
      </c>
      <c r="Z10" s="10" t="s">
        <v>47</v>
      </c>
      <c r="AA10" s="10" t="s">
        <v>48</v>
      </c>
      <c r="AB10" s="60"/>
      <c r="AC10" s="10" t="s">
        <v>46</v>
      </c>
      <c r="AD10" s="10" t="s">
        <v>47</v>
      </c>
      <c r="AE10" s="10" t="s">
        <v>48</v>
      </c>
      <c r="AF10" s="10" t="s">
        <v>46</v>
      </c>
      <c r="AG10" s="10" t="s">
        <v>47</v>
      </c>
      <c r="AH10" s="10" t="s">
        <v>48</v>
      </c>
      <c r="AI10" s="10" t="s">
        <v>46</v>
      </c>
      <c r="AJ10" s="10" t="s">
        <v>47</v>
      </c>
      <c r="AK10" s="10" t="s">
        <v>48</v>
      </c>
      <c r="AL10" s="10" t="s">
        <v>46</v>
      </c>
      <c r="AM10" s="10" t="s">
        <v>47</v>
      </c>
      <c r="AN10" s="10" t="s">
        <v>48</v>
      </c>
      <c r="AO10" s="10" t="s">
        <v>46</v>
      </c>
      <c r="AP10" s="10" t="s">
        <v>47</v>
      </c>
      <c r="AQ10" s="10" t="s">
        <v>48</v>
      </c>
      <c r="AR10" s="10" t="s">
        <v>46</v>
      </c>
      <c r="AS10" s="10" t="s">
        <v>47</v>
      </c>
      <c r="AT10" s="10" t="s">
        <v>48</v>
      </c>
      <c r="AU10" s="10" t="s">
        <v>46</v>
      </c>
      <c r="AV10" s="10" t="s">
        <v>47</v>
      </c>
      <c r="AW10" s="10" t="s">
        <v>48</v>
      </c>
      <c r="AX10" s="10" t="s">
        <v>46</v>
      </c>
      <c r="AY10" s="10" t="s">
        <v>47</v>
      </c>
      <c r="AZ10" s="10" t="s">
        <v>48</v>
      </c>
      <c r="BA10" s="49"/>
      <c r="BB10" s="49"/>
      <c r="BC10" s="46"/>
      <c r="BD10" s="46"/>
      <c r="BE10" s="72"/>
      <c r="BF10" s="72"/>
      <c r="BG10" s="72"/>
      <c r="BH10" s="66"/>
      <c r="BI10" s="66"/>
      <c r="BJ10" s="66"/>
    </row>
    <row r="11" spans="1:62" s="29" customFormat="1" ht="24" x14ac:dyDescent="0.2">
      <c r="A11" s="11"/>
      <c r="B11" s="12">
        <v>1</v>
      </c>
      <c r="C11" s="13" t="s">
        <v>49</v>
      </c>
      <c r="D11" s="14">
        <v>30347</v>
      </c>
      <c r="E11" s="15">
        <v>44197</v>
      </c>
      <c r="F11" s="15">
        <v>44926</v>
      </c>
      <c r="G11" s="16" t="s">
        <v>56</v>
      </c>
      <c r="H11" s="17" t="s">
        <v>50</v>
      </c>
      <c r="I11" s="17" t="s">
        <v>51</v>
      </c>
      <c r="J11" s="18" t="s">
        <v>52</v>
      </c>
      <c r="K11" s="16"/>
      <c r="L11" s="16"/>
      <c r="M11" s="16">
        <v>22</v>
      </c>
      <c r="N11" s="19">
        <v>22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f>N11-O11-P11-S11</f>
        <v>22</v>
      </c>
      <c r="U11" s="16">
        <f>N11-(R11+S11)</f>
        <v>22</v>
      </c>
      <c r="V11" s="21">
        <v>5</v>
      </c>
      <c r="W11" s="22">
        <f t="shared" ref="W11:W16" si="0">V11/5*$V$8</f>
        <v>0.1</v>
      </c>
      <c r="X11" s="22">
        <f t="shared" ref="X11:X16" si="1">W11/V$8*100%</f>
        <v>1</v>
      </c>
      <c r="Y11" s="21">
        <v>5</v>
      </c>
      <c r="Z11" s="22">
        <f t="shared" ref="Z11:Z16" si="2">Y11/5*$Y$8</f>
        <v>0.1</v>
      </c>
      <c r="AA11" s="22">
        <f t="shared" ref="AA11:AA16" si="3">Z11/Y$8*100%</f>
        <v>1</v>
      </c>
      <c r="AB11" s="23">
        <f t="shared" ref="AB11:AB16" si="4">W11+Z11</f>
        <v>0.2</v>
      </c>
      <c r="AC11" s="21">
        <v>5</v>
      </c>
      <c r="AD11" s="22">
        <f t="shared" ref="AD11:AD16" si="5">AC11/5*$AC$8</f>
        <v>0.1</v>
      </c>
      <c r="AE11" s="22">
        <f t="shared" ref="AE11:AE16" si="6">AD11/AC$8*100%</f>
        <v>1</v>
      </c>
      <c r="AF11" s="21">
        <v>5</v>
      </c>
      <c r="AG11" s="22">
        <f t="shared" ref="AG11:AG16" si="7">AF11/5*$AF$8</f>
        <v>0.1</v>
      </c>
      <c r="AH11" s="22">
        <f t="shared" ref="AH11:AH16" si="8">AG11/AF$8*100%</f>
        <v>1</v>
      </c>
      <c r="AI11" s="21">
        <v>5</v>
      </c>
      <c r="AJ11" s="22">
        <f t="shared" ref="AJ11:AJ16" si="9">AI11/5*$AI$8</f>
        <v>0.1</v>
      </c>
      <c r="AK11" s="22">
        <f t="shared" ref="AK11:AK16" si="10">AJ11/AI$8*100%</f>
        <v>1</v>
      </c>
      <c r="AL11" s="21">
        <v>5</v>
      </c>
      <c r="AM11" s="22">
        <f t="shared" ref="AM11:AM16" si="11">AL11/5*$AL$8</f>
        <v>0.1</v>
      </c>
      <c r="AN11" s="22">
        <f t="shared" ref="AN11:AN16" si="12">AM11/AL$8*100%</f>
        <v>1</v>
      </c>
      <c r="AO11" s="21">
        <v>5</v>
      </c>
      <c r="AP11" s="22">
        <f t="shared" ref="AP11:AP16" si="13">AO11/5*$AO$8</f>
        <v>0.1</v>
      </c>
      <c r="AQ11" s="22">
        <f t="shared" ref="AQ11:AQ16" si="14">AP11/AO$8*100%</f>
        <v>1</v>
      </c>
      <c r="AR11" s="21">
        <v>5</v>
      </c>
      <c r="AS11" s="22">
        <f t="shared" ref="AS11:AS16" si="15">AR11/5*$AR$8</f>
        <v>0.1</v>
      </c>
      <c r="AT11" s="22">
        <f t="shared" ref="AT11:AT16" si="16">AS11/AR$8*100%</f>
        <v>1</v>
      </c>
      <c r="AU11" s="21">
        <v>5</v>
      </c>
      <c r="AV11" s="22">
        <f t="shared" ref="AV11:AV16" si="17">AU11/5*$AU$8</f>
        <v>0.1</v>
      </c>
      <c r="AW11" s="22">
        <f t="shared" ref="AW11:AW16" si="18">AV11/AU$8*100%</f>
        <v>1</v>
      </c>
      <c r="AX11" s="21">
        <v>5</v>
      </c>
      <c r="AY11" s="22">
        <f t="shared" ref="AY11:AY16" si="19">AX11/5*$AX$8</f>
        <v>0.1</v>
      </c>
      <c r="AZ11" s="22">
        <f t="shared" ref="AZ11:AZ16" si="20">AY11/AX$8*100%</f>
        <v>1</v>
      </c>
      <c r="BA11" s="24">
        <f t="shared" ref="BA11:BA16" si="21">AD11+AG11+AJ11+AM11+AP11+AS11+AV11+AY11</f>
        <v>0.79999999999999993</v>
      </c>
      <c r="BB11" s="24">
        <f t="shared" ref="BB11:BB16" si="22">BA11+AB11</f>
        <v>1</v>
      </c>
      <c r="BC11" s="25" t="str">
        <f t="shared" ref="BC11:BC16" si="23">IF(BJ11&gt;0,"GUGUR","TERIMA")</f>
        <v>TERIMA</v>
      </c>
      <c r="BD11" s="26">
        <v>1000000</v>
      </c>
      <c r="BE11" s="27">
        <f t="shared" ref="BE11:BE16" si="24">BD11*BB11</f>
        <v>1000000</v>
      </c>
      <c r="BF11" s="27">
        <f t="shared" ref="BF11:BF16" si="25">IF(S11&gt;0,(T11/M11)*BE11,BE11)</f>
        <v>1000000</v>
      </c>
      <c r="BG11" s="27">
        <f t="shared" ref="BG11:BG16" si="26">IF(L11=1,(T11/M11)*BF11,IF(BH11&gt;0,BF11*85%,IF(BI11&gt;0,BF11*60%,IF(BJ11&gt;0,BF11*0%,BF11))))</f>
        <v>1000000</v>
      </c>
      <c r="BH11" s="28"/>
      <c r="BI11" s="28"/>
      <c r="BJ11" s="28"/>
    </row>
    <row r="12" spans="1:62" s="29" customFormat="1" ht="24" x14ac:dyDescent="0.2">
      <c r="B12" s="12">
        <v>2</v>
      </c>
      <c r="C12" s="13" t="s">
        <v>53</v>
      </c>
      <c r="D12" s="14">
        <v>30323</v>
      </c>
      <c r="E12" s="15">
        <v>44579</v>
      </c>
      <c r="F12" s="15">
        <v>44926</v>
      </c>
      <c r="G12" s="16" t="s">
        <v>56</v>
      </c>
      <c r="H12" s="17" t="s">
        <v>50</v>
      </c>
      <c r="I12" s="17" t="s">
        <v>51</v>
      </c>
      <c r="J12" s="18" t="s">
        <v>52</v>
      </c>
      <c r="K12" s="16"/>
      <c r="L12" s="16"/>
      <c r="M12" s="16">
        <v>22</v>
      </c>
      <c r="N12" s="19">
        <v>22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0">
        <f t="shared" ref="T12:T14" si="27">N12-O12-P12-S12</f>
        <v>22</v>
      </c>
      <c r="U12" s="16">
        <f t="shared" ref="U12:U14" si="28">N12-(R12+S12)</f>
        <v>22</v>
      </c>
      <c r="V12" s="21">
        <v>5</v>
      </c>
      <c r="W12" s="22">
        <f t="shared" si="0"/>
        <v>0.1</v>
      </c>
      <c r="X12" s="22">
        <f t="shared" si="1"/>
        <v>1</v>
      </c>
      <c r="Y12" s="21">
        <v>5</v>
      </c>
      <c r="Z12" s="22">
        <f t="shared" si="2"/>
        <v>0.1</v>
      </c>
      <c r="AA12" s="22">
        <f t="shared" si="3"/>
        <v>1</v>
      </c>
      <c r="AB12" s="23">
        <f t="shared" si="4"/>
        <v>0.2</v>
      </c>
      <c r="AC12" s="21">
        <v>5</v>
      </c>
      <c r="AD12" s="22">
        <f t="shared" si="5"/>
        <v>0.1</v>
      </c>
      <c r="AE12" s="22">
        <f t="shared" si="6"/>
        <v>1</v>
      </c>
      <c r="AF12" s="21">
        <v>5</v>
      </c>
      <c r="AG12" s="22">
        <f t="shared" si="7"/>
        <v>0.1</v>
      </c>
      <c r="AH12" s="22">
        <f t="shared" si="8"/>
        <v>1</v>
      </c>
      <c r="AI12" s="21">
        <v>5</v>
      </c>
      <c r="AJ12" s="22">
        <f t="shared" si="9"/>
        <v>0.1</v>
      </c>
      <c r="AK12" s="22">
        <f t="shared" si="10"/>
        <v>1</v>
      </c>
      <c r="AL12" s="21">
        <v>5</v>
      </c>
      <c r="AM12" s="22">
        <f t="shared" si="11"/>
        <v>0.1</v>
      </c>
      <c r="AN12" s="22">
        <f t="shared" si="12"/>
        <v>1</v>
      </c>
      <c r="AO12" s="21">
        <v>5</v>
      </c>
      <c r="AP12" s="22">
        <f t="shared" si="13"/>
        <v>0.1</v>
      </c>
      <c r="AQ12" s="22">
        <f t="shared" si="14"/>
        <v>1</v>
      </c>
      <c r="AR12" s="21">
        <v>5</v>
      </c>
      <c r="AS12" s="22">
        <f t="shared" si="15"/>
        <v>0.1</v>
      </c>
      <c r="AT12" s="22">
        <f t="shared" si="16"/>
        <v>1</v>
      </c>
      <c r="AU12" s="21">
        <v>5</v>
      </c>
      <c r="AV12" s="22">
        <f t="shared" si="17"/>
        <v>0.1</v>
      </c>
      <c r="AW12" s="22">
        <f t="shared" si="18"/>
        <v>1</v>
      </c>
      <c r="AX12" s="21">
        <v>5</v>
      </c>
      <c r="AY12" s="22">
        <f t="shared" si="19"/>
        <v>0.1</v>
      </c>
      <c r="AZ12" s="22">
        <f t="shared" si="20"/>
        <v>1</v>
      </c>
      <c r="BA12" s="24">
        <f t="shared" si="21"/>
        <v>0.79999999999999993</v>
      </c>
      <c r="BB12" s="24">
        <f t="shared" si="22"/>
        <v>1</v>
      </c>
      <c r="BC12" s="25" t="str">
        <f t="shared" si="23"/>
        <v>TERIMA</v>
      </c>
      <c r="BD12" s="26">
        <v>1000000</v>
      </c>
      <c r="BE12" s="27">
        <f t="shared" si="24"/>
        <v>1000000</v>
      </c>
      <c r="BF12" s="27">
        <f t="shared" si="25"/>
        <v>1000000</v>
      </c>
      <c r="BG12" s="27">
        <f t="shared" si="26"/>
        <v>1000000</v>
      </c>
      <c r="BH12" s="28"/>
      <c r="BI12" s="28"/>
      <c r="BJ12" s="28"/>
    </row>
    <row r="13" spans="1:62" s="30" customFormat="1" ht="24" x14ac:dyDescent="0.2">
      <c r="B13" s="12">
        <v>3</v>
      </c>
      <c r="C13" s="31" t="s">
        <v>54</v>
      </c>
      <c r="D13" s="32">
        <v>30633</v>
      </c>
      <c r="E13" s="33">
        <v>44197</v>
      </c>
      <c r="F13" s="33">
        <v>44926</v>
      </c>
      <c r="G13" s="16" t="s">
        <v>56</v>
      </c>
      <c r="H13" s="31" t="s">
        <v>50</v>
      </c>
      <c r="I13" s="34" t="s">
        <v>51</v>
      </c>
      <c r="J13" s="35" t="s">
        <v>52</v>
      </c>
      <c r="K13" s="16"/>
      <c r="L13" s="16"/>
      <c r="M13" s="16">
        <v>22</v>
      </c>
      <c r="N13" s="19">
        <v>22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20">
        <f t="shared" si="27"/>
        <v>22</v>
      </c>
      <c r="U13" s="16">
        <f t="shared" si="28"/>
        <v>22</v>
      </c>
      <c r="V13" s="21">
        <v>5</v>
      </c>
      <c r="W13" s="22">
        <f t="shared" si="0"/>
        <v>0.1</v>
      </c>
      <c r="X13" s="22">
        <f t="shared" si="1"/>
        <v>1</v>
      </c>
      <c r="Y13" s="21">
        <v>5</v>
      </c>
      <c r="Z13" s="22">
        <f t="shared" si="2"/>
        <v>0.1</v>
      </c>
      <c r="AA13" s="22">
        <f t="shared" si="3"/>
        <v>1</v>
      </c>
      <c r="AB13" s="23">
        <f t="shared" si="4"/>
        <v>0.2</v>
      </c>
      <c r="AC13" s="21">
        <v>5</v>
      </c>
      <c r="AD13" s="22">
        <f t="shared" si="5"/>
        <v>0.1</v>
      </c>
      <c r="AE13" s="22">
        <f t="shared" si="6"/>
        <v>1</v>
      </c>
      <c r="AF13" s="21">
        <v>5</v>
      </c>
      <c r="AG13" s="22">
        <f t="shared" si="7"/>
        <v>0.1</v>
      </c>
      <c r="AH13" s="22">
        <f t="shared" si="8"/>
        <v>1</v>
      </c>
      <c r="AI13" s="21">
        <v>5</v>
      </c>
      <c r="AJ13" s="22">
        <f t="shared" si="9"/>
        <v>0.1</v>
      </c>
      <c r="AK13" s="22">
        <f t="shared" si="10"/>
        <v>1</v>
      </c>
      <c r="AL13" s="21">
        <v>5</v>
      </c>
      <c r="AM13" s="22">
        <f t="shared" si="11"/>
        <v>0.1</v>
      </c>
      <c r="AN13" s="22">
        <f t="shared" si="12"/>
        <v>1</v>
      </c>
      <c r="AO13" s="21">
        <v>5</v>
      </c>
      <c r="AP13" s="22">
        <f t="shared" si="13"/>
        <v>0.1</v>
      </c>
      <c r="AQ13" s="22">
        <f t="shared" si="14"/>
        <v>1</v>
      </c>
      <c r="AR13" s="21">
        <v>5</v>
      </c>
      <c r="AS13" s="22">
        <f t="shared" si="15"/>
        <v>0.1</v>
      </c>
      <c r="AT13" s="22">
        <f t="shared" si="16"/>
        <v>1</v>
      </c>
      <c r="AU13" s="21">
        <v>5</v>
      </c>
      <c r="AV13" s="22">
        <f t="shared" si="17"/>
        <v>0.1</v>
      </c>
      <c r="AW13" s="22">
        <f t="shared" si="18"/>
        <v>1</v>
      </c>
      <c r="AX13" s="21">
        <v>5</v>
      </c>
      <c r="AY13" s="22">
        <f t="shared" si="19"/>
        <v>0.1</v>
      </c>
      <c r="AZ13" s="22">
        <f t="shared" si="20"/>
        <v>1</v>
      </c>
      <c r="BA13" s="24">
        <f t="shared" si="21"/>
        <v>0.79999999999999993</v>
      </c>
      <c r="BB13" s="24">
        <f t="shared" si="22"/>
        <v>1</v>
      </c>
      <c r="BC13" s="25" t="str">
        <f t="shared" si="23"/>
        <v>TERIMA</v>
      </c>
      <c r="BD13" s="26">
        <v>1000000</v>
      </c>
      <c r="BE13" s="27">
        <f t="shared" si="24"/>
        <v>1000000</v>
      </c>
      <c r="BF13" s="27">
        <f t="shared" si="25"/>
        <v>1000000</v>
      </c>
      <c r="BG13" s="27">
        <f t="shared" si="26"/>
        <v>1000000</v>
      </c>
      <c r="BH13" s="28"/>
      <c r="BI13" s="28"/>
      <c r="BJ13" s="28"/>
    </row>
    <row r="14" spans="1:62" s="29" customFormat="1" ht="24" x14ac:dyDescent="0.2">
      <c r="B14" s="12">
        <v>4</v>
      </c>
      <c r="C14" s="13" t="s">
        <v>55</v>
      </c>
      <c r="D14" s="14">
        <v>30346</v>
      </c>
      <c r="E14" s="15">
        <v>44435</v>
      </c>
      <c r="F14" s="15">
        <v>44799</v>
      </c>
      <c r="G14" s="16" t="s">
        <v>56</v>
      </c>
      <c r="H14" s="17" t="s">
        <v>50</v>
      </c>
      <c r="I14" s="34" t="s">
        <v>51</v>
      </c>
      <c r="J14" s="18" t="s">
        <v>52</v>
      </c>
      <c r="K14" s="16"/>
      <c r="L14" s="16"/>
      <c r="M14" s="16">
        <v>22</v>
      </c>
      <c r="N14" s="19">
        <v>22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20">
        <f t="shared" si="27"/>
        <v>22</v>
      </c>
      <c r="U14" s="16">
        <f t="shared" si="28"/>
        <v>22</v>
      </c>
      <c r="V14" s="21">
        <v>5</v>
      </c>
      <c r="W14" s="22">
        <f t="shared" si="0"/>
        <v>0.1</v>
      </c>
      <c r="X14" s="22">
        <f t="shared" si="1"/>
        <v>1</v>
      </c>
      <c r="Y14" s="21">
        <v>5</v>
      </c>
      <c r="Z14" s="22">
        <f t="shared" si="2"/>
        <v>0.1</v>
      </c>
      <c r="AA14" s="22">
        <f t="shared" si="3"/>
        <v>1</v>
      </c>
      <c r="AB14" s="23">
        <f t="shared" si="4"/>
        <v>0.2</v>
      </c>
      <c r="AC14" s="21">
        <v>5</v>
      </c>
      <c r="AD14" s="22">
        <f t="shared" si="5"/>
        <v>0.1</v>
      </c>
      <c r="AE14" s="22">
        <f t="shared" si="6"/>
        <v>1</v>
      </c>
      <c r="AF14" s="21">
        <v>5</v>
      </c>
      <c r="AG14" s="22">
        <f t="shared" si="7"/>
        <v>0.1</v>
      </c>
      <c r="AH14" s="22">
        <f t="shared" si="8"/>
        <v>1</v>
      </c>
      <c r="AI14" s="21">
        <v>5</v>
      </c>
      <c r="AJ14" s="22">
        <f t="shared" si="9"/>
        <v>0.1</v>
      </c>
      <c r="AK14" s="22">
        <f t="shared" si="10"/>
        <v>1</v>
      </c>
      <c r="AL14" s="21">
        <v>5</v>
      </c>
      <c r="AM14" s="22">
        <f t="shared" si="11"/>
        <v>0.1</v>
      </c>
      <c r="AN14" s="22">
        <f t="shared" si="12"/>
        <v>1</v>
      </c>
      <c r="AO14" s="21">
        <v>5</v>
      </c>
      <c r="AP14" s="22">
        <f t="shared" si="13"/>
        <v>0.1</v>
      </c>
      <c r="AQ14" s="22">
        <f t="shared" si="14"/>
        <v>1</v>
      </c>
      <c r="AR14" s="21">
        <v>5</v>
      </c>
      <c r="AS14" s="22">
        <f t="shared" si="15"/>
        <v>0.1</v>
      </c>
      <c r="AT14" s="22">
        <f t="shared" si="16"/>
        <v>1</v>
      </c>
      <c r="AU14" s="21">
        <v>5</v>
      </c>
      <c r="AV14" s="22">
        <f t="shared" si="17"/>
        <v>0.1</v>
      </c>
      <c r="AW14" s="22">
        <f t="shared" si="18"/>
        <v>1</v>
      </c>
      <c r="AX14" s="21">
        <v>5</v>
      </c>
      <c r="AY14" s="22">
        <f t="shared" si="19"/>
        <v>0.1</v>
      </c>
      <c r="AZ14" s="22">
        <f t="shared" si="20"/>
        <v>1</v>
      </c>
      <c r="BA14" s="24">
        <f t="shared" si="21"/>
        <v>0.79999999999999993</v>
      </c>
      <c r="BB14" s="24">
        <f t="shared" si="22"/>
        <v>1</v>
      </c>
      <c r="BC14" s="25" t="str">
        <f t="shared" si="23"/>
        <v>TERIMA</v>
      </c>
      <c r="BD14" s="26">
        <v>1000000</v>
      </c>
      <c r="BE14" s="27">
        <f t="shared" si="24"/>
        <v>1000000</v>
      </c>
      <c r="BF14" s="27">
        <f t="shared" si="25"/>
        <v>1000000</v>
      </c>
      <c r="BG14" s="27">
        <f t="shared" si="26"/>
        <v>1000000</v>
      </c>
      <c r="BH14" s="28"/>
      <c r="BI14" s="28"/>
      <c r="BJ14" s="28"/>
    </row>
    <row r="15" spans="1:62" s="29" customFormat="1" ht="24" x14ac:dyDescent="0.2">
      <c r="B15" s="12">
        <v>5</v>
      </c>
      <c r="C15" s="13" t="s">
        <v>57</v>
      </c>
      <c r="D15" s="14">
        <v>102118</v>
      </c>
      <c r="E15" s="15">
        <v>44394</v>
      </c>
      <c r="F15" s="15">
        <v>44758</v>
      </c>
      <c r="G15" s="16" t="s">
        <v>56</v>
      </c>
      <c r="H15" s="17" t="s">
        <v>50</v>
      </c>
      <c r="I15" s="34" t="s">
        <v>51</v>
      </c>
      <c r="J15" s="18" t="s">
        <v>52</v>
      </c>
      <c r="K15" s="16"/>
      <c r="L15" s="16"/>
      <c r="M15" s="16">
        <v>22</v>
      </c>
      <c r="N15" s="19">
        <v>22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20">
        <f t="shared" ref="T15:T16" si="29">N15-O15-P15-S15</f>
        <v>22</v>
      </c>
      <c r="U15" s="16">
        <f t="shared" ref="U15:U16" si="30">N15-(R15+S15)</f>
        <v>22</v>
      </c>
      <c r="V15" s="21">
        <v>5</v>
      </c>
      <c r="W15" s="22">
        <f t="shared" si="0"/>
        <v>0.1</v>
      </c>
      <c r="X15" s="22">
        <f t="shared" si="1"/>
        <v>1</v>
      </c>
      <c r="Y15" s="21">
        <v>5</v>
      </c>
      <c r="Z15" s="22">
        <f t="shared" si="2"/>
        <v>0.1</v>
      </c>
      <c r="AA15" s="22">
        <f t="shared" si="3"/>
        <v>1</v>
      </c>
      <c r="AB15" s="23">
        <f t="shared" si="4"/>
        <v>0.2</v>
      </c>
      <c r="AC15" s="21">
        <v>5</v>
      </c>
      <c r="AD15" s="22">
        <f t="shared" si="5"/>
        <v>0.1</v>
      </c>
      <c r="AE15" s="22">
        <f t="shared" si="6"/>
        <v>1</v>
      </c>
      <c r="AF15" s="21">
        <v>5</v>
      </c>
      <c r="AG15" s="22">
        <f t="shared" si="7"/>
        <v>0.1</v>
      </c>
      <c r="AH15" s="22">
        <f t="shared" si="8"/>
        <v>1</v>
      </c>
      <c r="AI15" s="21">
        <v>5</v>
      </c>
      <c r="AJ15" s="22">
        <f t="shared" si="9"/>
        <v>0.1</v>
      </c>
      <c r="AK15" s="22">
        <f t="shared" si="10"/>
        <v>1</v>
      </c>
      <c r="AL15" s="21">
        <v>5</v>
      </c>
      <c r="AM15" s="22">
        <f t="shared" si="11"/>
        <v>0.1</v>
      </c>
      <c r="AN15" s="22">
        <f t="shared" si="12"/>
        <v>1</v>
      </c>
      <c r="AO15" s="21">
        <v>5</v>
      </c>
      <c r="AP15" s="22">
        <f t="shared" si="13"/>
        <v>0.1</v>
      </c>
      <c r="AQ15" s="22">
        <f t="shared" si="14"/>
        <v>1</v>
      </c>
      <c r="AR15" s="21">
        <v>5</v>
      </c>
      <c r="AS15" s="22">
        <f t="shared" si="15"/>
        <v>0.1</v>
      </c>
      <c r="AT15" s="22">
        <f t="shared" si="16"/>
        <v>1</v>
      </c>
      <c r="AU15" s="21">
        <v>5</v>
      </c>
      <c r="AV15" s="22">
        <f t="shared" si="17"/>
        <v>0.1</v>
      </c>
      <c r="AW15" s="22">
        <f t="shared" si="18"/>
        <v>1</v>
      </c>
      <c r="AX15" s="21">
        <v>5</v>
      </c>
      <c r="AY15" s="22">
        <f t="shared" si="19"/>
        <v>0.1</v>
      </c>
      <c r="AZ15" s="22">
        <f t="shared" si="20"/>
        <v>1</v>
      </c>
      <c r="BA15" s="24">
        <f t="shared" si="21"/>
        <v>0.79999999999999993</v>
      </c>
      <c r="BB15" s="24">
        <f t="shared" si="22"/>
        <v>1</v>
      </c>
      <c r="BC15" s="25" t="str">
        <f t="shared" si="23"/>
        <v>TERIMA</v>
      </c>
      <c r="BD15" s="26">
        <v>1000000</v>
      </c>
      <c r="BE15" s="27">
        <f t="shared" si="24"/>
        <v>1000000</v>
      </c>
      <c r="BF15" s="27">
        <f t="shared" si="25"/>
        <v>1000000</v>
      </c>
      <c r="BG15" s="27">
        <f t="shared" si="26"/>
        <v>1000000</v>
      </c>
      <c r="BH15" s="28"/>
      <c r="BI15" s="28"/>
      <c r="BJ15" s="28"/>
    </row>
    <row r="16" spans="1:62" s="30" customFormat="1" ht="24" x14ac:dyDescent="0.2">
      <c r="B16" s="12">
        <v>6</v>
      </c>
      <c r="C16" s="31" t="s">
        <v>58</v>
      </c>
      <c r="D16" s="32">
        <v>61482</v>
      </c>
      <c r="E16" s="33">
        <v>44396</v>
      </c>
      <c r="F16" s="33">
        <v>44760</v>
      </c>
      <c r="G16" s="16" t="s">
        <v>56</v>
      </c>
      <c r="H16" s="31" t="s">
        <v>50</v>
      </c>
      <c r="I16" s="34" t="s">
        <v>51</v>
      </c>
      <c r="J16" s="35" t="s">
        <v>52</v>
      </c>
      <c r="K16" s="16"/>
      <c r="L16" s="16"/>
      <c r="M16" s="16">
        <v>22</v>
      </c>
      <c r="N16" s="19">
        <v>22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20">
        <f t="shared" si="29"/>
        <v>22</v>
      </c>
      <c r="U16" s="16">
        <f t="shared" si="30"/>
        <v>22</v>
      </c>
      <c r="V16" s="21">
        <v>5</v>
      </c>
      <c r="W16" s="22">
        <f t="shared" si="0"/>
        <v>0.1</v>
      </c>
      <c r="X16" s="22">
        <f t="shared" si="1"/>
        <v>1</v>
      </c>
      <c r="Y16" s="21">
        <v>5</v>
      </c>
      <c r="Z16" s="22">
        <f t="shared" si="2"/>
        <v>0.1</v>
      </c>
      <c r="AA16" s="22">
        <f t="shared" si="3"/>
        <v>1</v>
      </c>
      <c r="AB16" s="23">
        <f t="shared" si="4"/>
        <v>0.2</v>
      </c>
      <c r="AC16" s="21">
        <v>5</v>
      </c>
      <c r="AD16" s="22">
        <f t="shared" si="5"/>
        <v>0.1</v>
      </c>
      <c r="AE16" s="22">
        <f t="shared" si="6"/>
        <v>1</v>
      </c>
      <c r="AF16" s="21">
        <v>5</v>
      </c>
      <c r="AG16" s="22">
        <f t="shared" si="7"/>
        <v>0.1</v>
      </c>
      <c r="AH16" s="22">
        <f t="shared" si="8"/>
        <v>1</v>
      </c>
      <c r="AI16" s="21">
        <v>5</v>
      </c>
      <c r="AJ16" s="22">
        <f t="shared" si="9"/>
        <v>0.1</v>
      </c>
      <c r="AK16" s="22">
        <f t="shared" si="10"/>
        <v>1</v>
      </c>
      <c r="AL16" s="21">
        <v>5</v>
      </c>
      <c r="AM16" s="22">
        <f t="shared" si="11"/>
        <v>0.1</v>
      </c>
      <c r="AN16" s="22">
        <f t="shared" si="12"/>
        <v>1</v>
      </c>
      <c r="AO16" s="21">
        <v>5</v>
      </c>
      <c r="AP16" s="22">
        <f t="shared" si="13"/>
        <v>0.1</v>
      </c>
      <c r="AQ16" s="22">
        <f t="shared" si="14"/>
        <v>1</v>
      </c>
      <c r="AR16" s="21">
        <v>5</v>
      </c>
      <c r="AS16" s="22">
        <f t="shared" si="15"/>
        <v>0.1</v>
      </c>
      <c r="AT16" s="22">
        <f t="shared" si="16"/>
        <v>1</v>
      </c>
      <c r="AU16" s="21">
        <v>5</v>
      </c>
      <c r="AV16" s="22">
        <f t="shared" si="17"/>
        <v>0.1</v>
      </c>
      <c r="AW16" s="22">
        <f t="shared" si="18"/>
        <v>1</v>
      </c>
      <c r="AX16" s="21">
        <v>5</v>
      </c>
      <c r="AY16" s="22">
        <f t="shared" si="19"/>
        <v>0.1</v>
      </c>
      <c r="AZ16" s="22">
        <f t="shared" si="20"/>
        <v>1</v>
      </c>
      <c r="BA16" s="24">
        <f t="shared" si="21"/>
        <v>0.79999999999999993</v>
      </c>
      <c r="BB16" s="24">
        <f t="shared" si="22"/>
        <v>1</v>
      </c>
      <c r="BC16" s="25" t="str">
        <f t="shared" si="23"/>
        <v>TERIMA</v>
      </c>
      <c r="BD16" s="26">
        <v>1000000</v>
      </c>
      <c r="BE16" s="27">
        <f t="shared" si="24"/>
        <v>1000000</v>
      </c>
      <c r="BF16" s="27">
        <f t="shared" si="25"/>
        <v>1000000</v>
      </c>
      <c r="BG16" s="27">
        <f t="shared" si="26"/>
        <v>1000000</v>
      </c>
      <c r="BH16" s="28"/>
      <c r="BI16" s="28"/>
      <c r="BJ16" s="28"/>
    </row>
    <row r="18" spans="22:22" x14ac:dyDescent="0.2">
      <c r="V18" s="36"/>
    </row>
  </sheetData>
  <mergeCells count="53"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A6:BA10"/>
    <mergeCell ref="AR8:AT8"/>
    <mergeCell ref="AU8:AW8"/>
    <mergeCell ref="AX8:AZ8"/>
    <mergeCell ref="V9:X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D11 BC15 BD15:BD16">
    <cfRule type="cellIs" dxfId="8" priority="9" stopIfTrue="1" operator="equal">
      <formula>"gugur"</formula>
    </cfRule>
  </conditionalFormatting>
  <conditionalFormatting sqref="BC16">
    <cfRule type="cellIs" dxfId="7" priority="8" stopIfTrue="1" operator="equal">
      <formula>"gugur"</formula>
    </cfRule>
  </conditionalFormatting>
  <conditionalFormatting sqref="C16">
    <cfRule type="duplicateValues" dxfId="6" priority="6"/>
    <cfRule type="duplicateValues" dxfId="5" priority="7"/>
  </conditionalFormatting>
  <conditionalFormatting sqref="BC12 BD12:BD13">
    <cfRule type="cellIs" dxfId="4" priority="5" stopIfTrue="1" operator="equal">
      <formula>"gugur"</formula>
    </cfRule>
  </conditionalFormatting>
  <conditionalFormatting sqref="BC13">
    <cfRule type="cellIs" dxfId="3" priority="4" stopIfTrue="1" operator="equal">
      <formula>"gugur"</formula>
    </cfRule>
  </conditionalFormatting>
  <conditionalFormatting sqref="C13">
    <cfRule type="duplicateValues" dxfId="2" priority="2"/>
    <cfRule type="duplicateValues" dxfId="1" priority="3"/>
  </conditionalFormatting>
  <conditionalFormatting sqref="BC14:BD14">
    <cfRule type="cellIs" dxfId="0" priority="1" stopIfTrue="1" operator="equal">
      <formula>"gugur"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KORNAS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Yudha</cp:lastModifiedBy>
  <dcterms:created xsi:type="dcterms:W3CDTF">2022-02-09T07:50:22Z</dcterms:created>
  <dcterms:modified xsi:type="dcterms:W3CDTF">2022-05-13T03:19:00Z</dcterms:modified>
</cp:coreProperties>
</file>