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ansyah\Downloads\"/>
    </mc:Choice>
  </mc:AlternateContent>
  <bookViews>
    <workbookView xWindow="0" yWindow="0" windowWidth="20490" windowHeight="7755" tabRatio="737" firstSheet="1" activeTab="1"/>
  </bookViews>
  <sheets>
    <sheet name="IP form" sheetId="6" state="hidden" r:id="rId1"/>
    <sheet name="CAPEX" sheetId="1" r:id="rId2"/>
    <sheet name="Validation Code-Expense" sheetId="3" state="hidden" r:id="rId3"/>
    <sheet name="validation code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c">#N/A</definedName>
    <definedName name="\s">#N/A</definedName>
    <definedName name="_">[1]CKD_!$I$24:$V$39</definedName>
    <definedName name="__CIP20042">#REF!</definedName>
    <definedName name="_0201">[2]TOTAL!#REF!</definedName>
    <definedName name="_8">#REF!</definedName>
    <definedName name="_CIP20042">#REF!</definedName>
    <definedName name="_xlnm._FilterDatabase" localSheetId="1" hidden="1">CAPEX!$A$3:$BR$68</definedName>
    <definedName name="acc_acc_code">'validation code'!$D$22:$D$60</definedName>
    <definedName name="APR">#REF!</definedName>
    <definedName name="AS2DocOpenMode" hidden="1">"AS2DocumentEdit"</definedName>
    <definedName name="ASFA">'[3]cost centre'!$A$3:$F$24</definedName>
    <definedName name="BRAKE">#REF!</definedName>
    <definedName name="Budget">'[4]07'!$I$7:$I$19,'[4]07'!$O$7:$O$19</definedName>
    <definedName name="CALIPER">#REF!</definedName>
    <definedName name="cc_grn_assy">'validation code'!$AC$2:$AC$3</definedName>
    <definedName name="cc_hdl_assy">'validation code'!$AB$2:$AB$15</definedName>
    <definedName name="cc_prd_body_assy">'validation code'!$AM$2:$AM$24</definedName>
    <definedName name="cc_seat_assy">'validation code'!$AD$2</definedName>
    <definedName name="cost_center_all">'validation code'!$AN$2:$AN$58</definedName>
    <definedName name="cost_center_body">'validation code'!$AM$2:$AM$37</definedName>
    <definedName name="cost_center_unit">'validation code'!$AL$2:$AL$22</definedName>
    <definedName name="CPL_acc_code">'validation code'!$D$60</definedName>
    <definedName name="CY_Accounts_Receivable">'[5]Balance Sheet'!$B$7</definedName>
    <definedName name="CY_Cash">'[5]Balance Sheet'!$B$5</definedName>
    <definedName name="CY_Cost_of_Sales">'[5]Income Statement'!$B$6</definedName>
    <definedName name="CY_Current_Liabilities">'[5]Balance Sheet'!$B$22</definedName>
    <definedName name="CY_Gross_Profit">'[5]Income Statement'!$B$8</definedName>
    <definedName name="CY_Inc_Bef_Tax">'[5]Income Statement'!$B$19</definedName>
    <definedName name="CY_Interest_Expense">'[5]Income Statement'!$B$17</definedName>
    <definedName name="CY_Inventory">'[5]Balance Sheet'!$B$11</definedName>
    <definedName name="CY_LT_Debt">'[5]Balance Sheet'!$B$25</definedName>
    <definedName name="CY_Market_Value_of_Equity">'[5]Income Statement'!#REF!</definedName>
    <definedName name="CY_NET_PROFIT">'[5]Income Statement'!$B$26</definedName>
    <definedName name="CY_Net_Revenue">'[5]Income Statement'!$B$5</definedName>
    <definedName name="CY_Operating_Income">'[5]Income Statement'!$B$15</definedName>
    <definedName name="CY_QUICK_ASSETS">'[5]Balance Sheet'!$B$9</definedName>
    <definedName name="CY_Tangible_Net_Worth">'[5]Income Statement'!#REF!</definedName>
    <definedName name="CY_TOTAL_ASSETS">'[5]Balance Sheet'!$B$20</definedName>
    <definedName name="CY_TOTAL_CURR_ASSETS">'[5]Balance Sheet'!$B$14</definedName>
    <definedName name="CY_TOTAL_DEBT">'[5]Balance Sheet'!$B$28</definedName>
    <definedName name="CY_TOTAL_EQUITY">'[5]Balance Sheet'!$B$34</definedName>
    <definedName name="CY_Working_Capital">'[5]Income Statement'!#REF!</definedName>
    <definedName name="Data_for_Spreadsheet">#REF!</definedName>
    <definedName name="dert">#REF!</definedName>
    <definedName name="DRUM">#REF!</definedName>
    <definedName name="enb_acc_code">'validation code'!$M$22:$M$29</definedName>
    <definedName name="ENG_BODY">'validation code'!$M$3:$M$5</definedName>
    <definedName name="eng_unit">'validation code'!$N$3</definedName>
    <definedName name="enu_acc_code">'validation code'!$N$22:$N$29</definedName>
    <definedName name="fac">'validation code'!$D$3:$D$6</definedName>
    <definedName name="fac_acc_code">'validation code'!$D$22:$D$51,'validation code'!$D$89:$D$95</definedName>
    <definedName name="fin_acc_code">'validation code'!$D$89:$D$95</definedName>
    <definedName name="FRAME">#REF!</definedName>
    <definedName name="gaf_acc_code">'validation code'!$E$110:$E$149</definedName>
    <definedName name="gf">#REF!</definedName>
    <definedName name="glklfg">#REF!</definedName>
    <definedName name="HINGE">#REF!</definedName>
    <definedName name="hrd_acc_code">'validation code'!$E$23:$E$80</definedName>
    <definedName name="hrga">'validation code'!$E$3:$E$6</definedName>
    <definedName name="irl">'validation code'!$F$3:$F$4</definedName>
    <definedName name="irl_acc_code">'validation code'!$F$22:$F$35</definedName>
    <definedName name="itd">'validation code'!$G$3:$G$5</definedName>
    <definedName name="itd_acc_code">'validation code'!$G$22:$G$28</definedName>
    <definedName name="kurs_domestic">'validation code'!$X$44</definedName>
    <definedName name="kurs_import">'validation code'!$X$40:$X$42</definedName>
    <definedName name="L_CY_End">[6]Links!$J:$J</definedName>
    <definedName name="LOCK">#REF!</definedName>
    <definedName name="mkt">'validation code'!$C$3</definedName>
    <definedName name="mkt_acc_code">'validation code'!$C$22:$C$26</definedName>
    <definedName name="MOLD">#REF!</definedName>
    <definedName name="mte">'validation code'!$O$3:$O$5</definedName>
    <definedName name="mte_acc_code">'validation code'!$O$22:$O$35</definedName>
    <definedName name="mte_d_acc_code">'validation code'!$O$22:$O$35</definedName>
    <definedName name="mte_e_acc_code">'validation code'!$O$22:$O$35</definedName>
    <definedName name="mte_m_acc_code">'validation code'!$O$22:$O$35</definedName>
    <definedName name="mte_s_acc_code">'validation code'!$O$22:$O$35</definedName>
    <definedName name="omc">'validation code'!$J$3</definedName>
    <definedName name="omc_acc_code">'validation code'!$J$22:$J$29</definedName>
    <definedName name="PKG">#REF!</definedName>
    <definedName name="PLAN">#REF!</definedName>
    <definedName name="ppb_acc_code">'validation code'!$K$22:$K$36</definedName>
    <definedName name="ppc_acc_code">'validation code'!$K$60:$K$64</definedName>
    <definedName name="ppic">'validation code'!$K$3:$K$6</definedName>
    <definedName name="ppu_acc_code">'validation code'!$K$40:$K$54</definedName>
    <definedName name="prb_acc_code">'validation code'!$H$22:$H$26</definedName>
    <definedName name="prd_body">'validation code'!$H$3:$H$10</definedName>
    <definedName name="prd_unit">'validation code'!$I$3:$I$9</definedName>
    <definedName name="_xlnm.Print_Area">#REF!</definedName>
    <definedName name="Print_Area_MI">#REF!</definedName>
    <definedName name="PrintArea">#REF!</definedName>
    <definedName name="profit_center_admin">'validation code'!$X$9</definedName>
    <definedName name="profit_center_all">'validation code'!$W$3:$W$10</definedName>
    <definedName name="profit_center_body">'validation code'!$Y$3:$Y$6</definedName>
    <definedName name="profit_center_unit">'validation code'!$X$3:$X$6</definedName>
    <definedName name="pru_acc_code">'validation code'!$I$22:$I$26</definedName>
    <definedName name="pur">'validation code'!$L$3:$L$6</definedName>
    <definedName name="pur_acc_code">'validation code'!$L$22:$L$31</definedName>
    <definedName name="PY_Accounts_Receivable">'[5]Balance Sheet'!$C$7</definedName>
    <definedName name="PY_Cash">'[5]Balance Sheet'!$C$5</definedName>
    <definedName name="PY_Cost_of_Sales">'[5]Income Statement'!$C$6</definedName>
    <definedName name="PY_Current_Liabilities">'[5]Balance Sheet'!$C$22</definedName>
    <definedName name="PY_Gross_Profit">'[5]Income Statement'!$C$8</definedName>
    <definedName name="PY_Inc_Bef_Tax">'[5]Income Statement'!$C$19</definedName>
    <definedName name="PY_Interest_Expense">'[5]Income Statement'!$C$17</definedName>
    <definedName name="PY_Inventory">'[5]Balance Sheet'!$C$11</definedName>
    <definedName name="PY_LT_Debt">'[5]Balance Sheet'!$C$25</definedName>
    <definedName name="PY_Market_Value_of_Equity">'[5]Income Statement'!#REF!</definedName>
    <definedName name="PY_NET_PROFIT">'[5]Income Statement'!$C$26</definedName>
    <definedName name="PY_Net_Revenue">'[5]Income Statement'!$C$5</definedName>
    <definedName name="PY_Operating_Income">'[5]Income Statement'!$C$15</definedName>
    <definedName name="PY_QUICK_ASSETS">'[5]Balance Sheet'!$C$9</definedName>
    <definedName name="PY_Tangible_Net_Worth">'[5]Income Statement'!#REF!</definedName>
    <definedName name="PY_TOTAL_ASSETS">'[5]Balance Sheet'!$C$20</definedName>
    <definedName name="PY_TOTAL_CURR_ASSETS">'[5]Balance Sheet'!$C$14</definedName>
    <definedName name="PY_TOTAL_DEBT">'[5]Balance Sheet'!$C$28</definedName>
    <definedName name="PY_TOTAL_EQUITY">'[5]Balance Sheet'!$C$34</definedName>
    <definedName name="PY_Working_Capital">'[5]Income Statement'!#REF!</definedName>
    <definedName name="PY2_Accounts_Receivable">'[5]Balance Sheet'!$F$7</definedName>
    <definedName name="PY2_Cash">'[5]Balance Sheet'!$F$5</definedName>
    <definedName name="PY2_Current_Liabilities">'[5]Balance Sheet'!$F$22</definedName>
    <definedName name="PY2_Gross_Profit">'[5]Income Statement'!$F$8</definedName>
    <definedName name="PY2_Inc_Bef_Tax">'[5]Income Statement'!$F$19</definedName>
    <definedName name="PY2_Interest_Expense">'[5]Income Statement'!$F$17</definedName>
    <definedName name="PY2_Inventory">'[5]Balance Sheet'!$F$11</definedName>
    <definedName name="PY2_LT_Debt">'[5]Balance Sheet'!$F$25</definedName>
    <definedName name="PY2_NET_PROFIT">'[5]Income Statement'!$F$26</definedName>
    <definedName name="PY2_Net_Revenue">'[5]Income Statement'!$F$5</definedName>
    <definedName name="PY2_Operating_Income">'[5]Income Statement'!$F$15</definedName>
    <definedName name="PY2_QUICK_ASSETS">'[5]Balance Sheet'!$F$9</definedName>
    <definedName name="PY2_Retained_Earnings">'[5]Balance Sheet'!#REF!</definedName>
    <definedName name="PY2_Tangible_Net_Worth">'[5]Income Statement'!#REF!</definedName>
    <definedName name="PY2_TOTAL_ASSETS">'[5]Balance Sheet'!$F$20</definedName>
    <definedName name="PY2_TOTAL_CURR_ASSETS">'[5]Balance Sheet'!$F$14</definedName>
    <definedName name="PY2_TOTAL_DEBT">'[5]Balance Sheet'!$F$28</definedName>
    <definedName name="PY2_TOTAL_EQUITY">'[5]Balance Sheet'!$F$34</definedName>
    <definedName name="PY2_Working_Capital">'[5]Income Statement'!#REF!</definedName>
    <definedName name="qa_body">'validation code'!$P$3:$P$6</definedName>
    <definedName name="qa_system">'validation code'!$R$3:$R$5</definedName>
    <definedName name="qa_unit">'validation code'!$Q$3:$Q$6</definedName>
    <definedName name="qab_acc_code">'validation code'!$P$22:$P$28</definedName>
    <definedName name="qas_acc_code">'validation code'!$R$22:$R$33</definedName>
    <definedName name="qau_acc_code">'validation code'!$Q$22:$Q$31</definedName>
    <definedName name="Report">#REF!</definedName>
    <definedName name="S_CY_End_Data">[7]Lead!$G$1:$G$455</definedName>
    <definedName name="SEPT">#REF!</definedName>
    <definedName name="Spec">#REF!</definedName>
    <definedName name="STOTAL">#REF!</definedName>
    <definedName name="T_capextype">'Validation Code-Expense'!$AC$2:$AC$8</definedName>
    <definedName name="T_costcenter">'Validation Code-Expense'!$T$2:$T$36</definedName>
    <definedName name="T_currency">'Validation Code-Expense'!$Z$2:$AA$5</definedName>
    <definedName name="T_impdom">'validation code'!$X$48:$X$49</definedName>
    <definedName name="T_periode">'Validation Code-Expense'!$X$2:$X$13</definedName>
    <definedName name="T_profitcenter">'validation code'!$W$15:$W$23</definedName>
    <definedName name="T_profitcode">'validation code'!$W$15:$X$23</definedName>
    <definedName name="tabel_dept">'validation code'!$A$3:$A$18</definedName>
    <definedName name="TOTAL">#REF!</definedName>
    <definedName name="UFPrn20050811133035">#REF!</definedName>
    <definedName name="VAND">#N/A</definedName>
    <definedName name="WPOP">#REF!</definedName>
    <definedName name="汇率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" i="1" l="1"/>
  <c r="AQ52" i="1" l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2" i="1"/>
  <c r="BM2" i="1"/>
  <c r="BL2" i="1"/>
  <c r="BK2" i="1"/>
  <c r="BJ2" i="1"/>
  <c r="BI2" i="1"/>
  <c r="BF2" i="1"/>
  <c r="BE2" i="1"/>
  <c r="BD2" i="1"/>
  <c r="BC2" i="1"/>
  <c r="BB2" i="1"/>
  <c r="BA2" i="1"/>
  <c r="AZ2" i="1"/>
  <c r="AX2" i="1"/>
  <c r="AW2" i="1"/>
  <c r="AT2" i="1"/>
  <c r="AS2" i="1"/>
  <c r="AN2" i="1"/>
  <c r="AM2" i="1"/>
  <c r="AL2" i="1"/>
  <c r="Q2" i="1"/>
  <c r="BG2" i="1" s="1"/>
  <c r="G2" i="1"/>
  <c r="AY2" i="1" s="1"/>
  <c r="AU2" i="1" l="1"/>
  <c r="R2" i="1"/>
  <c r="BH2" i="1" l="1"/>
  <c r="AV2" i="1" s="1"/>
  <c r="AK2" i="1"/>
  <c r="A2" i="1" l="1"/>
  <c r="D2" i="1" s="1"/>
  <c r="Q12" i="1" l="1"/>
  <c r="R12" i="1" s="1"/>
  <c r="AK12" i="1" s="1"/>
  <c r="AN52" i="1" l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17" i="1"/>
  <c r="AM17" i="1"/>
  <c r="AL17" i="1"/>
  <c r="AN16" i="1"/>
  <c r="AM16" i="1"/>
  <c r="AL16" i="1"/>
  <c r="AN15" i="1"/>
  <c r="AM15" i="1"/>
  <c r="AL15" i="1"/>
  <c r="AN14" i="1"/>
  <c r="AM14" i="1"/>
  <c r="AL14" i="1"/>
  <c r="AN13" i="1"/>
  <c r="AM13" i="1"/>
  <c r="AL13" i="1"/>
  <c r="AN12" i="1"/>
  <c r="AM12" i="1"/>
  <c r="AL12" i="1"/>
  <c r="AN11" i="1"/>
  <c r="AM11" i="1"/>
  <c r="AL11" i="1"/>
  <c r="AN10" i="1"/>
  <c r="AM10" i="1"/>
  <c r="AL10" i="1"/>
  <c r="AN9" i="1"/>
  <c r="AM9" i="1"/>
  <c r="AL9" i="1"/>
  <c r="AN8" i="1"/>
  <c r="AM8" i="1"/>
  <c r="AL8" i="1"/>
  <c r="AN7" i="1"/>
  <c r="AM7" i="1"/>
  <c r="AL7" i="1"/>
  <c r="AN6" i="1"/>
  <c r="AM6" i="1"/>
  <c r="AL6" i="1"/>
  <c r="AN5" i="1"/>
  <c r="AM5" i="1"/>
  <c r="AL5" i="1"/>
  <c r="AN4" i="1"/>
  <c r="AM4" i="1"/>
  <c r="AL4" i="1"/>
  <c r="AN3" i="1"/>
  <c r="AL3" i="1"/>
  <c r="G45" i="1"/>
  <c r="Y37" i="4"/>
  <c r="Y42" i="4" s="1"/>
  <c r="Y36" i="4"/>
  <c r="Y35" i="4"/>
  <c r="Y40" i="4" s="1"/>
  <c r="Y41" i="4" l="1"/>
  <c r="AA6" i="3" l="1"/>
  <c r="AH6" i="3"/>
  <c r="AG6" i="3"/>
  <c r="AF6" i="3"/>
  <c r="AE6" i="3"/>
  <c r="AD6" i="3"/>
  <c r="AC6" i="3"/>
  <c r="AB6" i="3"/>
  <c r="Z6" i="3"/>
  <c r="Y6" i="3"/>
  <c r="X6" i="3"/>
  <c r="W6" i="3"/>
  <c r="V6" i="3"/>
  <c r="T6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BM52" i="1" l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I2" i="3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BL52" i="1"/>
  <c r="BJ52" i="1"/>
  <c r="BI52" i="1"/>
  <c r="BF52" i="1"/>
  <c r="BE52" i="1"/>
  <c r="BD52" i="1"/>
  <c r="BC52" i="1"/>
  <c r="BB52" i="1"/>
  <c r="BA52" i="1"/>
  <c r="AZ52" i="1"/>
  <c r="AX52" i="1"/>
  <c r="AW52" i="1"/>
  <c r="Q52" i="1"/>
  <c r="G52" i="1"/>
  <c r="AY52" i="1" s="1"/>
  <c r="X23" i="4"/>
  <c r="Q51" i="1"/>
  <c r="Q50" i="1"/>
  <c r="Q49" i="1"/>
  <c r="BG49" i="1" s="1"/>
  <c r="Q48" i="1"/>
  <c r="Q47" i="1"/>
  <c r="R47" i="1" s="1"/>
  <c r="AK47" i="1" s="1"/>
  <c r="Q46" i="1"/>
  <c r="R46" i="1" s="1"/>
  <c r="AK46" i="1" s="1"/>
  <c r="Q45" i="1"/>
  <c r="Q44" i="1"/>
  <c r="R44" i="1" s="1"/>
  <c r="AK44" i="1" s="1"/>
  <c r="Q43" i="1"/>
  <c r="R43" i="1" s="1"/>
  <c r="AK43" i="1" s="1"/>
  <c r="Q42" i="1"/>
  <c r="BG42" i="1" s="1"/>
  <c r="Q41" i="1"/>
  <c r="BG41" i="1" s="1"/>
  <c r="Q40" i="1"/>
  <c r="R40" i="1" s="1"/>
  <c r="AK40" i="1" s="1"/>
  <c r="Q39" i="1"/>
  <c r="Q38" i="1"/>
  <c r="Q37" i="1"/>
  <c r="R37" i="1" s="1"/>
  <c r="AK37" i="1" s="1"/>
  <c r="Q36" i="1"/>
  <c r="R36" i="1" s="1"/>
  <c r="AK36" i="1" s="1"/>
  <c r="Q35" i="1"/>
  <c r="Q34" i="1"/>
  <c r="Q33" i="1"/>
  <c r="R33" i="1" s="1"/>
  <c r="AK33" i="1" s="1"/>
  <c r="Q32" i="1"/>
  <c r="Q31" i="1"/>
  <c r="BG31" i="1" s="1"/>
  <c r="Q30" i="1"/>
  <c r="R30" i="1" s="1"/>
  <c r="AK30" i="1" s="1"/>
  <c r="Q29" i="1"/>
  <c r="Q28" i="1"/>
  <c r="R28" i="1" s="1"/>
  <c r="AK28" i="1" s="1"/>
  <c r="Q27" i="1"/>
  <c r="Q26" i="1"/>
  <c r="R26" i="1" s="1"/>
  <c r="AK26" i="1" s="1"/>
  <c r="Q25" i="1"/>
  <c r="Q24" i="1"/>
  <c r="Q23" i="1"/>
  <c r="Q22" i="1"/>
  <c r="Q21" i="1"/>
  <c r="R21" i="1" s="1"/>
  <c r="AK21" i="1" s="1"/>
  <c r="Q20" i="1"/>
  <c r="Q19" i="1"/>
  <c r="Q18" i="1"/>
  <c r="R18" i="1" s="1"/>
  <c r="AK18" i="1" s="1"/>
  <c r="Q17" i="1"/>
  <c r="Q16" i="1"/>
  <c r="Q15" i="1"/>
  <c r="R15" i="1" s="1"/>
  <c r="AK15" i="1" s="1"/>
  <c r="Q14" i="1"/>
  <c r="R14" i="1" s="1"/>
  <c r="AK14" i="1" s="1"/>
  <c r="Q13" i="1"/>
  <c r="Q11" i="1"/>
  <c r="Q10" i="1"/>
  <c r="Q9" i="1"/>
  <c r="BG9" i="1" s="1"/>
  <c r="Q8" i="1"/>
  <c r="BG8" i="1" s="1"/>
  <c r="Q7" i="1"/>
  <c r="R7" i="1" s="1"/>
  <c r="Q6" i="1"/>
  <c r="Q5" i="1"/>
  <c r="R5" i="1" s="1"/>
  <c r="Q4" i="1"/>
  <c r="Q3" i="1"/>
  <c r="BG3" i="1" s="1"/>
  <c r="BL51" i="1"/>
  <c r="BJ51" i="1"/>
  <c r="BI51" i="1"/>
  <c r="BF51" i="1"/>
  <c r="BE51" i="1"/>
  <c r="BD51" i="1"/>
  <c r="BC51" i="1"/>
  <c r="BB51" i="1"/>
  <c r="BA51" i="1"/>
  <c r="AZ51" i="1"/>
  <c r="AX51" i="1"/>
  <c r="AW51" i="1"/>
  <c r="BL50" i="1"/>
  <c r="BJ50" i="1"/>
  <c r="BI50" i="1"/>
  <c r="BF50" i="1"/>
  <c r="BE50" i="1"/>
  <c r="BD50" i="1"/>
  <c r="BC50" i="1"/>
  <c r="BB50" i="1"/>
  <c r="BA50" i="1"/>
  <c r="AZ50" i="1"/>
  <c r="AX50" i="1"/>
  <c r="AW50" i="1"/>
  <c r="BL49" i="1"/>
  <c r="BJ49" i="1"/>
  <c r="BI49" i="1"/>
  <c r="BF49" i="1"/>
  <c r="BE49" i="1"/>
  <c r="BD49" i="1"/>
  <c r="BC49" i="1"/>
  <c r="BB49" i="1"/>
  <c r="BA49" i="1"/>
  <c r="AZ49" i="1"/>
  <c r="AX49" i="1"/>
  <c r="AW49" i="1"/>
  <c r="BL48" i="1"/>
  <c r="BJ48" i="1"/>
  <c r="BI48" i="1"/>
  <c r="BF48" i="1"/>
  <c r="BE48" i="1"/>
  <c r="BD48" i="1"/>
  <c r="BC48" i="1"/>
  <c r="BB48" i="1"/>
  <c r="BA48" i="1"/>
  <c r="AZ48" i="1"/>
  <c r="AX48" i="1"/>
  <c r="AW48" i="1"/>
  <c r="BL47" i="1"/>
  <c r="BJ47" i="1"/>
  <c r="BI47" i="1"/>
  <c r="BF47" i="1"/>
  <c r="BE47" i="1"/>
  <c r="BD47" i="1"/>
  <c r="BC47" i="1"/>
  <c r="BB47" i="1"/>
  <c r="BA47" i="1"/>
  <c r="AZ47" i="1"/>
  <c r="AX47" i="1"/>
  <c r="AW47" i="1"/>
  <c r="BL46" i="1"/>
  <c r="BJ46" i="1"/>
  <c r="BI46" i="1"/>
  <c r="BF46" i="1"/>
  <c r="BE46" i="1"/>
  <c r="BD46" i="1"/>
  <c r="BC46" i="1"/>
  <c r="BB46" i="1"/>
  <c r="BA46" i="1"/>
  <c r="AZ46" i="1"/>
  <c r="AX46" i="1"/>
  <c r="AW46" i="1"/>
  <c r="BL45" i="1"/>
  <c r="BJ45" i="1"/>
  <c r="BI45" i="1"/>
  <c r="BF45" i="1"/>
  <c r="BE45" i="1"/>
  <c r="BD45" i="1"/>
  <c r="BC45" i="1"/>
  <c r="BB45" i="1"/>
  <c r="BA45" i="1"/>
  <c r="AZ45" i="1"/>
  <c r="AX45" i="1"/>
  <c r="AW45" i="1"/>
  <c r="BL44" i="1"/>
  <c r="BJ44" i="1"/>
  <c r="BI44" i="1"/>
  <c r="BF44" i="1"/>
  <c r="BE44" i="1"/>
  <c r="BD44" i="1"/>
  <c r="BC44" i="1"/>
  <c r="BB44" i="1"/>
  <c r="BA44" i="1"/>
  <c r="AZ44" i="1"/>
  <c r="AX44" i="1"/>
  <c r="AW44" i="1"/>
  <c r="BL43" i="1"/>
  <c r="BJ43" i="1"/>
  <c r="BI43" i="1"/>
  <c r="BF43" i="1"/>
  <c r="BE43" i="1"/>
  <c r="BD43" i="1"/>
  <c r="BC43" i="1"/>
  <c r="BB43" i="1"/>
  <c r="BA43" i="1"/>
  <c r="AZ43" i="1"/>
  <c r="AX43" i="1"/>
  <c r="AW43" i="1"/>
  <c r="BL42" i="1"/>
  <c r="BJ42" i="1"/>
  <c r="BI42" i="1"/>
  <c r="BF42" i="1"/>
  <c r="BE42" i="1"/>
  <c r="BD42" i="1"/>
  <c r="BC42" i="1"/>
  <c r="BB42" i="1"/>
  <c r="BA42" i="1"/>
  <c r="AZ42" i="1"/>
  <c r="AX42" i="1"/>
  <c r="AW42" i="1"/>
  <c r="BL41" i="1"/>
  <c r="BJ41" i="1"/>
  <c r="BI41" i="1"/>
  <c r="BF41" i="1"/>
  <c r="BE41" i="1"/>
  <c r="BD41" i="1"/>
  <c r="BC41" i="1"/>
  <c r="BB41" i="1"/>
  <c r="BA41" i="1"/>
  <c r="AZ41" i="1"/>
  <c r="AX41" i="1"/>
  <c r="AW41" i="1"/>
  <c r="BL40" i="1"/>
  <c r="BJ40" i="1"/>
  <c r="BI40" i="1"/>
  <c r="BF40" i="1"/>
  <c r="BE40" i="1"/>
  <c r="BD40" i="1"/>
  <c r="BC40" i="1"/>
  <c r="BB40" i="1"/>
  <c r="BA40" i="1"/>
  <c r="AZ40" i="1"/>
  <c r="AX40" i="1"/>
  <c r="AW40" i="1"/>
  <c r="BL39" i="1"/>
  <c r="BJ39" i="1"/>
  <c r="BI39" i="1"/>
  <c r="BF39" i="1"/>
  <c r="BE39" i="1"/>
  <c r="BD39" i="1"/>
  <c r="BC39" i="1"/>
  <c r="BB39" i="1"/>
  <c r="BA39" i="1"/>
  <c r="AZ39" i="1"/>
  <c r="AX39" i="1"/>
  <c r="AW39" i="1"/>
  <c r="BL38" i="1"/>
  <c r="BJ38" i="1"/>
  <c r="BI38" i="1"/>
  <c r="BF38" i="1"/>
  <c r="BE38" i="1"/>
  <c r="BD38" i="1"/>
  <c r="BC38" i="1"/>
  <c r="BB38" i="1"/>
  <c r="BA38" i="1"/>
  <c r="AZ38" i="1"/>
  <c r="AX38" i="1"/>
  <c r="AW38" i="1"/>
  <c r="BL37" i="1"/>
  <c r="BJ37" i="1"/>
  <c r="BI37" i="1"/>
  <c r="BF37" i="1"/>
  <c r="BE37" i="1"/>
  <c r="BD37" i="1"/>
  <c r="BC37" i="1"/>
  <c r="BB37" i="1"/>
  <c r="BA37" i="1"/>
  <c r="AZ37" i="1"/>
  <c r="AX37" i="1"/>
  <c r="AW37" i="1"/>
  <c r="BL36" i="1"/>
  <c r="BJ36" i="1"/>
  <c r="BI36" i="1"/>
  <c r="BF36" i="1"/>
  <c r="BE36" i="1"/>
  <c r="BD36" i="1"/>
  <c r="BC36" i="1"/>
  <c r="BB36" i="1"/>
  <c r="BA36" i="1"/>
  <c r="AZ36" i="1"/>
  <c r="AX36" i="1"/>
  <c r="AW36" i="1"/>
  <c r="BL35" i="1"/>
  <c r="BJ35" i="1"/>
  <c r="BI35" i="1"/>
  <c r="BF35" i="1"/>
  <c r="BE35" i="1"/>
  <c r="BD35" i="1"/>
  <c r="BC35" i="1"/>
  <c r="BB35" i="1"/>
  <c r="BA35" i="1"/>
  <c r="AZ35" i="1"/>
  <c r="AX35" i="1"/>
  <c r="AW35" i="1"/>
  <c r="BL34" i="1"/>
  <c r="BJ34" i="1"/>
  <c r="BI34" i="1"/>
  <c r="BF34" i="1"/>
  <c r="BE34" i="1"/>
  <c r="BD34" i="1"/>
  <c r="BC34" i="1"/>
  <c r="BB34" i="1"/>
  <c r="BA34" i="1"/>
  <c r="AZ34" i="1"/>
  <c r="AX34" i="1"/>
  <c r="AW34" i="1"/>
  <c r="BL33" i="1"/>
  <c r="BJ33" i="1"/>
  <c r="BI33" i="1"/>
  <c r="BF33" i="1"/>
  <c r="BE33" i="1"/>
  <c r="BD33" i="1"/>
  <c r="BC33" i="1"/>
  <c r="BB33" i="1"/>
  <c r="BA33" i="1"/>
  <c r="AZ33" i="1"/>
  <c r="AX33" i="1"/>
  <c r="AW33" i="1"/>
  <c r="BL32" i="1"/>
  <c r="BJ32" i="1"/>
  <c r="BI32" i="1"/>
  <c r="BF32" i="1"/>
  <c r="BE32" i="1"/>
  <c r="BD32" i="1"/>
  <c r="BC32" i="1"/>
  <c r="BB32" i="1"/>
  <c r="BA32" i="1"/>
  <c r="AZ32" i="1"/>
  <c r="AX32" i="1"/>
  <c r="AW32" i="1"/>
  <c r="BL31" i="1"/>
  <c r="BJ31" i="1"/>
  <c r="BI31" i="1"/>
  <c r="BF31" i="1"/>
  <c r="BE31" i="1"/>
  <c r="BD31" i="1"/>
  <c r="BC31" i="1"/>
  <c r="BB31" i="1"/>
  <c r="BA31" i="1"/>
  <c r="AZ31" i="1"/>
  <c r="AX31" i="1"/>
  <c r="AW31" i="1"/>
  <c r="BL30" i="1"/>
  <c r="BJ30" i="1"/>
  <c r="BI30" i="1"/>
  <c r="BF30" i="1"/>
  <c r="BE30" i="1"/>
  <c r="BD30" i="1"/>
  <c r="BC30" i="1"/>
  <c r="BB30" i="1"/>
  <c r="BA30" i="1"/>
  <c r="AZ30" i="1"/>
  <c r="AX30" i="1"/>
  <c r="AW30" i="1"/>
  <c r="BL29" i="1"/>
  <c r="BJ29" i="1"/>
  <c r="BI29" i="1"/>
  <c r="BF29" i="1"/>
  <c r="BE29" i="1"/>
  <c r="BD29" i="1"/>
  <c r="BC29" i="1"/>
  <c r="BB29" i="1"/>
  <c r="BA29" i="1"/>
  <c r="AZ29" i="1"/>
  <c r="AX29" i="1"/>
  <c r="AW29" i="1"/>
  <c r="BL28" i="1"/>
  <c r="BJ28" i="1"/>
  <c r="BI28" i="1"/>
  <c r="BF28" i="1"/>
  <c r="BE28" i="1"/>
  <c r="BD28" i="1"/>
  <c r="BC28" i="1"/>
  <c r="BB28" i="1"/>
  <c r="BA28" i="1"/>
  <c r="AZ28" i="1"/>
  <c r="AX28" i="1"/>
  <c r="AW28" i="1"/>
  <c r="BL27" i="1"/>
  <c r="BJ27" i="1"/>
  <c r="BI27" i="1"/>
  <c r="BF27" i="1"/>
  <c r="BE27" i="1"/>
  <c r="BD27" i="1"/>
  <c r="BC27" i="1"/>
  <c r="BB27" i="1"/>
  <c r="BA27" i="1"/>
  <c r="AZ27" i="1"/>
  <c r="AX27" i="1"/>
  <c r="AW27" i="1"/>
  <c r="BL26" i="1"/>
  <c r="BJ26" i="1"/>
  <c r="BI26" i="1"/>
  <c r="BF26" i="1"/>
  <c r="BE26" i="1"/>
  <c r="BD26" i="1"/>
  <c r="BC26" i="1"/>
  <c r="BB26" i="1"/>
  <c r="BA26" i="1"/>
  <c r="AZ26" i="1"/>
  <c r="AX26" i="1"/>
  <c r="AW26" i="1"/>
  <c r="BL25" i="1"/>
  <c r="BJ25" i="1"/>
  <c r="BI25" i="1"/>
  <c r="BF25" i="1"/>
  <c r="BE25" i="1"/>
  <c r="BD25" i="1"/>
  <c r="BC25" i="1"/>
  <c r="BB25" i="1"/>
  <c r="BA25" i="1"/>
  <c r="AZ25" i="1"/>
  <c r="AX25" i="1"/>
  <c r="AW25" i="1"/>
  <c r="BL24" i="1"/>
  <c r="BJ24" i="1"/>
  <c r="BI24" i="1"/>
  <c r="BF24" i="1"/>
  <c r="BE24" i="1"/>
  <c r="BD24" i="1"/>
  <c r="BC24" i="1"/>
  <c r="BB24" i="1"/>
  <c r="BA24" i="1"/>
  <c r="AZ24" i="1"/>
  <c r="AX24" i="1"/>
  <c r="AW24" i="1"/>
  <c r="BL23" i="1"/>
  <c r="BJ23" i="1"/>
  <c r="BI23" i="1"/>
  <c r="BF23" i="1"/>
  <c r="BE23" i="1"/>
  <c r="BD23" i="1"/>
  <c r="BC23" i="1"/>
  <c r="BB23" i="1"/>
  <c r="BA23" i="1"/>
  <c r="AZ23" i="1"/>
  <c r="AX23" i="1"/>
  <c r="AW23" i="1"/>
  <c r="BL22" i="1"/>
  <c r="BJ22" i="1"/>
  <c r="BI22" i="1"/>
  <c r="BF22" i="1"/>
  <c r="BE22" i="1"/>
  <c r="BD22" i="1"/>
  <c r="BC22" i="1"/>
  <c r="BB22" i="1"/>
  <c r="BA22" i="1"/>
  <c r="AZ22" i="1"/>
  <c r="AX22" i="1"/>
  <c r="AW22" i="1"/>
  <c r="BL21" i="1"/>
  <c r="BJ21" i="1"/>
  <c r="BI21" i="1"/>
  <c r="BF21" i="1"/>
  <c r="BE21" i="1"/>
  <c r="BD21" i="1"/>
  <c r="BC21" i="1"/>
  <c r="BB21" i="1"/>
  <c r="BA21" i="1"/>
  <c r="AZ21" i="1"/>
  <c r="AX21" i="1"/>
  <c r="AW21" i="1"/>
  <c r="BL20" i="1"/>
  <c r="BJ20" i="1"/>
  <c r="BI20" i="1"/>
  <c r="BF20" i="1"/>
  <c r="BE20" i="1"/>
  <c r="BD20" i="1"/>
  <c r="BC20" i="1"/>
  <c r="BB20" i="1"/>
  <c r="BA20" i="1"/>
  <c r="AZ20" i="1"/>
  <c r="AX20" i="1"/>
  <c r="AW20" i="1"/>
  <c r="BL19" i="1"/>
  <c r="BJ19" i="1"/>
  <c r="BI19" i="1"/>
  <c r="BF19" i="1"/>
  <c r="BE19" i="1"/>
  <c r="BD19" i="1"/>
  <c r="BC19" i="1"/>
  <c r="BB19" i="1"/>
  <c r="BA19" i="1"/>
  <c r="AZ19" i="1"/>
  <c r="AX19" i="1"/>
  <c r="AW19" i="1"/>
  <c r="BL18" i="1"/>
  <c r="BJ18" i="1"/>
  <c r="BI18" i="1"/>
  <c r="BF18" i="1"/>
  <c r="BE18" i="1"/>
  <c r="BD18" i="1"/>
  <c r="BC18" i="1"/>
  <c r="BB18" i="1"/>
  <c r="BA18" i="1"/>
  <c r="AZ18" i="1"/>
  <c r="AX18" i="1"/>
  <c r="AW18" i="1"/>
  <c r="BL17" i="1"/>
  <c r="BJ17" i="1"/>
  <c r="BI17" i="1"/>
  <c r="BF17" i="1"/>
  <c r="BE17" i="1"/>
  <c r="BD17" i="1"/>
  <c r="BC17" i="1"/>
  <c r="BB17" i="1"/>
  <c r="BA17" i="1"/>
  <c r="AZ17" i="1"/>
  <c r="AX17" i="1"/>
  <c r="AW17" i="1"/>
  <c r="BL16" i="1"/>
  <c r="BJ16" i="1"/>
  <c r="BI16" i="1"/>
  <c r="BF16" i="1"/>
  <c r="BE16" i="1"/>
  <c r="BD16" i="1"/>
  <c r="BC16" i="1"/>
  <c r="BB16" i="1"/>
  <c r="BA16" i="1"/>
  <c r="AZ16" i="1"/>
  <c r="AX16" i="1"/>
  <c r="AW16" i="1"/>
  <c r="BL15" i="1"/>
  <c r="BJ15" i="1"/>
  <c r="BI15" i="1"/>
  <c r="BF15" i="1"/>
  <c r="BE15" i="1"/>
  <c r="BD15" i="1"/>
  <c r="BC15" i="1"/>
  <c r="BB15" i="1"/>
  <c r="BA15" i="1"/>
  <c r="AZ15" i="1"/>
  <c r="AX15" i="1"/>
  <c r="AW15" i="1"/>
  <c r="BL14" i="1"/>
  <c r="BJ14" i="1"/>
  <c r="BI14" i="1"/>
  <c r="BF14" i="1"/>
  <c r="BE14" i="1"/>
  <c r="BD14" i="1"/>
  <c r="BC14" i="1"/>
  <c r="BB14" i="1"/>
  <c r="BA14" i="1"/>
  <c r="AZ14" i="1"/>
  <c r="AX14" i="1"/>
  <c r="AW14" i="1"/>
  <c r="BL13" i="1"/>
  <c r="BJ13" i="1"/>
  <c r="BI13" i="1"/>
  <c r="BF13" i="1"/>
  <c r="BE13" i="1"/>
  <c r="BD13" i="1"/>
  <c r="BC13" i="1"/>
  <c r="BB13" i="1"/>
  <c r="BA13" i="1"/>
  <c r="AZ13" i="1"/>
  <c r="AX13" i="1"/>
  <c r="AW13" i="1"/>
  <c r="BL12" i="1"/>
  <c r="BJ12" i="1"/>
  <c r="BI12" i="1"/>
  <c r="BF12" i="1"/>
  <c r="BE12" i="1"/>
  <c r="BD12" i="1"/>
  <c r="BC12" i="1"/>
  <c r="BB12" i="1"/>
  <c r="BA12" i="1"/>
  <c r="AZ12" i="1"/>
  <c r="AX12" i="1"/>
  <c r="AW12" i="1"/>
  <c r="BL11" i="1"/>
  <c r="BJ11" i="1"/>
  <c r="BI11" i="1"/>
  <c r="BF11" i="1"/>
  <c r="BE11" i="1"/>
  <c r="BD11" i="1"/>
  <c r="BC11" i="1"/>
  <c r="BB11" i="1"/>
  <c r="BA11" i="1"/>
  <c r="AZ11" i="1"/>
  <c r="AX11" i="1"/>
  <c r="AW11" i="1"/>
  <c r="BL10" i="1"/>
  <c r="BJ10" i="1"/>
  <c r="BI10" i="1"/>
  <c r="BF10" i="1"/>
  <c r="BE10" i="1"/>
  <c r="BD10" i="1"/>
  <c r="BC10" i="1"/>
  <c r="BB10" i="1"/>
  <c r="BA10" i="1"/>
  <c r="AZ10" i="1"/>
  <c r="AX10" i="1"/>
  <c r="AW10" i="1"/>
  <c r="BL9" i="1"/>
  <c r="BJ9" i="1"/>
  <c r="BI9" i="1"/>
  <c r="BF9" i="1"/>
  <c r="BE9" i="1"/>
  <c r="BD9" i="1"/>
  <c r="BC9" i="1"/>
  <c r="BB9" i="1"/>
  <c r="BA9" i="1"/>
  <c r="AZ9" i="1"/>
  <c r="AX9" i="1"/>
  <c r="AW9" i="1"/>
  <c r="BL8" i="1"/>
  <c r="BJ8" i="1"/>
  <c r="BI8" i="1"/>
  <c r="BF8" i="1"/>
  <c r="BE8" i="1"/>
  <c r="BD8" i="1"/>
  <c r="BC8" i="1"/>
  <c r="BB8" i="1"/>
  <c r="BA8" i="1"/>
  <c r="AZ8" i="1"/>
  <c r="AX8" i="1"/>
  <c r="AW8" i="1"/>
  <c r="BL7" i="1"/>
  <c r="BJ7" i="1"/>
  <c r="BI7" i="1"/>
  <c r="BF7" i="1"/>
  <c r="BE7" i="1"/>
  <c r="BD7" i="1"/>
  <c r="BC7" i="1"/>
  <c r="BB7" i="1"/>
  <c r="BA7" i="1"/>
  <c r="AZ7" i="1"/>
  <c r="AX7" i="1"/>
  <c r="AW7" i="1"/>
  <c r="BL6" i="1"/>
  <c r="BJ6" i="1"/>
  <c r="BI6" i="1"/>
  <c r="BF6" i="1"/>
  <c r="BE6" i="1"/>
  <c r="BD6" i="1"/>
  <c r="BC6" i="1"/>
  <c r="BB6" i="1"/>
  <c r="BA6" i="1"/>
  <c r="AZ6" i="1"/>
  <c r="AX6" i="1"/>
  <c r="AW6" i="1"/>
  <c r="BL5" i="1"/>
  <c r="BJ5" i="1"/>
  <c r="BI5" i="1"/>
  <c r="BF5" i="1"/>
  <c r="BE5" i="1"/>
  <c r="BD5" i="1"/>
  <c r="BC5" i="1"/>
  <c r="BB5" i="1"/>
  <c r="BA5" i="1"/>
  <c r="AZ5" i="1"/>
  <c r="AX5" i="1"/>
  <c r="AW5" i="1"/>
  <c r="BL4" i="1"/>
  <c r="BJ4" i="1"/>
  <c r="BI4" i="1"/>
  <c r="BF4" i="1"/>
  <c r="BE4" i="1"/>
  <c r="BD4" i="1"/>
  <c r="BC4" i="1"/>
  <c r="BB4" i="1"/>
  <c r="BA4" i="1"/>
  <c r="AZ4" i="1"/>
  <c r="AX4" i="1"/>
  <c r="AW4" i="1"/>
  <c r="BL3" i="1"/>
  <c r="BJ3" i="1"/>
  <c r="BI3" i="1"/>
  <c r="BF3" i="1"/>
  <c r="BE3" i="1"/>
  <c r="BD3" i="1"/>
  <c r="BC3" i="1"/>
  <c r="BB3" i="1"/>
  <c r="BA3" i="1"/>
  <c r="AZ3" i="1"/>
  <c r="AX3" i="1"/>
  <c r="AW3" i="1"/>
  <c r="G51" i="1"/>
  <c r="AY51" i="1" s="1"/>
  <c r="G50" i="1"/>
  <c r="AY50" i="1" s="1"/>
  <c r="G49" i="1"/>
  <c r="AY49" i="1" s="1"/>
  <c r="G48" i="1"/>
  <c r="AY48" i="1" s="1"/>
  <c r="G47" i="1"/>
  <c r="AY47" i="1" s="1"/>
  <c r="G46" i="1"/>
  <c r="AY46" i="1" s="1"/>
  <c r="AY45" i="1"/>
  <c r="G44" i="1"/>
  <c r="AY44" i="1" s="1"/>
  <c r="G43" i="1"/>
  <c r="AY43" i="1" s="1"/>
  <c r="G42" i="1"/>
  <c r="AY42" i="1" s="1"/>
  <c r="G41" i="1"/>
  <c r="AY41" i="1" s="1"/>
  <c r="G40" i="1"/>
  <c r="AY40" i="1" s="1"/>
  <c r="G39" i="1"/>
  <c r="AY39" i="1" s="1"/>
  <c r="G38" i="1"/>
  <c r="AY38" i="1" s="1"/>
  <c r="G37" i="1"/>
  <c r="AY37" i="1" s="1"/>
  <c r="G36" i="1"/>
  <c r="AY36" i="1" s="1"/>
  <c r="G35" i="1"/>
  <c r="AY35" i="1" s="1"/>
  <c r="G34" i="1"/>
  <c r="AY34" i="1" s="1"/>
  <c r="G33" i="1"/>
  <c r="AY33" i="1" s="1"/>
  <c r="G32" i="1"/>
  <c r="AY32" i="1" s="1"/>
  <c r="G31" i="1"/>
  <c r="AY31" i="1" s="1"/>
  <c r="G30" i="1"/>
  <c r="AY30" i="1" s="1"/>
  <c r="G29" i="1"/>
  <c r="AY29" i="1" s="1"/>
  <c r="G28" i="1"/>
  <c r="AY28" i="1" s="1"/>
  <c r="G27" i="1"/>
  <c r="AY27" i="1" s="1"/>
  <c r="G26" i="1"/>
  <c r="AY26" i="1" s="1"/>
  <c r="G25" i="1"/>
  <c r="AY25" i="1" s="1"/>
  <c r="G24" i="1"/>
  <c r="AY24" i="1" s="1"/>
  <c r="G23" i="1"/>
  <c r="AY23" i="1" s="1"/>
  <c r="G22" i="1"/>
  <c r="AY22" i="1" s="1"/>
  <c r="G21" i="1"/>
  <c r="AY21" i="1" s="1"/>
  <c r="G20" i="1"/>
  <c r="AY20" i="1" s="1"/>
  <c r="G19" i="1"/>
  <c r="AY19" i="1" s="1"/>
  <c r="G18" i="1"/>
  <c r="AY18" i="1" s="1"/>
  <c r="G17" i="1"/>
  <c r="AY17" i="1" s="1"/>
  <c r="G16" i="1"/>
  <c r="AY16" i="1" s="1"/>
  <c r="G15" i="1"/>
  <c r="AY15" i="1" s="1"/>
  <c r="G14" i="1"/>
  <c r="AY14" i="1" s="1"/>
  <c r="G13" i="1"/>
  <c r="AY13" i="1" s="1"/>
  <c r="G12" i="1"/>
  <c r="AY12" i="1" s="1"/>
  <c r="G11" i="1"/>
  <c r="AY11" i="1" s="1"/>
  <c r="G10" i="1"/>
  <c r="AY10" i="1" s="1"/>
  <c r="G9" i="1"/>
  <c r="AY9" i="1" s="1"/>
  <c r="G8" i="1"/>
  <c r="AY8" i="1" s="1"/>
  <c r="G7" i="1"/>
  <c r="AY7" i="1" s="1"/>
  <c r="G6" i="1"/>
  <c r="AY6" i="1" s="1"/>
  <c r="G5" i="1"/>
  <c r="AY5" i="1" s="1"/>
  <c r="G4" i="1"/>
  <c r="AY4" i="1" s="1"/>
  <c r="G3" i="1"/>
  <c r="AY3" i="1" s="1"/>
  <c r="AT3" i="1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N19" i="3"/>
  <c r="I19" i="3"/>
  <c r="N18" i="3"/>
  <c r="I18" i="3"/>
  <c r="N17" i="3"/>
  <c r="I17" i="3"/>
  <c r="N16" i="3"/>
  <c r="I16" i="3"/>
  <c r="N15" i="3"/>
  <c r="I15" i="3"/>
  <c r="N14" i="3"/>
  <c r="I14" i="3"/>
  <c r="Q13" i="3"/>
  <c r="N13" i="3"/>
  <c r="I13" i="3"/>
  <c r="Q12" i="3"/>
  <c r="N12" i="3"/>
  <c r="I12" i="3"/>
  <c r="H12" i="3"/>
  <c r="Q11" i="3"/>
  <c r="N11" i="3"/>
  <c r="P11" i="3" s="1"/>
  <c r="P6" i="3" s="1"/>
  <c r="I11" i="3"/>
  <c r="H11" i="3"/>
  <c r="Q10" i="3"/>
  <c r="P10" i="3"/>
  <c r="N10" i="3"/>
  <c r="I10" i="3"/>
  <c r="H10" i="3"/>
  <c r="Q9" i="3"/>
  <c r="P9" i="3"/>
  <c r="N9" i="3"/>
  <c r="L9" i="3"/>
  <c r="K9" i="3"/>
  <c r="I9" i="3"/>
  <c r="H9" i="3"/>
  <c r="Q8" i="3"/>
  <c r="P8" i="3"/>
  <c r="N8" i="3"/>
  <c r="L8" i="3"/>
  <c r="K8" i="3"/>
  <c r="I8" i="3"/>
  <c r="H8" i="3"/>
  <c r="Q7" i="3"/>
  <c r="P7" i="3"/>
  <c r="L7" i="3"/>
  <c r="K7" i="3"/>
  <c r="J7" i="3"/>
  <c r="I7" i="3"/>
  <c r="H7" i="3"/>
  <c r="Q6" i="3"/>
  <c r="L6" i="3"/>
  <c r="K6" i="3"/>
  <c r="J6" i="3"/>
  <c r="I6" i="3"/>
  <c r="H6" i="3"/>
  <c r="Q5" i="3"/>
  <c r="P5" i="3"/>
  <c r="N5" i="3"/>
  <c r="M5" i="3"/>
  <c r="L5" i="3"/>
  <c r="K5" i="3"/>
  <c r="J5" i="3"/>
  <c r="I5" i="3"/>
  <c r="H5" i="3"/>
  <c r="R4" i="3"/>
  <c r="Q4" i="3"/>
  <c r="P4" i="3"/>
  <c r="O4" i="3"/>
  <c r="N4" i="3"/>
  <c r="M4" i="3"/>
  <c r="L4" i="3"/>
  <c r="K4" i="3"/>
  <c r="J4" i="3"/>
  <c r="I4" i="3"/>
  <c r="H4" i="3"/>
  <c r="R3" i="3"/>
  <c r="Q3" i="3"/>
  <c r="P3" i="3"/>
  <c r="O3" i="3"/>
  <c r="N3" i="3"/>
  <c r="M3" i="3"/>
  <c r="L3" i="3"/>
  <c r="K3" i="3"/>
  <c r="J3" i="3"/>
  <c r="I3" i="3"/>
  <c r="H3" i="3"/>
  <c r="R2" i="3"/>
  <c r="Q2" i="3"/>
  <c r="P2" i="3"/>
  <c r="O2" i="3"/>
  <c r="N2" i="3"/>
  <c r="M2" i="3"/>
  <c r="L2" i="3"/>
  <c r="K2" i="3"/>
  <c r="J2" i="3"/>
  <c r="H2" i="3"/>
  <c r="AU3" i="1" l="1"/>
  <c r="AK7" i="1"/>
  <c r="C4" i="1"/>
  <c r="AT4" i="1" s="1"/>
  <c r="BG44" i="1"/>
  <c r="BH14" i="1"/>
  <c r="AK5" i="1"/>
  <c r="BG36" i="1"/>
  <c r="BG37" i="1"/>
  <c r="BG12" i="1"/>
  <c r="BG18" i="1"/>
  <c r="R3" i="1"/>
  <c r="BG15" i="1"/>
  <c r="BG33" i="1"/>
  <c r="BH26" i="1"/>
  <c r="R16" i="1"/>
  <c r="AK16" i="1" s="1"/>
  <c r="BG16" i="1"/>
  <c r="BG19" i="1"/>
  <c r="R19" i="1"/>
  <c r="AK19" i="1" s="1"/>
  <c r="BG23" i="1"/>
  <c r="R23" i="1"/>
  <c r="AK23" i="1" s="1"/>
  <c r="BH46" i="1"/>
  <c r="BG50" i="1"/>
  <c r="R50" i="1"/>
  <c r="AK50" i="1" s="1"/>
  <c r="BG17" i="1"/>
  <c r="R17" i="1"/>
  <c r="AK17" i="1" s="1"/>
  <c r="BG46" i="1"/>
  <c r="R4" i="1"/>
  <c r="BG4" i="1"/>
  <c r="R34" i="1"/>
  <c r="AK34" i="1" s="1"/>
  <c r="BG34" i="1"/>
  <c r="R49" i="1"/>
  <c r="AK49" i="1" s="1"/>
  <c r="BH33" i="1"/>
  <c r="BG52" i="1"/>
  <c r="R52" i="1"/>
  <c r="AK52" i="1" s="1"/>
  <c r="BH47" i="1"/>
  <c r="BG30" i="1"/>
  <c r="R27" i="1"/>
  <c r="AK27" i="1" s="1"/>
  <c r="BG27" i="1"/>
  <c r="BG25" i="1"/>
  <c r="R25" i="1"/>
  <c r="AK25" i="1" s="1"/>
  <c r="BH44" i="1"/>
  <c r="BH37" i="1"/>
  <c r="R41" i="1"/>
  <c r="AK41" i="1" s="1"/>
  <c r="BG40" i="1"/>
  <c r="BG21" i="1"/>
  <c r="R9" i="1"/>
  <c r="BG14" i="1"/>
  <c r="BG24" i="1"/>
  <c r="R24" i="1"/>
  <c r="AK24" i="1" s="1"/>
  <c r="BG7" i="1"/>
  <c r="BH28" i="1"/>
  <c r="BH18" i="1"/>
  <c r="BG13" i="1"/>
  <c r="R13" i="1"/>
  <c r="AK13" i="1" s="1"/>
  <c r="BH21" i="1"/>
  <c r="R51" i="1"/>
  <c r="AK51" i="1" s="1"/>
  <c r="BG51" i="1"/>
  <c r="R48" i="1"/>
  <c r="AK48" i="1" s="1"/>
  <c r="BG48" i="1"/>
  <c r="BG29" i="1"/>
  <c r="R29" i="1"/>
  <c r="AK29" i="1" s="1"/>
  <c r="R32" i="1"/>
  <c r="AK32" i="1" s="1"/>
  <c r="BG32" i="1"/>
  <c r="BG35" i="1"/>
  <c r="R35" i="1"/>
  <c r="AK35" i="1" s="1"/>
  <c r="R39" i="1"/>
  <c r="AK39" i="1" s="1"/>
  <c r="BG39" i="1"/>
  <c r="R6" i="1"/>
  <c r="BG6" i="1"/>
  <c r="BG20" i="1"/>
  <c r="R20" i="1"/>
  <c r="AK20" i="1" s="1"/>
  <c r="BG43" i="1"/>
  <c r="R38" i="1"/>
  <c r="AK38" i="1" s="1"/>
  <c r="BG38" i="1"/>
  <c r="BG10" i="1"/>
  <c r="R10" i="1"/>
  <c r="AK10" i="1" s="1"/>
  <c r="BH30" i="1"/>
  <c r="BH43" i="1"/>
  <c r="BH5" i="1"/>
  <c r="BG28" i="1"/>
  <c r="BG5" i="1"/>
  <c r="BG47" i="1"/>
  <c r="BG26" i="1"/>
  <c r="AV26" i="1" s="1"/>
  <c r="BH36" i="1"/>
  <c r="R8" i="1"/>
  <c r="R22" i="1"/>
  <c r="AK22" i="1" s="1"/>
  <c r="BG22" i="1"/>
  <c r="R31" i="1"/>
  <c r="AK31" i="1" s="1"/>
  <c r="BH40" i="1"/>
  <c r="BH15" i="1"/>
  <c r="R42" i="1"/>
  <c r="AK42" i="1" s="1"/>
  <c r="BH12" i="1"/>
  <c r="BG45" i="1"/>
  <c r="R45" i="1"/>
  <c r="AK45" i="1" s="1"/>
  <c r="BH7" i="1"/>
  <c r="BG11" i="1"/>
  <c r="R11" i="1"/>
  <c r="AK11" i="1" s="1"/>
  <c r="AV44" i="1" l="1"/>
  <c r="AV14" i="1"/>
  <c r="A14" i="1" s="1"/>
  <c r="D14" i="1" s="1"/>
  <c r="AV47" i="1"/>
  <c r="A47" i="1" s="1"/>
  <c r="D47" i="1" s="1"/>
  <c r="AV46" i="1"/>
  <c r="A46" i="1" s="1"/>
  <c r="D46" i="1" s="1"/>
  <c r="AV5" i="1"/>
  <c r="A5" i="1" s="1"/>
  <c r="D5" i="1" s="1"/>
  <c r="AV7" i="1"/>
  <c r="A7" i="1" s="1"/>
  <c r="D7" i="1" s="1"/>
  <c r="AV21" i="1"/>
  <c r="A21" i="1" s="1"/>
  <c r="D21" i="1" s="1"/>
  <c r="AV12" i="1"/>
  <c r="A12" i="1" s="1"/>
  <c r="D12" i="1" s="1"/>
  <c r="AV28" i="1"/>
  <c r="A28" i="1" s="1"/>
  <c r="D28" i="1" s="1"/>
  <c r="AV40" i="1"/>
  <c r="A40" i="1" s="1"/>
  <c r="D40" i="1" s="1"/>
  <c r="AV30" i="1"/>
  <c r="A30" i="1" s="1"/>
  <c r="D30" i="1" s="1"/>
  <c r="AV37" i="1"/>
  <c r="A37" i="1" s="1"/>
  <c r="D37" i="1" s="1"/>
  <c r="AV33" i="1"/>
  <c r="A33" i="1" s="1"/>
  <c r="D33" i="1" s="1"/>
  <c r="AV36" i="1"/>
  <c r="A36" i="1" s="1"/>
  <c r="D36" i="1" s="1"/>
  <c r="AV43" i="1"/>
  <c r="A43" i="1" s="1"/>
  <c r="D43" i="1" s="1"/>
  <c r="AV15" i="1"/>
  <c r="A15" i="1" s="1"/>
  <c r="D15" i="1" s="1"/>
  <c r="AV18" i="1"/>
  <c r="A18" i="1" s="1"/>
  <c r="D18" i="1" s="1"/>
  <c r="AK9" i="1"/>
  <c r="AU4" i="1"/>
  <c r="C5" i="1"/>
  <c r="AT5" i="1" s="1"/>
  <c r="A44" i="1"/>
  <c r="D44" i="1" s="1"/>
  <c r="A26" i="1"/>
  <c r="D26" i="1" s="1"/>
  <c r="BH27" i="1"/>
  <c r="AV27" i="1" s="1"/>
  <c r="BH39" i="1"/>
  <c r="AV39" i="1" s="1"/>
  <c r="BH32" i="1"/>
  <c r="AV32" i="1" s="1"/>
  <c r="AK8" i="1"/>
  <c r="BH23" i="1"/>
  <c r="AV23" i="1" s="1"/>
  <c r="BH13" i="1"/>
  <c r="AK3" i="1"/>
  <c r="AK6" i="1"/>
  <c r="AK4" i="1"/>
  <c r="BH49" i="1"/>
  <c r="AV49" i="1" s="1"/>
  <c r="BH3" i="1"/>
  <c r="AV3" i="1" s="1"/>
  <c r="BH52" i="1"/>
  <c r="AV52" i="1" s="1"/>
  <c r="BH16" i="1"/>
  <c r="AV16" i="1" s="1"/>
  <c r="BH34" i="1"/>
  <c r="AV34" i="1" s="1"/>
  <c r="BH24" i="1"/>
  <c r="AV24" i="1" s="1"/>
  <c r="BH35" i="1"/>
  <c r="AV35" i="1" s="1"/>
  <c r="BH17" i="1"/>
  <c r="AV17" i="1" s="1"/>
  <c r="BH19" i="1"/>
  <c r="AV19" i="1" s="1"/>
  <c r="BH25" i="1"/>
  <c r="AV25" i="1" s="1"/>
  <c r="BH4" i="1"/>
  <c r="AV4" i="1" s="1"/>
  <c r="BH50" i="1"/>
  <c r="AV50" i="1" s="1"/>
  <c r="BH38" i="1"/>
  <c r="AV38" i="1" s="1"/>
  <c r="BH41" i="1"/>
  <c r="AV41" i="1" s="1"/>
  <c r="BH9" i="1"/>
  <c r="AV9" i="1" s="1"/>
  <c r="BH48" i="1"/>
  <c r="AV48" i="1" s="1"/>
  <c r="BH8" i="1"/>
  <c r="AV8" i="1" s="1"/>
  <c r="BH22" i="1"/>
  <c r="AV22" i="1" s="1"/>
  <c r="BH10" i="1"/>
  <c r="AV10" i="1" s="1"/>
  <c r="BH29" i="1"/>
  <c r="AV29" i="1" s="1"/>
  <c r="BH51" i="1"/>
  <c r="AV51" i="1" s="1"/>
  <c r="BH20" i="1"/>
  <c r="AV20" i="1" s="1"/>
  <c r="BH6" i="1"/>
  <c r="AV6" i="1" s="1"/>
  <c r="BH31" i="1"/>
  <c r="AV31" i="1" s="1"/>
  <c r="BH11" i="1"/>
  <c r="AV11" i="1" s="1"/>
  <c r="BH42" i="1"/>
  <c r="AV42" i="1" s="1"/>
  <c r="BH45" i="1"/>
  <c r="AV45" i="1" s="1"/>
  <c r="BQ56" i="1" l="1"/>
  <c r="BP56" i="1" s="1"/>
  <c r="AV13" i="1"/>
  <c r="A13" i="1" s="1"/>
  <c r="D13" i="1" s="1"/>
  <c r="BQ68" i="1"/>
  <c r="BR68" i="1" s="1"/>
  <c r="BQ65" i="1"/>
  <c r="BR65" i="1" s="1"/>
  <c r="BQ59" i="1"/>
  <c r="BQ58" i="1"/>
  <c r="BQ63" i="1"/>
  <c r="BR63" i="1" s="1"/>
  <c r="BQ57" i="1"/>
  <c r="BR57" i="1" s="1"/>
  <c r="BQ64" i="1"/>
  <c r="BQ61" i="1"/>
  <c r="BR61" i="1" s="1"/>
  <c r="BQ62" i="1"/>
  <c r="BR62" i="1" s="1"/>
  <c r="BQ60" i="1"/>
  <c r="AU5" i="1"/>
  <c r="C6" i="1"/>
  <c r="AT6" i="1" s="1"/>
  <c r="A34" i="1"/>
  <c r="D34" i="1" s="1"/>
  <c r="A52" i="1"/>
  <c r="D52" i="1" s="1"/>
  <c r="A42" i="1"/>
  <c r="D42" i="1" s="1"/>
  <c r="A31" i="1"/>
  <c r="D31" i="1" s="1"/>
  <c r="A48" i="1"/>
  <c r="D48" i="1" s="1"/>
  <c r="A49" i="1"/>
  <c r="D49" i="1" s="1"/>
  <c r="A39" i="1"/>
  <c r="D39" i="1" s="1"/>
  <c r="A50" i="1"/>
  <c r="D50" i="1" s="1"/>
  <c r="A35" i="1"/>
  <c r="D35" i="1" s="1"/>
  <c r="A27" i="1"/>
  <c r="D27" i="1" s="1"/>
  <c r="A45" i="1"/>
  <c r="D45" i="1" s="1"/>
  <c r="A51" i="1"/>
  <c r="D51" i="1" s="1"/>
  <c r="A41" i="1"/>
  <c r="D41" i="1" s="1"/>
  <c r="A32" i="1"/>
  <c r="D32" i="1" s="1"/>
  <c r="A29" i="1"/>
  <c r="D29" i="1" s="1"/>
  <c r="A38" i="1"/>
  <c r="D38" i="1" s="1"/>
  <c r="A25" i="1"/>
  <c r="D25" i="1" s="1"/>
  <c r="A9" i="1"/>
  <c r="D9" i="1" s="1"/>
  <c r="A17" i="1"/>
  <c r="D17" i="1" s="1"/>
  <c r="A8" i="1"/>
  <c r="D8" i="1" s="1"/>
  <c r="A24" i="1"/>
  <c r="D24" i="1" s="1"/>
  <c r="A23" i="1"/>
  <c r="D23" i="1" s="1"/>
  <c r="A6" i="1"/>
  <c r="D6" i="1" s="1"/>
  <c r="A19" i="1"/>
  <c r="D19" i="1" s="1"/>
  <c r="A3" i="1"/>
  <c r="D3" i="1" s="1"/>
  <c r="A11" i="1"/>
  <c r="D11" i="1" s="1"/>
  <c r="A22" i="1"/>
  <c r="D22" i="1" s="1"/>
  <c r="A20" i="1"/>
  <c r="D20" i="1" s="1"/>
  <c r="A10" i="1"/>
  <c r="D10" i="1" s="1"/>
  <c r="A4" i="1"/>
  <c r="D4" i="1" s="1"/>
  <c r="A16" i="1"/>
  <c r="D16" i="1" s="1"/>
  <c r="BR56" i="1" l="1"/>
  <c r="BP65" i="1"/>
  <c r="BP64" i="1"/>
  <c r="BR64" i="1"/>
  <c r="BP59" i="1"/>
  <c r="BR59" i="1"/>
  <c r="BP60" i="1"/>
  <c r="BR60" i="1"/>
  <c r="BP58" i="1"/>
  <c r="BR58" i="1"/>
  <c r="BQ67" i="1"/>
  <c r="BR67" i="1" s="1"/>
  <c r="BP61" i="1"/>
  <c r="BP63" i="1"/>
  <c r="BP57" i="1"/>
  <c r="BP62" i="1"/>
  <c r="AU6" i="1"/>
  <c r="C7" i="1"/>
  <c r="AT7" i="1" s="1"/>
  <c r="AU7" i="1" s="1"/>
  <c r="C8" i="1" l="1"/>
  <c r="AT8" i="1" s="1"/>
  <c r="C9" i="1" l="1"/>
  <c r="AT9" i="1" s="1"/>
  <c r="AU8" i="1"/>
  <c r="AU9" i="1" l="1"/>
  <c r="C10" i="1"/>
  <c r="AT10" i="1" s="1"/>
  <c r="AU10" i="1" l="1"/>
  <c r="C11" i="1"/>
  <c r="AT11" i="1" s="1"/>
  <c r="AU11" i="1" l="1"/>
  <c r="C12" i="1"/>
  <c r="AT12" i="1" s="1"/>
  <c r="C13" i="1" l="1"/>
  <c r="AT13" i="1" s="1"/>
  <c r="AU12" i="1"/>
  <c r="C14" i="1" l="1"/>
  <c r="AT14" i="1" s="1"/>
  <c r="AU13" i="1"/>
  <c r="AU14" i="1" l="1"/>
  <c r="C15" i="1"/>
  <c r="AT15" i="1" s="1"/>
  <c r="C16" i="1" l="1"/>
  <c r="AT16" i="1" s="1"/>
  <c r="AU15" i="1"/>
  <c r="AU16" i="1" l="1"/>
  <c r="C17" i="1"/>
  <c r="AT17" i="1" s="1"/>
  <c r="AU17" i="1" l="1"/>
  <c r="C18" i="1"/>
  <c r="AT18" i="1" s="1"/>
  <c r="C19" i="1" l="1"/>
  <c r="AT19" i="1" s="1"/>
  <c r="AU18" i="1"/>
  <c r="AU19" i="1" l="1"/>
  <c r="C20" i="1"/>
  <c r="AT20" i="1" s="1"/>
  <c r="AU20" i="1" l="1"/>
  <c r="C21" i="1"/>
  <c r="AT21" i="1" s="1"/>
  <c r="C22" i="1" l="1"/>
  <c r="AT22" i="1" s="1"/>
  <c r="AU21" i="1"/>
  <c r="AU22" i="1" l="1"/>
  <c r="C23" i="1"/>
  <c r="AT23" i="1" s="1"/>
  <c r="AU23" i="1" l="1"/>
  <c r="C24" i="1"/>
  <c r="AT24" i="1" s="1"/>
  <c r="C25" i="1" l="1"/>
  <c r="AT25" i="1" s="1"/>
  <c r="AU24" i="1"/>
  <c r="AU25" i="1" l="1"/>
  <c r="C26" i="1"/>
  <c r="AT26" i="1" s="1"/>
  <c r="AU26" i="1" l="1"/>
  <c r="C27" i="1"/>
  <c r="AT27" i="1" s="1"/>
  <c r="AU27" i="1" l="1"/>
  <c r="C28" i="1"/>
  <c r="AT28" i="1" s="1"/>
  <c r="AU28" i="1" l="1"/>
  <c r="C29" i="1"/>
  <c r="AT29" i="1" s="1"/>
  <c r="AU29" i="1" l="1"/>
  <c r="C30" i="1"/>
  <c r="AT30" i="1" s="1"/>
  <c r="AU30" i="1" l="1"/>
  <c r="C31" i="1"/>
  <c r="AT31" i="1" s="1"/>
  <c r="AU31" i="1" l="1"/>
  <c r="C32" i="1"/>
  <c r="AT32" i="1" s="1"/>
  <c r="AU32" i="1" l="1"/>
  <c r="C33" i="1"/>
  <c r="AT33" i="1" s="1"/>
  <c r="AU33" i="1" l="1"/>
  <c r="C34" i="1"/>
  <c r="AT34" i="1" s="1"/>
  <c r="AU34" i="1" l="1"/>
  <c r="C35" i="1"/>
  <c r="AT35" i="1" s="1"/>
  <c r="AU35" i="1" l="1"/>
  <c r="C36" i="1"/>
  <c r="AT36" i="1" s="1"/>
  <c r="AU36" i="1" l="1"/>
  <c r="C37" i="1"/>
  <c r="AT37" i="1" s="1"/>
  <c r="AU37" i="1" l="1"/>
  <c r="C38" i="1"/>
  <c r="AT38" i="1" s="1"/>
  <c r="AU38" i="1" l="1"/>
  <c r="C39" i="1"/>
  <c r="AT39" i="1" s="1"/>
  <c r="C40" i="1" l="1"/>
  <c r="AT40" i="1" s="1"/>
  <c r="AU39" i="1"/>
  <c r="AU40" i="1" l="1"/>
  <c r="C41" i="1"/>
  <c r="AT41" i="1" s="1"/>
  <c r="AU41" i="1" l="1"/>
  <c r="C42" i="1"/>
  <c r="AT42" i="1" s="1"/>
  <c r="C43" i="1" l="1"/>
  <c r="AT43" i="1" s="1"/>
  <c r="AU42" i="1"/>
  <c r="AU43" i="1" l="1"/>
  <c r="C44" i="1"/>
  <c r="AT44" i="1" s="1"/>
  <c r="AU44" i="1" l="1"/>
  <c r="C45" i="1"/>
  <c r="AT45" i="1" s="1"/>
  <c r="C46" i="1" l="1"/>
  <c r="AT46" i="1" s="1"/>
  <c r="AU45" i="1"/>
  <c r="C47" i="1" l="1"/>
  <c r="AT47" i="1" s="1"/>
  <c r="AU46" i="1"/>
  <c r="AU47" i="1" l="1"/>
  <c r="C48" i="1"/>
  <c r="AT48" i="1" s="1"/>
  <c r="AU48" i="1" l="1"/>
  <c r="C49" i="1"/>
  <c r="AT49" i="1" s="1"/>
  <c r="AU49" i="1" l="1"/>
  <c r="C50" i="1"/>
  <c r="AT50" i="1" s="1"/>
  <c r="C51" i="1" l="1"/>
  <c r="AT51" i="1" s="1"/>
  <c r="AU50" i="1"/>
  <c r="C52" i="1" l="1"/>
  <c r="AU51" i="1"/>
  <c r="AT52" i="1" l="1"/>
  <c r="AU52" i="1" s="1"/>
</calcChain>
</file>

<file path=xl/comments1.xml><?xml version="1.0" encoding="utf-8"?>
<comments xmlns="http://schemas.openxmlformats.org/spreadsheetml/2006/main">
  <authors>
    <author>Ida Yuliana</author>
  </authors>
  <commentList>
    <comment ref="K57" authorId="0" shapeId="0">
      <text>
        <r>
          <rPr>
            <b/>
            <sz val="9"/>
            <color indexed="81"/>
            <rFont val="Tahoma"/>
            <family val="2"/>
          </rPr>
          <t>Ida Yuliana:</t>
        </r>
        <r>
          <rPr>
            <sz val="9"/>
            <color indexed="81"/>
            <rFont val="Tahoma"/>
            <family val="2"/>
          </rPr>
          <t xml:space="preserve">
component, raw material, grease for new product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Ida Yuliana:</t>
        </r>
        <r>
          <rPr>
            <sz val="9"/>
            <color indexed="81"/>
            <rFont val="Tahoma"/>
            <family val="2"/>
          </rPr>
          <t xml:space="preserve">
component, raw material, grease for new product</t>
        </r>
      </text>
    </comment>
  </commentList>
</comments>
</file>

<file path=xl/sharedStrings.xml><?xml version="1.0" encoding="utf-8"?>
<sst xmlns="http://schemas.openxmlformats.org/spreadsheetml/2006/main" count="2655" uniqueCount="1162">
  <si>
    <t>No</t>
  </si>
  <si>
    <t>Profit Center</t>
  </si>
  <si>
    <t>QTY</t>
  </si>
  <si>
    <t>Curr</t>
  </si>
  <si>
    <t>Exchange Rate</t>
  </si>
  <si>
    <t>Budget No</t>
  </si>
  <si>
    <t>DEPT</t>
  </si>
  <si>
    <t>ACC</t>
  </si>
  <si>
    <t>ENG</t>
  </si>
  <si>
    <t>FIN</t>
  </si>
  <si>
    <t>HR/GA</t>
  </si>
  <si>
    <t>IR/LEG</t>
  </si>
  <si>
    <t>IT</t>
  </si>
  <si>
    <t>MFG</t>
  </si>
  <si>
    <t>MKT</t>
  </si>
  <si>
    <t>MTE</t>
  </si>
  <si>
    <t>OMC</t>
  </si>
  <si>
    <t>PPIC</t>
  </si>
  <si>
    <t>PUR</t>
  </si>
  <si>
    <t>QA</t>
  </si>
  <si>
    <t>Cost Center</t>
  </si>
  <si>
    <t>Import / Domestic</t>
  </si>
  <si>
    <t>Periode</t>
  </si>
  <si>
    <t>Type</t>
  </si>
  <si>
    <t>Methode</t>
  </si>
  <si>
    <t>531701</t>
  </si>
  <si>
    <t>Royalty</t>
  </si>
  <si>
    <t>531701_Royalty</t>
  </si>
  <si>
    <t>511241_Purchased parts, Tooling</t>
  </si>
  <si>
    <t>H_Handle</t>
  </si>
  <si>
    <t>I_Import</t>
  </si>
  <si>
    <t>USD</t>
  </si>
  <si>
    <t>0_Building</t>
  </si>
  <si>
    <t>521611</t>
  </si>
  <si>
    <t>Retirement benefits, Direct</t>
  </si>
  <si>
    <t>521611_Retirement benefits, Direct</t>
  </si>
  <si>
    <t>532301_Production Preparation Cost, New Product Preparation</t>
  </si>
  <si>
    <t>M_Seat Motor</t>
  </si>
  <si>
    <t>D_Domestic</t>
  </si>
  <si>
    <t>JPY</t>
  </si>
  <si>
    <t>1_Equipment</t>
  </si>
  <si>
    <t>521612</t>
  </si>
  <si>
    <t>Retirement benefits, Semi-Direct</t>
  </si>
  <si>
    <t>521612_Retirement benefits, Semi-Direct</t>
  </si>
  <si>
    <t>532302_Production Preparation Cost, Improvement</t>
  </si>
  <si>
    <t>G_CPG</t>
  </si>
  <si>
    <t>THB</t>
  </si>
  <si>
    <t>2_Machine</t>
  </si>
  <si>
    <t>521613</t>
  </si>
  <si>
    <t>Retirement benefits, Indirect</t>
  </si>
  <si>
    <t>HRGA</t>
  </si>
  <si>
    <t>521613_Retirement benefits, Indirect</t>
  </si>
  <si>
    <t>532399_Production Preparation Cost, Others</t>
  </si>
  <si>
    <t>S_Power Slide Door</t>
  </si>
  <si>
    <t>IDR</t>
  </si>
  <si>
    <t>3_Mold</t>
  </si>
  <si>
    <t>531801</t>
  </si>
  <si>
    <t>Depreciation(Tangible), Buildings</t>
  </si>
  <si>
    <t>IRLEG</t>
  </si>
  <si>
    <t>531801_Depreciation(Tangible), Buildings</t>
  </si>
  <si>
    <t>532199_Technical Assistance</t>
  </si>
  <si>
    <t>4_Tools &amp; JIG</t>
  </si>
  <si>
    <t>531802</t>
  </si>
  <si>
    <t>Depreciation(Tangible), Accompanying facilities of buildings</t>
  </si>
  <si>
    <t>531802_Depreciation(Tangible), Accompanying facilities of buildings</t>
  </si>
  <si>
    <t>533101_Experiment &amp; Research</t>
  </si>
  <si>
    <t>5_Fixture &amp; Furniture</t>
  </si>
  <si>
    <t>531803</t>
  </si>
  <si>
    <t>Depreciation(Tangible), Structures</t>
  </si>
  <si>
    <t>531803_Depreciation(Tangible), Structures</t>
  </si>
  <si>
    <t>6_Others</t>
  </si>
  <si>
    <t>531804</t>
  </si>
  <si>
    <t>Depreciation(Tangible), Machinery and　Equipment</t>
  </si>
  <si>
    <t>531804_Depreciation(Tangible), Machinery and　Equipment</t>
  </si>
  <si>
    <t>531806</t>
  </si>
  <si>
    <t>Depreciation(Tangible), Tools</t>
  </si>
  <si>
    <t>531806_Depreciation(Tangible), Tools</t>
  </si>
  <si>
    <t>531805</t>
  </si>
  <si>
    <t>Depreciation(Tangible), Vehicles</t>
  </si>
  <si>
    <t>531805_Depreciation(Tangible), Vehicles</t>
  </si>
  <si>
    <t>Acc</t>
  </si>
  <si>
    <t>532401</t>
  </si>
  <si>
    <t>Rent, Buildings</t>
  </si>
  <si>
    <t>532401_Rent, Buildings</t>
  </si>
  <si>
    <t>531904</t>
  </si>
  <si>
    <t>Depreciation(Intangible), Software</t>
  </si>
  <si>
    <t>531904_Depreciation(Intangible), Software</t>
  </si>
  <si>
    <t>531951</t>
  </si>
  <si>
    <t>Depreciation(Intangible), Other</t>
  </si>
  <si>
    <t>531951_Depreciation(Intangible), Other</t>
  </si>
  <si>
    <t>633503</t>
  </si>
  <si>
    <t>Professional services, Consulting</t>
  </si>
  <si>
    <t>633503_Professional services, Consulting</t>
  </si>
  <si>
    <t>633502</t>
  </si>
  <si>
    <t>Professional services, Accounting</t>
  </si>
  <si>
    <t>633502_Professional services, Accounting</t>
  </si>
  <si>
    <t>621610</t>
  </si>
  <si>
    <t>Retirement Benefit</t>
  </si>
  <si>
    <t>621610_Retirement Benefit</t>
  </si>
  <si>
    <t>631804</t>
  </si>
  <si>
    <t>631804_Depreciation(Tangible), Machinery and　Equipment</t>
  </si>
  <si>
    <t>631807</t>
  </si>
  <si>
    <t>Depreciation(Tangible), Furniture and Fixtures</t>
  </si>
  <si>
    <t>631807_Depreciation(Tangible), Furniture and Fixtures</t>
  </si>
  <si>
    <t>631805</t>
  </si>
  <si>
    <t>631805_Depreciation(Tangible), Vehicles</t>
  </si>
  <si>
    <t>631904</t>
  </si>
  <si>
    <t>631904_Depreciation(Intangible), Software</t>
  </si>
  <si>
    <t>Eng</t>
  </si>
  <si>
    <t>511241</t>
  </si>
  <si>
    <t>Purchased parts, Tooling</t>
  </si>
  <si>
    <t>532301</t>
  </si>
  <si>
    <t>Production Preparation Cost, New Product Preparation</t>
  </si>
  <si>
    <t>532302</t>
  </si>
  <si>
    <t>Production Preparation Cost, Improvement</t>
  </si>
  <si>
    <t>532399</t>
  </si>
  <si>
    <t>Production Preparation Cost, Others</t>
  </si>
  <si>
    <t>532199</t>
  </si>
  <si>
    <t>Technical Assistance</t>
  </si>
  <si>
    <t>533101</t>
  </si>
  <si>
    <t>Experiment &amp; Research</t>
  </si>
  <si>
    <t>533299</t>
  </si>
  <si>
    <t>Insurance, Other, Personal expense</t>
  </si>
  <si>
    <t>533201</t>
  </si>
  <si>
    <t>Insurance, Aisin Group insurance, Building &amp; Equipment</t>
  </si>
  <si>
    <t>Insurance, Aisin Group insurance, Inventory</t>
  </si>
  <si>
    <t>533202</t>
  </si>
  <si>
    <t>Insurance, Car Insurance</t>
  </si>
  <si>
    <t>Insurance, Aisin Group insurance, Machine</t>
  </si>
  <si>
    <t>639901</t>
  </si>
  <si>
    <t>Miscellaneous Expenses, Bank Fee</t>
  </si>
  <si>
    <t>633201</t>
  </si>
  <si>
    <t>Insurance, Aisin Group insurance, Office Machine &amp; Equipment</t>
  </si>
  <si>
    <t>633202</t>
  </si>
  <si>
    <t>Insurance, Car Insurance, Vehicle Sedan</t>
  </si>
  <si>
    <t>Insurance, Car Insurance, Vehicle Non Sedan</t>
  </si>
  <si>
    <t>633299</t>
  </si>
  <si>
    <t>Insurance, Other, Personal</t>
  </si>
  <si>
    <t>Insurance, Other</t>
  </si>
  <si>
    <t>532406</t>
  </si>
  <si>
    <t>Rent, Furniture and fixtures</t>
  </si>
  <si>
    <t>532404</t>
  </si>
  <si>
    <t>Rent, Vehicles</t>
  </si>
  <si>
    <t>521840</t>
  </si>
  <si>
    <t>Welfare,Uniform</t>
  </si>
  <si>
    <t>533401</t>
  </si>
  <si>
    <t>Taxes and Due, Park&amp;Toll (Delivery &amp; Box)</t>
  </si>
  <si>
    <t>521901</t>
  </si>
  <si>
    <t>Education, Domestic</t>
  </si>
  <si>
    <t>Education Foreign</t>
  </si>
  <si>
    <t>621310</t>
  </si>
  <si>
    <t>Salary, Regular</t>
  </si>
  <si>
    <t>621210</t>
  </si>
  <si>
    <t>Salary, Overtime</t>
  </si>
  <si>
    <t>621330</t>
  </si>
  <si>
    <t>Salary, Travel Allowance</t>
  </si>
  <si>
    <t>621399</t>
  </si>
  <si>
    <t>Salary, Other</t>
  </si>
  <si>
    <t>521211</t>
  </si>
  <si>
    <t>Wages, Regular, Direct</t>
  </si>
  <si>
    <t>521221</t>
  </si>
  <si>
    <t>Wages, Over time, Direct</t>
  </si>
  <si>
    <t>521231</t>
  </si>
  <si>
    <t>Wages, Travel Allowance, Direct</t>
  </si>
  <si>
    <t>521291</t>
  </si>
  <si>
    <t>Wages, Other, Direct</t>
  </si>
  <si>
    <t>521212</t>
  </si>
  <si>
    <t>Wages, Regular, Semi Direct</t>
  </si>
  <si>
    <t>521222</t>
  </si>
  <si>
    <t>Wages, Over time, Semi Direct</t>
  </si>
  <si>
    <t>521232</t>
  </si>
  <si>
    <t>Wages, Travel Allowance, Semi Direct</t>
  </si>
  <si>
    <t>521292</t>
  </si>
  <si>
    <t>Wages, Other, Semi Direct</t>
  </si>
  <si>
    <t>532601</t>
  </si>
  <si>
    <t>Travel &amp; Transportation, Domestic, Ticket</t>
  </si>
  <si>
    <t>Travel &amp; Transportation, Domestic, Hotel</t>
  </si>
  <si>
    <t>Travel &amp;Transportation, Domestic,　Transport</t>
  </si>
  <si>
    <t>Travel &amp; Transportation, Domestic, Meal</t>
  </si>
  <si>
    <t>Travel &amp; Transportation, Domestic, Others</t>
  </si>
  <si>
    <t>O/H PLANT</t>
  </si>
  <si>
    <t>S/M PLANT</t>
  </si>
  <si>
    <t>PSD PLANT</t>
  </si>
  <si>
    <t>CPG PLANT</t>
  </si>
  <si>
    <t>EFM(TCC) PLANT</t>
  </si>
  <si>
    <t>OPN PLANT</t>
  </si>
  <si>
    <t>CSH PLANT</t>
  </si>
  <si>
    <t>W/P,O/P PLANT</t>
  </si>
  <si>
    <t>ZZ0000</t>
  </si>
  <si>
    <t>Corporate Dummy</t>
  </si>
  <si>
    <t>C00000</t>
  </si>
  <si>
    <t>MARKETING</t>
  </si>
  <si>
    <t>C10000</t>
  </si>
  <si>
    <t>A00000</t>
  </si>
  <si>
    <t>ADMINISTRATION</t>
  </si>
  <si>
    <t>A10000</t>
  </si>
  <si>
    <t>FINANCE&amp;ACCOUNTING</t>
  </si>
  <si>
    <t>A11000</t>
  </si>
  <si>
    <t>CORPORATE PLANNING</t>
  </si>
  <si>
    <t>A12000</t>
  </si>
  <si>
    <t>FINANCE</t>
  </si>
  <si>
    <t>A13000</t>
  </si>
  <si>
    <t>ACCOUNTING</t>
  </si>
  <si>
    <t>A20000</t>
  </si>
  <si>
    <t>HR&amp;GA</t>
  </si>
  <si>
    <t>A21000</t>
  </si>
  <si>
    <t>HR&amp;PERSONNEL</t>
  </si>
  <si>
    <t>A22000</t>
  </si>
  <si>
    <t>GA</t>
  </si>
  <si>
    <t>A23000</t>
  </si>
  <si>
    <t>SECRETARY</t>
  </si>
  <si>
    <t>A30000</t>
  </si>
  <si>
    <t>IR&amp;REGAL</t>
  </si>
  <si>
    <t>A31000</t>
  </si>
  <si>
    <t>A40000</t>
  </si>
  <si>
    <t>ITD</t>
  </si>
  <si>
    <t>A41000</t>
  </si>
  <si>
    <t>ITD-INFORMATION</t>
  </si>
  <si>
    <t>A42000</t>
  </si>
  <si>
    <t>ITD-INFRASTRUCTURE</t>
  </si>
  <si>
    <t>X00000</t>
  </si>
  <si>
    <t>Plant</t>
  </si>
  <si>
    <t>PRODUCTION</t>
  </si>
  <si>
    <t>PROD BODY</t>
  </si>
  <si>
    <t>PROD BODY ASSY</t>
  </si>
  <si>
    <t>PROD BODY-HANDLE</t>
  </si>
  <si>
    <t>AS0501</t>
  </si>
  <si>
    <t>D/H</t>
  </si>
  <si>
    <t>AS0502</t>
  </si>
  <si>
    <t>AS0521</t>
  </si>
  <si>
    <t>AS0522</t>
  </si>
  <si>
    <t>AS0523</t>
  </si>
  <si>
    <t>AS0524</t>
  </si>
  <si>
    <t>AS0525</t>
  </si>
  <si>
    <t>AS0541</t>
  </si>
  <si>
    <t>AS0542</t>
  </si>
  <si>
    <t>AS0543</t>
  </si>
  <si>
    <t>AS0544</t>
  </si>
  <si>
    <t>AS0545</t>
  </si>
  <si>
    <t>AS0546</t>
  </si>
  <si>
    <t>AS0561</t>
  </si>
  <si>
    <t>AS0562</t>
  </si>
  <si>
    <t>AS0600</t>
  </si>
  <si>
    <t>PPIC-PC</t>
  </si>
  <si>
    <t>PPIC-BODY</t>
  </si>
  <si>
    <t>PPIC-UNIT</t>
  </si>
  <si>
    <t>MARKETING DIVISION</t>
  </si>
  <si>
    <t>ADMINISTRATION DIVISION</t>
  </si>
  <si>
    <t>ITD-INFRASTRACTURE</t>
  </si>
  <si>
    <t>D/H_INSIDE HANDLE 800A &amp; IMV</t>
  </si>
  <si>
    <t xml:space="preserve">D/H_BACK HANDLE </t>
  </si>
  <si>
    <t>D/H_CAP &amp; O/H YL8</t>
  </si>
  <si>
    <t>D/H_CAP 800A, O/H SMART 800A, CAP 660</t>
  </si>
  <si>
    <t>D/H_OUTSIDE HANDLE SMART 660&amp;800A</t>
  </si>
  <si>
    <t>D/H_HINO, 700A, CAP IMV</t>
  </si>
  <si>
    <t>D/H_OUTSIDE HANDLE IMV</t>
  </si>
  <si>
    <t>D/H_FRAME RR IMV &amp; D99B</t>
  </si>
  <si>
    <t>D/H_FRAME YL8</t>
  </si>
  <si>
    <t>D/H_FRAME RR 660</t>
  </si>
  <si>
    <t>AS0501_D/H_INSIDE HANDLE 800A &amp; IMV</t>
  </si>
  <si>
    <t xml:space="preserve">AS0502_D/H_BACK HANDLE </t>
  </si>
  <si>
    <t>AS0521_D/H_CAP &amp; O/H YL8</t>
  </si>
  <si>
    <t>AS0522_D/H_CAP 800A, O/H SMART 800A, CAP 660</t>
  </si>
  <si>
    <t>AS0523_D/H_OUTSIDE HANDLE SMART 660&amp;800A</t>
  </si>
  <si>
    <t>AS0524_D/H_HINO, 700A, CAP IMV</t>
  </si>
  <si>
    <t>AS0525_D/H_OUTSIDE HANDLE IMV</t>
  </si>
  <si>
    <t>AS0541_D/H_FRAME RR IMV &amp; D99B</t>
  </si>
  <si>
    <t>AS0542_D/H_FRAME YL8</t>
  </si>
  <si>
    <t>AS0543_D/H_FRAME RR 660</t>
  </si>
  <si>
    <t>AS0544_D/H_FRAME FR 660&amp;800A FR/RR</t>
  </si>
  <si>
    <t>AS0545_D/H_FRAME 810</t>
  </si>
  <si>
    <t>AS0546_D/H_660A Fr and Rr</t>
  </si>
  <si>
    <t>AS0561_CPG_C.P. GARNISH 660, 810</t>
  </si>
  <si>
    <t>AS0562_CPG_800A CPG</t>
  </si>
  <si>
    <t>AS0600_SEAT MOTOR_SEAT MOTOR</t>
  </si>
  <si>
    <t>AS0701_PSD_PSD Sub</t>
  </si>
  <si>
    <t>AS0711_PSD_Front Lock Assy</t>
  </si>
  <si>
    <t>AS0721_PSD_RemoCon Assy</t>
  </si>
  <si>
    <t>AS0731_PSD_Half Open Assy</t>
  </si>
  <si>
    <t>AS0741_PSD_Closer Assy</t>
  </si>
  <si>
    <t>AS0751_PSD_PSD Unit Assy</t>
  </si>
  <si>
    <t>PC001A_PC_JSW110T</t>
  </si>
  <si>
    <t>PC001B_PC_JSW110T</t>
  </si>
  <si>
    <t>PC002A_PC_FCS260T</t>
  </si>
  <si>
    <t>PC002B_PC_FCS280T</t>
  </si>
  <si>
    <t>PC002C_PC_FCS280T</t>
  </si>
  <si>
    <t>PC002D_PC_JSW280T</t>
  </si>
  <si>
    <t>PC002E_PC_JSW280T</t>
  </si>
  <si>
    <t>PC002F_PC_JSW280T</t>
  </si>
  <si>
    <t>PC002G_PC_JSW280T</t>
  </si>
  <si>
    <t>PC002H_PC_JSW280T</t>
  </si>
  <si>
    <t>PC006A_PC_JSW650T</t>
  </si>
  <si>
    <t>PC006B_PC_JSW650T</t>
  </si>
  <si>
    <t>PT500_PT_Painting</t>
  </si>
  <si>
    <t>810000_O/H PLANT</t>
  </si>
  <si>
    <t>820000_S/M PLANT</t>
  </si>
  <si>
    <t>830000_PSD PLANT</t>
  </si>
  <si>
    <t>840000_CPG PLANT</t>
  </si>
  <si>
    <t>910000_EFM(TCC) PLANT</t>
  </si>
  <si>
    <t>920000_OPN PLANT</t>
  </si>
  <si>
    <t>930000_CSH PLANT</t>
  </si>
  <si>
    <t>940000_W/P,O/P PLANT</t>
  </si>
  <si>
    <t>Code</t>
  </si>
  <si>
    <t>DEPT :</t>
  </si>
  <si>
    <t>IRL</t>
  </si>
  <si>
    <t>QA-Body</t>
  </si>
  <si>
    <t>QA-Unit</t>
  </si>
  <si>
    <t>QA-System</t>
  </si>
  <si>
    <t>C10000_Marketing</t>
  </si>
  <si>
    <t>A10000_Finance &amp; Accounting Dept</t>
  </si>
  <si>
    <t>A11000_Corporate Planning</t>
  </si>
  <si>
    <t>A12000_Finance</t>
  </si>
  <si>
    <t>A13000_Accounting</t>
  </si>
  <si>
    <t>A20000_HR&amp;GA</t>
  </si>
  <si>
    <t>A21000_HR&amp;Personnel</t>
  </si>
  <si>
    <t>A22000_General Affair</t>
  </si>
  <si>
    <t>A23000_Secretary</t>
  </si>
  <si>
    <t>A30000_IR&amp;Legal</t>
  </si>
  <si>
    <t>A31000_IR&amp;Regal</t>
  </si>
  <si>
    <t>A40000_ITD</t>
  </si>
  <si>
    <t>A41000_Information</t>
  </si>
  <si>
    <t>A42000_Infrastracture</t>
  </si>
  <si>
    <t>110000_Body component</t>
  </si>
  <si>
    <t>111000_PROD BODY ASSY</t>
  </si>
  <si>
    <t>111100_PROD BODY-HANDLE</t>
  </si>
  <si>
    <t>111200_PROD BODY-CPG</t>
  </si>
  <si>
    <t>111300_PROD BODY-SEAT MOTOR</t>
  </si>
  <si>
    <t>111400_PROD BODY-PSD</t>
  </si>
  <si>
    <t>112000_PROD BODY INJ&amp;PAINT</t>
  </si>
  <si>
    <t>112100_PROD BODY-INJECTION</t>
  </si>
  <si>
    <t>112200_PROD BODY-PAINTING</t>
  </si>
  <si>
    <t>120000_PROD UNIT</t>
  </si>
  <si>
    <t>121000_PROD UNIT DC&amp;MELTING</t>
  </si>
  <si>
    <t>121100_PROD UNIT-DIE CAST</t>
  </si>
  <si>
    <t>121200_PROD UNIT-MELTING</t>
  </si>
  <si>
    <t>122000_PROD UNIT MA&amp;ASSY</t>
  </si>
  <si>
    <t>122100_PROD UNIT- MACHINING</t>
  </si>
  <si>
    <t>122200_PROD UNIT-ASSY TCC W</t>
  </si>
  <si>
    <t>123000_OMC</t>
  </si>
  <si>
    <t>130000_PPIC</t>
  </si>
  <si>
    <t>131000_PPIC-PC</t>
  </si>
  <si>
    <t>132000_PPIC-BODY</t>
  </si>
  <si>
    <t>133000_PPIC-UNIT</t>
  </si>
  <si>
    <t>140000_PURCHASING</t>
  </si>
  <si>
    <t>141000_PURCHASING LOCAL</t>
  </si>
  <si>
    <t>142000_PURCHASING IMP/EXP</t>
  </si>
  <si>
    <t>143000_PURCHASING NEW PRO</t>
  </si>
  <si>
    <t>210000_ENG BODY</t>
  </si>
  <si>
    <t>211000_ENG BODY - ASSY</t>
  </si>
  <si>
    <t>212000_ENG BODY - INJ-PAINT</t>
  </si>
  <si>
    <t>221000_ENGINEERING UNIT</t>
  </si>
  <si>
    <t>230000_MAINTENANCE</t>
  </si>
  <si>
    <t>231000_MTE-MACHINE</t>
  </si>
  <si>
    <t>232000_MTE-DIE &amp; MOLD</t>
  </si>
  <si>
    <t>240000_SHE</t>
  </si>
  <si>
    <t>241000_SAFETY</t>
  </si>
  <si>
    <t>242000_ENVIRONMENT</t>
  </si>
  <si>
    <t>250000_QUALITY BODY</t>
  </si>
  <si>
    <t>251000_QA BODY-IN LINE</t>
  </si>
  <si>
    <t>252000_QA BODY-RECEIVING</t>
  </si>
  <si>
    <t>253000_QA BODY-QC ROOM</t>
  </si>
  <si>
    <t>260000_QUALITY UNIT</t>
  </si>
  <si>
    <t>261000_QA UNIT-IN LINE</t>
  </si>
  <si>
    <t>262000_QA UNIT-RECEIVING</t>
  </si>
  <si>
    <t>263000_QA UNIT-QC ROOM</t>
  </si>
  <si>
    <t>270000_QUALITY SYSTEM</t>
  </si>
  <si>
    <t>ENG_BODY</t>
  </si>
  <si>
    <t>ENG_UNIT</t>
  </si>
  <si>
    <t>QA_BODY</t>
  </si>
  <si>
    <t>QA_UNIT</t>
  </si>
  <si>
    <t>QA_SYSTEM</t>
  </si>
  <si>
    <t>PRD_BODY</t>
  </si>
  <si>
    <t>PRD_UNIT</t>
  </si>
  <si>
    <t>FAC</t>
  </si>
  <si>
    <t>E_EFM</t>
  </si>
  <si>
    <t>C_CSH</t>
  </si>
  <si>
    <t>O_OPN</t>
  </si>
  <si>
    <t>P_Pump(W/P,O/P)</t>
  </si>
  <si>
    <t>PC_PC ALL</t>
  </si>
  <si>
    <t>DC_DC ALL</t>
  </si>
  <si>
    <t>BD_BODY ALL</t>
  </si>
  <si>
    <t>UT_UNIT ALL</t>
  </si>
  <si>
    <t>Vlook up Profit center</t>
  </si>
  <si>
    <t>Profit Center 
Code</t>
  </si>
  <si>
    <t>DCAA01_DC_800T</t>
  </si>
  <si>
    <t>DCAA02_DC_800T</t>
  </si>
  <si>
    <t>DCAA03_DC_800T</t>
  </si>
  <si>
    <t>DCAA04_DC_800T</t>
  </si>
  <si>
    <t>DCAA06_DC_800T</t>
  </si>
  <si>
    <t>DCAA07_DC_800T</t>
  </si>
  <si>
    <t>DCAA08_DC_800T</t>
  </si>
  <si>
    <t>DSAA01_Melting</t>
  </si>
  <si>
    <t>DSAA02_Melting</t>
  </si>
  <si>
    <t>MA0001_Machining_NR(FF FR)　TCC</t>
  </si>
  <si>
    <t>MA0002_Machining_NR(FF FR)　TCC</t>
  </si>
  <si>
    <t>AS0001_ASSY_O/P Assy</t>
  </si>
  <si>
    <t>AS0002_ASSY_W/P　Assy</t>
  </si>
  <si>
    <t>AS0003_ASSY_TCC Assy</t>
  </si>
  <si>
    <t>PC001A_PC_JSW110T_CAP 660A YL8</t>
  </si>
  <si>
    <t>PC002B_PC_FCS280T_Frame HD FR 660</t>
  </si>
  <si>
    <t>PC002A_PC_FCS260T_Frame HD RR 660</t>
  </si>
  <si>
    <t xml:space="preserve">PC002C_PC_FCS280T_Frame HD RR YL8 </t>
  </si>
  <si>
    <t>PC002D_PC_JSW280T_Frame HD 660 810</t>
  </si>
  <si>
    <t>PC002E_PC_JSW280T_HDL No.1/No.2 660</t>
  </si>
  <si>
    <t>PC002F_PC_JSW280T_HDL YL8</t>
  </si>
  <si>
    <t>PC006A_PC_JSW650T_GRN 660 810</t>
  </si>
  <si>
    <t>PC006B_PC_JSW650T GRN 800A</t>
  </si>
  <si>
    <t>kurs_import</t>
  </si>
  <si>
    <t>kurs_domestic</t>
  </si>
  <si>
    <t>Price</t>
  </si>
  <si>
    <t>HRG</t>
  </si>
  <si>
    <t>PRB</t>
  </si>
  <si>
    <t>PRU</t>
  </si>
  <si>
    <t>PPC</t>
  </si>
  <si>
    <t>ENB</t>
  </si>
  <si>
    <t>ENU</t>
  </si>
  <si>
    <t>QAB</t>
  </si>
  <si>
    <t>QAU</t>
  </si>
  <si>
    <t>QAS</t>
  </si>
  <si>
    <t>Manpower</t>
  </si>
  <si>
    <t>Engineer(Unit)</t>
  </si>
  <si>
    <t>working days</t>
  </si>
  <si>
    <t>Manager</t>
  </si>
  <si>
    <t>Super</t>
  </si>
  <si>
    <t>Sr.Staff</t>
  </si>
  <si>
    <t>Staff</t>
  </si>
  <si>
    <t>Operator</t>
  </si>
  <si>
    <t>Total</t>
  </si>
  <si>
    <t>average</t>
  </si>
  <si>
    <t>Repair&amp;
Maintenance</t>
  </si>
  <si>
    <t>2016/12</t>
  </si>
  <si>
    <t>2017/1</t>
  </si>
  <si>
    <t>2017/2</t>
  </si>
  <si>
    <t>2017/3</t>
  </si>
  <si>
    <t>2017/4</t>
  </si>
  <si>
    <t>2017/5</t>
  </si>
  <si>
    <t>2017/6</t>
  </si>
  <si>
    <t>2017/7</t>
  </si>
  <si>
    <t>2017/8</t>
  </si>
  <si>
    <t>2017/9</t>
  </si>
  <si>
    <t>2017/10</t>
  </si>
  <si>
    <t>2017/11</t>
  </si>
  <si>
    <t>2017/12</t>
  </si>
  <si>
    <t>2018/1</t>
  </si>
  <si>
    <t>2018/2</t>
  </si>
  <si>
    <t>2018/3</t>
  </si>
  <si>
    <t>Separate permanent , temporary</t>
  </si>
  <si>
    <t>Training, Technical Assistnace</t>
  </si>
  <si>
    <t>Purchase
Month</t>
  </si>
  <si>
    <t>#person</t>
  </si>
  <si>
    <t>when</t>
  </si>
  <si>
    <t>where</t>
  </si>
  <si>
    <t>term</t>
  </si>
  <si>
    <t>object</t>
  </si>
  <si>
    <t>Eqipment #</t>
  </si>
  <si>
    <t>Name</t>
  </si>
  <si>
    <t>Purchased
currency</t>
  </si>
  <si>
    <t>Amount
IDR</t>
  </si>
  <si>
    <t>Payment
Month</t>
  </si>
  <si>
    <t>SOP</t>
  </si>
  <si>
    <t>comment</t>
  </si>
  <si>
    <t>cost_center_body</t>
  </si>
  <si>
    <t>cost_center_unit</t>
  </si>
  <si>
    <t>cost_center_all</t>
  </si>
  <si>
    <t>profit_center_body</t>
  </si>
  <si>
    <t>profit_center_unit</t>
  </si>
  <si>
    <t>profit_center_all</t>
  </si>
  <si>
    <t>Vlook up Cost center</t>
  </si>
  <si>
    <t>A_ALL</t>
  </si>
  <si>
    <t>profit_center_admin</t>
  </si>
  <si>
    <t>Expense account</t>
  </si>
  <si>
    <t>MKT_acc_code</t>
  </si>
  <si>
    <t>FAC_acc_code</t>
  </si>
  <si>
    <t>HRGA_acc_code</t>
  </si>
  <si>
    <t>IRL_acc_code</t>
  </si>
  <si>
    <t>ITD_acc_code</t>
  </si>
  <si>
    <t>PRD_BODY_acc_code</t>
  </si>
  <si>
    <t>PRD_UNIT_acc_code</t>
  </si>
  <si>
    <t>OMC_acc_code</t>
  </si>
  <si>
    <t>PPIC_acc_code</t>
  </si>
  <si>
    <t>PUR_acc_code</t>
  </si>
  <si>
    <t>ENG_BODY_acc_code</t>
  </si>
  <si>
    <t>ENG_UNIT_acc_code</t>
  </si>
  <si>
    <t>MTE_acc_code</t>
  </si>
  <si>
    <t>QA_BODY_acc_code</t>
  </si>
  <si>
    <t>QA_UNIT_acc_code</t>
  </si>
  <si>
    <t>QA_SYSTEM_acc_code</t>
  </si>
  <si>
    <t>4111000101_Sales-Auto Parts(Domestic)</t>
  </si>
  <si>
    <t>4112000101_Sales-Auto Parts(Export)</t>
  </si>
  <si>
    <t>4113000101_Sales-Auto Parts(Mold)</t>
  </si>
  <si>
    <t>5317010101_Royalty</t>
  </si>
  <si>
    <t>5324010101_Rent-Buildings</t>
  </si>
  <si>
    <t>5332010101_Insurance-Aisin Group Insurance</t>
  </si>
  <si>
    <t>5332020101_Insurance-Car Insurance</t>
  </si>
  <si>
    <t>6332010101_Insurance-Aisin Group Insurance Program</t>
  </si>
  <si>
    <t>6332020101_Insurance-Car Insurance</t>
  </si>
  <si>
    <t>6332990101_Insurance-Other</t>
  </si>
  <si>
    <t>6324010101_Rent-Buildings</t>
  </si>
  <si>
    <t>HR</t>
  </si>
  <si>
    <t>6213100101_Salary-Regular</t>
  </si>
  <si>
    <t>5218990101_Welfare-Other</t>
  </si>
  <si>
    <t>5324040101_Rent-Vehicles</t>
  </si>
  <si>
    <t>5218400101_Welfare-Uniform</t>
  </si>
  <si>
    <t>6218040101_Welfare-Uniform</t>
  </si>
  <si>
    <t>IR</t>
  </si>
  <si>
    <t>6330010101_IT-Hardware</t>
  </si>
  <si>
    <t>6330020101_IT-Software</t>
  </si>
  <si>
    <t>6330990101_IT-Other</t>
  </si>
  <si>
    <t>PRD-BODY</t>
  </si>
  <si>
    <t>5119110101_Returnable Boxes</t>
  </si>
  <si>
    <t>ENG-BODY</t>
  </si>
  <si>
    <t>ENG-UNIT</t>
  </si>
  <si>
    <t>5311100101_Energy-Electricity</t>
  </si>
  <si>
    <t>QA-BODY</t>
  </si>
  <si>
    <t>CPL_acc_code</t>
  </si>
  <si>
    <t>PRD-UNIT</t>
  </si>
  <si>
    <t>FIN_acc_code</t>
  </si>
  <si>
    <t>ACC_acc_code</t>
  </si>
  <si>
    <t>HRD_acc_code</t>
  </si>
  <si>
    <t>GAF_acc_code</t>
  </si>
  <si>
    <t>PRB_acc_code</t>
  </si>
  <si>
    <t>PRU_acc_code</t>
  </si>
  <si>
    <t>PRO_acc_code</t>
  </si>
  <si>
    <t>PPB_acc_code</t>
  </si>
  <si>
    <t>PPU_acc_code</t>
  </si>
  <si>
    <t>ENB_acc_code</t>
  </si>
  <si>
    <t>ENU_acc_code</t>
  </si>
  <si>
    <t>MTE_M_acc_code</t>
  </si>
  <si>
    <t>MTE_D_acc_code</t>
  </si>
  <si>
    <t>QAB_acc_code</t>
  </si>
  <si>
    <t>QAU_acc_code</t>
  </si>
  <si>
    <t>QAS_acc_code</t>
  </si>
  <si>
    <t>QA-UNIT</t>
  </si>
  <si>
    <t>DCAA05_DC_800T</t>
  </si>
  <si>
    <t>4199000101_Sales-Other</t>
  </si>
  <si>
    <t>5332990101_Insurance-Other</t>
  </si>
  <si>
    <t>6332990301_Insurance-Other, Personal</t>
  </si>
  <si>
    <t>5219010301_Education Domestic</t>
  </si>
  <si>
    <t>5219010302_Education Foreign</t>
  </si>
  <si>
    <t>6219010301_Education-Domestic</t>
  </si>
  <si>
    <t>6219010302_Education-Foreign</t>
  </si>
  <si>
    <t>HR &amp; PERSONEL</t>
  </si>
  <si>
    <t>5218200301_Welfare-Food Meal</t>
  </si>
  <si>
    <t>5218200302_Welfare-Food Kantin</t>
  </si>
  <si>
    <t>5218300301_Welfare-Culture &amp; Event Family day</t>
  </si>
  <si>
    <t>5119990101_Plant Supplies-Other</t>
  </si>
  <si>
    <t>5311990101_Energy-Other</t>
  </si>
  <si>
    <t>AS0547_D/H_660A Fr and Rr</t>
  </si>
  <si>
    <t>MA0003_Machining_NR(FF FR)　TCC</t>
  </si>
  <si>
    <t>MA0006_Machining_Oil Pan</t>
  </si>
  <si>
    <t>MA0007_Machining_Oil Pan</t>
  </si>
  <si>
    <t>MA0008_Machining_Oil Pan</t>
  </si>
  <si>
    <t>5318010101_Dep(Tan)-Buildings</t>
  </si>
  <si>
    <t>5318020101_Dep(Tan)-Acc Fac Bui</t>
  </si>
  <si>
    <t>5318030101_Dep(Tan)-Structures</t>
  </si>
  <si>
    <t>5318040101_Dep(Tan)-Mac &amp; Equip</t>
  </si>
  <si>
    <t>5318050101_Dep(Tan)-Vehicles</t>
  </si>
  <si>
    <t>5318060101_Dep(Tan)-Tools</t>
  </si>
  <si>
    <t>5318070101_Dep(Tan)-Furn &amp; Fix</t>
  </si>
  <si>
    <t>5332010101_Insurance-AGIP</t>
  </si>
  <si>
    <t>5332020101_Insurance-Car Insura</t>
  </si>
  <si>
    <t>5322010101_Technical Assistance</t>
  </si>
  <si>
    <t>6218010301_Welfare-Housing Loan</t>
  </si>
  <si>
    <t>6318010101_Dep(Tan)-Buildings</t>
  </si>
  <si>
    <t>6318020101_Dep(Tan)-Acc Fac Bui</t>
  </si>
  <si>
    <t>6318030101_Dep(Tan)-Structures</t>
  </si>
  <si>
    <t>6318040101_Dep(Tan)-Mac &amp; Equip</t>
  </si>
  <si>
    <t>6318050101_Dep(Tan)-Vehicles</t>
  </si>
  <si>
    <t>6318060101_Dep(Tan)-Tools</t>
  </si>
  <si>
    <t>6318070101_Dep(Tan)-Furn &amp; Fix</t>
  </si>
  <si>
    <t>6319040101_Dep(Int)-Software</t>
  </si>
  <si>
    <t>6324040101_Rent-Vehicles</t>
  </si>
  <si>
    <t>6324050101_Rent-Tools</t>
  </si>
  <si>
    <t>6332010101_Insurance-AGIP</t>
  </si>
  <si>
    <t>6332020101_Insurance-Car Insura</t>
  </si>
  <si>
    <t>6332990301_Insurance-Oth Persnl</t>
  </si>
  <si>
    <t>6335020101_Compensat-Accounting</t>
  </si>
  <si>
    <t>6335990101_Compensat-Other</t>
  </si>
  <si>
    <t>5212110101_Wage-Regular-Dir</t>
  </si>
  <si>
    <t>5212210101_Wage-O/Time-Dir</t>
  </si>
  <si>
    <t>5212910101_Wage-Other-Dir</t>
  </si>
  <si>
    <t>5213900301_Sal-Ot Med Dir</t>
  </si>
  <si>
    <t>5213900302_Sal-Ot Hosp Dir</t>
  </si>
  <si>
    <t>5212120101_Wage-Regular-Sem</t>
  </si>
  <si>
    <t>5212220101_Wage-O/Time-Sem</t>
  </si>
  <si>
    <t>5212920101_Wage-Other-Sem</t>
  </si>
  <si>
    <t>5213900303_Sal-Ot Med SemiDir</t>
  </si>
  <si>
    <t>5213900304_Sal-Ot Hosp SemiDir</t>
  </si>
  <si>
    <t>5212130101_Wage-Regular-Ind</t>
  </si>
  <si>
    <t>5212230101_Wage-O/Time-Ind</t>
  </si>
  <si>
    <t>5213920101_Salary-Other</t>
  </si>
  <si>
    <t>5212930101_Wage-Other-Ind</t>
  </si>
  <si>
    <t>5213900305_Sal-Ot Med Indir</t>
  </si>
  <si>
    <t>5213900306_Sal-Ot Hosp Indir</t>
  </si>
  <si>
    <t>5218990301_Welfare-Oth Parcel</t>
  </si>
  <si>
    <t>5218990302_Welfare-Oth MCU</t>
  </si>
  <si>
    <t>5321110101_Rep &amp; Maint-Building</t>
  </si>
  <si>
    <t>5321210101_Rep &amp; Maint-Acc Faci</t>
  </si>
  <si>
    <t>5321510101_Rep &amp; Maint-Vehicles</t>
  </si>
  <si>
    <t>5321990101_Rep &amp; Maint-Other</t>
  </si>
  <si>
    <t>5326010101_Travel &amp; Trans-Domes</t>
  </si>
  <si>
    <t>5326010301_TravelTrans-D Ticket</t>
  </si>
  <si>
    <t>5326010302_TravelTrans-D Hotel</t>
  </si>
  <si>
    <t>5326010303_TravelTrans-D Trans</t>
  </si>
  <si>
    <t>5326010304_TravelTrans-D Meal</t>
  </si>
  <si>
    <t>5326010305_TravelTrans-D Pockt</t>
  </si>
  <si>
    <t>5326010306_TravelTrans-D Other</t>
  </si>
  <si>
    <t>5326020101_Travel &amp; Trans-O/Sea</t>
  </si>
  <si>
    <t>5326020301_TravelTrans-O Ticket</t>
  </si>
  <si>
    <t>5326020302_TravelTrans-O Hotel</t>
  </si>
  <si>
    <t>5326020303_TravelTrans-O Transp</t>
  </si>
  <si>
    <t>5326020304_TravelTrans-O Meal</t>
  </si>
  <si>
    <t>5326020305_TravelTrans-O Pocket</t>
  </si>
  <si>
    <t>5326020306_TravelTrans-O Others</t>
  </si>
  <si>
    <t>5326990101_Travel &amp; Trans-Other</t>
  </si>
  <si>
    <t>6213900301_Sal-Ot Med Admin</t>
  </si>
  <si>
    <t>6218020301_Welfare-Food meal</t>
  </si>
  <si>
    <t>6218020302_Welfare-Food kantin</t>
  </si>
  <si>
    <t>6218030301_Welfare-Cu&amp;Ev Family</t>
  </si>
  <si>
    <t>6218990101_Welfare-Other</t>
  </si>
  <si>
    <t>6218990301_Welfare-Oth Pcl/Svnr</t>
  </si>
  <si>
    <t>6218990302_Welfare-Oth MCU</t>
  </si>
  <si>
    <t>6220010101_Recruiting-Advertise</t>
  </si>
  <si>
    <t>6220020101_Recruiting-Phys Exam</t>
  </si>
  <si>
    <t>6220020301_Recruiting-ExamPhTst</t>
  </si>
  <si>
    <t>6220020302_Recruiting-ExamMedCh</t>
  </si>
  <si>
    <t>6321010101_Rep &amp; Maint-Building</t>
  </si>
  <si>
    <t>6321020101_Rep &amp; Maint-Buil&amp;Acc</t>
  </si>
  <si>
    <t>6321050101_Rep &amp; Maint-Vehicles</t>
  </si>
  <si>
    <t>6321990101_Rep &amp; Maint-Other</t>
  </si>
  <si>
    <t>6326010101_Travel &amp; Trans-Domes</t>
  </si>
  <si>
    <t>6326010301_Trvl&amp;Trans-DomTicket</t>
  </si>
  <si>
    <t>6326010302_Trvl&amp;Trans-DomHotel</t>
  </si>
  <si>
    <t>6326010303_Trvl&amp;Trans-DomTransp</t>
  </si>
  <si>
    <t>6326010304_Trvl&amp;Trans-DomMeal</t>
  </si>
  <si>
    <t>6326010305_Trvl&amp;Trans-DomPocket</t>
  </si>
  <si>
    <t>6326010306_Trvl&amp;Trans-DomOthers</t>
  </si>
  <si>
    <t>6326020101_Travel &amp; Trans-O/Sea</t>
  </si>
  <si>
    <t>6326020301_Trvl&amp;Trans-O/STicket</t>
  </si>
  <si>
    <t>6326020302_Trvl&amp;Trans-O/SHotel</t>
  </si>
  <si>
    <t>6326020303_Trvl&amp;Trans-O/STransp</t>
  </si>
  <si>
    <t>6326020304_Trvl&amp;Trans-O/SMeal</t>
  </si>
  <si>
    <t>6326020305_Trvl&amp;Trans-O/SPocket</t>
  </si>
  <si>
    <t>6326020306_Trvl&amp;Trans-O/SOthers</t>
  </si>
  <si>
    <t>6326990101_Travel &amp; Trans-Other</t>
  </si>
  <si>
    <t>6327010101_Commun-Telephone</t>
  </si>
  <si>
    <t>6327020101_Commun-Mobile Phone</t>
  </si>
  <si>
    <t>6327030101_Commun-Network Fee</t>
  </si>
  <si>
    <t>6327040101_Commun-Courier</t>
  </si>
  <si>
    <t>6327050101_Commun-Postage Mail</t>
  </si>
  <si>
    <t>6327990101_Commun-Other</t>
  </si>
  <si>
    <t>6328010101_Off Supp-Printed mat</t>
  </si>
  <si>
    <t>6328030101_Off Supp-Supp</t>
  </si>
  <si>
    <t>6328050101_Off Supp-Outsourcing</t>
  </si>
  <si>
    <t>6328990101_Off Supp-Other</t>
  </si>
  <si>
    <t>5120190101_Tool &amp; Inst-Cut-Oth</t>
  </si>
  <si>
    <t>5120290101_Tool &amp; Inst-Hand-Oth</t>
  </si>
  <si>
    <t>5120710101_Tool &amp; Inst-Furn</t>
  </si>
  <si>
    <t>5120710303_Tool &amp; Inst-Troley</t>
  </si>
  <si>
    <t>5120710301_Tool&amp;Inst-Rack&amp;Chute</t>
  </si>
  <si>
    <t>5120710302_Tool&amp;Inst-Conveyor</t>
  </si>
  <si>
    <t>5321490101_Rep&amp;Maint-Mac&amp;Eq-Oth</t>
  </si>
  <si>
    <t>5118390101_Sub Mate-Oil-Oth</t>
  </si>
  <si>
    <t>5118490101_Sub Mate-Paint-Oth</t>
  </si>
  <si>
    <t>5118590101_Sub Mate-Chemica-Oth</t>
  </si>
  <si>
    <t>5119990301_Plnt Sup-Majun Srg T</t>
  </si>
  <si>
    <t>5119990302_Plnt Sup-Spidol Cat</t>
  </si>
  <si>
    <t>5119990303_Plnt Sup-For Prod</t>
  </si>
  <si>
    <t>6313010301_Packaging-Karton box</t>
  </si>
  <si>
    <t>6313010302_Packaging-PlasticSht</t>
  </si>
  <si>
    <t>5323010101_Special-New Product</t>
  </si>
  <si>
    <t>5323020101_Special-Improvement</t>
  </si>
  <si>
    <t>5323990101_Special-Other</t>
  </si>
  <si>
    <t>6314990302_Export-Oth Sample</t>
  </si>
  <si>
    <t>6314990303_Export-Oth Document</t>
  </si>
  <si>
    <t>5120390101_Tool &amp; Inst-Meas-Oth</t>
  </si>
  <si>
    <t>5120590101_Tool &amp; Inst-Mold-Oth</t>
  </si>
  <si>
    <t>5120690101_Tool &amp; Inst-Jigs-Oth</t>
  </si>
  <si>
    <t>5321610101_Rep &amp; Maint-Tools</t>
  </si>
  <si>
    <t>5321710101_Rep &amp; Maint-Fu &amp; Fix</t>
  </si>
  <si>
    <t>5120490101_Tool &amp; Inst-Insp-Oth</t>
  </si>
  <si>
    <t>5312010101_Rework-Custo Claim</t>
  </si>
  <si>
    <t>5333020101_Environ-Fire Prevent</t>
  </si>
  <si>
    <t>5333030101_Environ-Waste Dispos</t>
  </si>
  <si>
    <t>5333040101_Environ-Sewage Treat</t>
  </si>
  <si>
    <t>5333990101_Environ-Other</t>
  </si>
  <si>
    <t>6329990101_Entertain-Other</t>
  </si>
  <si>
    <t>6336010301_Dues &amp; Sbscrpt GIAMM</t>
  </si>
  <si>
    <t>6336010302_Dues &amp; Sbscrpt Other</t>
  </si>
  <si>
    <t>6336010303_Dues &amp; Sbscrpt TMC</t>
  </si>
  <si>
    <t>AS0542_D/H_FRAME YL9</t>
  </si>
  <si>
    <t>D/H_FRAME YL9</t>
  </si>
  <si>
    <t>AS0543_D/H_FRAME RR 661</t>
  </si>
  <si>
    <t>D/H_FRAME RR 661</t>
  </si>
  <si>
    <t>AS0542_D/H_FRAME YL10</t>
  </si>
  <si>
    <t>D/H_FRAME YL10</t>
  </si>
  <si>
    <t>AS0543_D/H_FRAME RR 662</t>
  </si>
  <si>
    <t>AS0547</t>
  </si>
  <si>
    <t>D/H_FRAME RR 662</t>
  </si>
  <si>
    <t>AS0542_D/H_FRAME YL11</t>
  </si>
  <si>
    <t>AS0548</t>
  </si>
  <si>
    <t>D/H_FRAME YL11</t>
  </si>
  <si>
    <t>AS0543_D/H_FRAME RR 663</t>
  </si>
  <si>
    <t>AS0549</t>
  </si>
  <si>
    <t>D/H_FRAME RR 663</t>
  </si>
  <si>
    <t>AS0542_D/H_FRAME YL12</t>
  </si>
  <si>
    <t>AS0550</t>
  </si>
  <si>
    <t>D/H_FRAME YL12</t>
  </si>
  <si>
    <t>AS0543_D/H_FRAME RR 664</t>
  </si>
  <si>
    <t>AS0551</t>
  </si>
  <si>
    <t>D/H_FRAME RR 664</t>
  </si>
  <si>
    <t>AS0542_D/H_FRAME YL13</t>
  </si>
  <si>
    <t>AS0552</t>
  </si>
  <si>
    <t>D/H_FRAME YL13</t>
  </si>
  <si>
    <t>AS0543_D/H_FRAME RR 665</t>
  </si>
  <si>
    <t>AS0553</t>
  </si>
  <si>
    <t>D/H_FRAME RR 665</t>
  </si>
  <si>
    <t>AS0542_D/H_FRAME YL14</t>
  </si>
  <si>
    <t>AS0554</t>
  </si>
  <si>
    <t>D/H_FRAME YL14</t>
  </si>
  <si>
    <t>AS0543_D/H_FRAME RR 666</t>
  </si>
  <si>
    <t>AS0555</t>
  </si>
  <si>
    <t>D/H_FRAME RR 666</t>
  </si>
  <si>
    <t>AS0542_D/H_FRAME YL15</t>
  </si>
  <si>
    <t>AS0556</t>
  </si>
  <si>
    <t>D/H_FRAME YL15</t>
  </si>
  <si>
    <t>AS0543_D/H_FRAME RR 667</t>
  </si>
  <si>
    <t>AS0557</t>
  </si>
  <si>
    <t>D/H_FRAME RR 667</t>
  </si>
  <si>
    <t>AS0542_D/H_FRAME YL16</t>
  </si>
  <si>
    <t>AS0558</t>
  </si>
  <si>
    <t>D/H_FRAME YL16</t>
  </si>
  <si>
    <t>AS0543_D/H_FRAME RR 668</t>
  </si>
  <si>
    <t>AS0559</t>
  </si>
  <si>
    <t>D/H_FRAME RR 668</t>
  </si>
  <si>
    <t>AS0542_D/H_FRAME YL17</t>
  </si>
  <si>
    <t>AS0560</t>
  </si>
  <si>
    <t>D/H_FRAME YL17</t>
  </si>
  <si>
    <t>AS0543_D/H_FRAME RR 669</t>
  </si>
  <si>
    <t>D/H_FRAME RR 669</t>
  </si>
  <si>
    <t>AS0542_D/H_FRAME YL18</t>
  </si>
  <si>
    <t>D/H_FRAME YL18</t>
  </si>
  <si>
    <t>AS0543_D/H_FRAME RR 670</t>
  </si>
  <si>
    <t>AS0563</t>
  </si>
  <si>
    <t>D/H_FRAME RR 670</t>
  </si>
  <si>
    <t>AS0542_D/H_FRAME YL19</t>
  </si>
  <si>
    <t>AS0564</t>
  </si>
  <si>
    <t>D/H_FRAME YL19</t>
  </si>
  <si>
    <t>AS0543_D/H_FRAME RR 671</t>
  </si>
  <si>
    <t>AS0565</t>
  </si>
  <si>
    <t>D/H_FRAME RR 671</t>
  </si>
  <si>
    <t>AS0542_D/H_FRAME YL20</t>
  </si>
  <si>
    <t>AS0566</t>
  </si>
  <si>
    <t>D/H_FRAME YL20</t>
  </si>
  <si>
    <t>AS0543_D/H_FRAME RR 672</t>
  </si>
  <si>
    <t>AS0567</t>
  </si>
  <si>
    <t>D/H_FRAME RR 672</t>
  </si>
  <si>
    <t>AS0542_D/H_FRAME YL21</t>
  </si>
  <si>
    <t>AS0568</t>
  </si>
  <si>
    <t>D/H_FRAME YL21</t>
  </si>
  <si>
    <t>AS0543_D/H_FRAME RR 673</t>
  </si>
  <si>
    <t>AS0569</t>
  </si>
  <si>
    <t>D/H_FRAME RR 673</t>
  </si>
  <si>
    <t>AS0542_D/H_FRAME YL22</t>
  </si>
  <si>
    <t>AS0570</t>
  </si>
  <si>
    <t>D/H_FRAME YL22</t>
  </si>
  <si>
    <t>AS0543_D/H_FRAME RR 674</t>
  </si>
  <si>
    <t>AS0571</t>
  </si>
  <si>
    <t>D/H_FRAME RR 674</t>
  </si>
  <si>
    <t>AS0542_D/H_FRAME YL23</t>
  </si>
  <si>
    <t>AS0572</t>
  </si>
  <si>
    <t>D/H_FRAME YL23</t>
  </si>
  <si>
    <t>AS0543_D/H_FRAME RR 675</t>
  </si>
  <si>
    <t>AS0573</t>
  </si>
  <si>
    <t>D/H_FRAME RR 675</t>
  </si>
  <si>
    <t>AS0542_D/H_FRAME YL24</t>
  </si>
  <si>
    <t>AS0574</t>
  </si>
  <si>
    <t>D/H_FRAME YL24</t>
  </si>
  <si>
    <t>AS0543_D/H_FRAME RR 676</t>
  </si>
  <si>
    <t>AS0575</t>
  </si>
  <si>
    <t>D/H_FRAME RR 676</t>
  </si>
  <si>
    <t>AS0542_D/H_FRAME YL25</t>
  </si>
  <si>
    <t>AS0576</t>
  </si>
  <si>
    <t>D/H_FRAME YL25</t>
  </si>
  <si>
    <t>AS0543_D/H_FRAME RR 677</t>
  </si>
  <si>
    <t>AS0577</t>
  </si>
  <si>
    <t>D/H_FRAME RR 677</t>
  </si>
  <si>
    <t>AS0542_D/H_FRAME YL26</t>
  </si>
  <si>
    <t>AS0578</t>
  </si>
  <si>
    <t>D/H_FRAME YL26</t>
  </si>
  <si>
    <t>AS0543_D/H_FRAME RR 678</t>
  </si>
  <si>
    <t>AS0579</t>
  </si>
  <si>
    <t>D/H_FRAME RR 678</t>
  </si>
  <si>
    <t>AS0542_D/H_FRAME YL27</t>
  </si>
  <si>
    <t>AS0580</t>
  </si>
  <si>
    <t>D/H_FRAME YL27</t>
  </si>
  <si>
    <t>AS0543_D/H_FRAME RR 679</t>
  </si>
  <si>
    <t>AS0581</t>
  </si>
  <si>
    <t>D/H_FRAME RR 679</t>
  </si>
  <si>
    <t>AS0542_D/H_FRAME YL28</t>
  </si>
  <si>
    <t>AS0582</t>
  </si>
  <si>
    <t>D/H_FRAME YL28</t>
  </si>
  <si>
    <t>AS0543_D/H_FRAME RR 680</t>
  </si>
  <si>
    <t>AS0583</t>
  </si>
  <si>
    <t>D/H_FRAME RR 680</t>
  </si>
  <si>
    <t>AS0542_D/H_FRAME YL29</t>
  </si>
  <si>
    <t>AS0584</t>
  </si>
  <si>
    <t>D/H_FRAME YL29</t>
  </si>
  <si>
    <t>AS0543_D/H_FRAME RR 681</t>
  </si>
  <si>
    <t>AS0585</t>
  </si>
  <si>
    <t>D/H_FRAME RR 681</t>
  </si>
  <si>
    <t>AS0542_D/H_FRAME YL30</t>
  </si>
  <si>
    <t>AS0586</t>
  </si>
  <si>
    <t>D/H_FRAME YL30</t>
  </si>
  <si>
    <t>AS0543_D/H_FRAME RR 682</t>
  </si>
  <si>
    <t>AS0587</t>
  </si>
  <si>
    <t>D/H_FRAME RR 682</t>
  </si>
  <si>
    <t>AS0542_D/H_FRAME YL31</t>
  </si>
  <si>
    <t>AS0588</t>
  </si>
  <si>
    <t>D/H_FRAME YL31</t>
  </si>
  <si>
    <t>AS0543_D/H_FRAME RR 683</t>
  </si>
  <si>
    <t>AS0589</t>
  </si>
  <si>
    <t>D/H_FRAME RR 683</t>
  </si>
  <si>
    <t>AS0542_D/H_FRAME YL32</t>
  </si>
  <si>
    <t>AS0590</t>
  </si>
  <si>
    <t>D/H_FRAME YL32</t>
  </si>
  <si>
    <t>AS0543_D/H_FRAME RR 684</t>
  </si>
  <si>
    <t>AS0591</t>
  </si>
  <si>
    <t>D/H_FRAME RR 684</t>
  </si>
  <si>
    <t>AS0542_D/H_FRAME YL33</t>
  </si>
  <si>
    <t>AS0592</t>
  </si>
  <si>
    <t>D/H_FRAME YL33</t>
  </si>
  <si>
    <t>AS0543_D/H_FRAME RR 685</t>
  </si>
  <si>
    <t>AS0593</t>
  </si>
  <si>
    <t>D/H_FRAME RR 685</t>
  </si>
  <si>
    <t>AS0542_D/H_FRAME YL34</t>
  </si>
  <si>
    <t>AS0594</t>
  </si>
  <si>
    <t>D/H_FRAME YL34</t>
  </si>
  <si>
    <t>AS0543_D/H_FRAME RR 686</t>
  </si>
  <si>
    <t>AS0595</t>
  </si>
  <si>
    <t>D/H_FRAME RR 686</t>
  </si>
  <si>
    <t>AS0542_D/H_FRAME YL35</t>
  </si>
  <si>
    <t>AS0596</t>
  </si>
  <si>
    <t>D/H_FRAME YL35</t>
  </si>
  <si>
    <t>AS0543_D/H_FRAME RR 687</t>
  </si>
  <si>
    <t>AS0597</t>
  </si>
  <si>
    <t>D/H_FRAME RR 687</t>
  </si>
  <si>
    <t>AS0542_D/H_FRAME YL36</t>
  </si>
  <si>
    <t>AS0598</t>
  </si>
  <si>
    <t>D/H_FRAME YL36</t>
  </si>
  <si>
    <t>AS0543_D/H_FRAME RR 688</t>
  </si>
  <si>
    <t>AS0599</t>
  </si>
  <si>
    <t>D/H_FRAME RR 688</t>
  </si>
  <si>
    <t>AS0542_D/H_FRAME YL37</t>
  </si>
  <si>
    <t>D/H_FRAME YL37</t>
  </si>
  <si>
    <t>AS0543_D/H_FRAME RR 689</t>
  </si>
  <si>
    <t>AS0601</t>
  </si>
  <si>
    <t>D/H_FRAME RR 689</t>
  </si>
  <si>
    <t>AS0542_D/H_FRAME YL38</t>
  </si>
  <si>
    <t>AS0602</t>
  </si>
  <si>
    <t>D/H_FRAME YL38</t>
  </si>
  <si>
    <t>AS0543_D/H_FRAME RR 690</t>
  </si>
  <si>
    <t>AS0603</t>
  </si>
  <si>
    <t>D/H_FRAME RR 690</t>
  </si>
  <si>
    <t>AS0542_D/H_FRAME YL39</t>
  </si>
  <si>
    <t>AS0604</t>
  </si>
  <si>
    <t>D/H_FRAME YL39</t>
  </si>
  <si>
    <t>AS0543_D/H_FRAME RR 691</t>
  </si>
  <si>
    <t>AS0605</t>
  </si>
  <si>
    <t>D/H_FRAME RR 691</t>
  </si>
  <si>
    <t>AS0542_D/H_FRAME YL40</t>
  </si>
  <si>
    <t>AS0606</t>
  </si>
  <si>
    <t>D/H_FRAME YL40</t>
  </si>
  <si>
    <t>AS0543_D/H_FRAME RR 692</t>
  </si>
  <si>
    <t>AS0607</t>
  </si>
  <si>
    <t>D/H_FRAME RR 692</t>
  </si>
  <si>
    <t>AS0542_D/H_FRAME YL41</t>
  </si>
  <si>
    <t>AS0608</t>
  </si>
  <si>
    <t>D/H_FRAME YL41</t>
  </si>
  <si>
    <t>AS0543_D/H_FRAME RR 693</t>
  </si>
  <si>
    <t>AS0609</t>
  </si>
  <si>
    <t>D/H_FRAME RR 693</t>
  </si>
  <si>
    <t>AS0542_D/H_FRAME YL42</t>
  </si>
  <si>
    <t>AS0610</t>
  </si>
  <si>
    <t>D/H_FRAME YL42</t>
  </si>
  <si>
    <t>AS0543_D/H_FRAME RR 694</t>
  </si>
  <si>
    <t>AS0611</t>
  </si>
  <si>
    <t>D/H_FRAME RR 694</t>
  </si>
  <si>
    <t>AS0542_D/H_FRAME YL43</t>
  </si>
  <si>
    <t>AS0612</t>
  </si>
  <si>
    <t>D/H_FRAME YL43</t>
  </si>
  <si>
    <t>AS0543_D/H_FRAME RR 695</t>
  </si>
  <si>
    <t>AS0613</t>
  </si>
  <si>
    <t>D/H_FRAME RR 695</t>
  </si>
  <si>
    <t>AS0542_D/H_FRAME YL44</t>
  </si>
  <si>
    <t>AS0614</t>
  </si>
  <si>
    <t>D/H_FRAME YL44</t>
  </si>
  <si>
    <t>AS0543_D/H_FRAME RR 696</t>
  </si>
  <si>
    <t>AS0615</t>
  </si>
  <si>
    <t>D/H_FRAME RR 696</t>
  </si>
  <si>
    <t>AS0542_D/H_FRAME YL45</t>
  </si>
  <si>
    <t>AS0616</t>
  </si>
  <si>
    <t>D/H_FRAME YL45</t>
  </si>
  <si>
    <t>AS0543_D/H_FRAME RR 697</t>
  </si>
  <si>
    <t>AS0617</t>
  </si>
  <si>
    <t>D/H_FRAME RR 697</t>
  </si>
  <si>
    <t>AS0542_D/H_FRAME YL46</t>
  </si>
  <si>
    <t>AS0618</t>
  </si>
  <si>
    <t>D/H_FRAME YL46</t>
  </si>
  <si>
    <t>AS0543_D/H_FRAME RR 698</t>
  </si>
  <si>
    <t>AS0619</t>
  </si>
  <si>
    <t>D/H_FRAME RR 698</t>
  </si>
  <si>
    <t>AS0542_D/H_FRAME YL47</t>
  </si>
  <si>
    <t>AS0620</t>
  </si>
  <si>
    <t>D/H_FRAME YL47</t>
  </si>
  <si>
    <t>AS0543_D/H_FRAME RR 699</t>
  </si>
  <si>
    <t>AS0621</t>
  </si>
  <si>
    <t>D/H_FRAME RR 699</t>
  </si>
  <si>
    <t>AS0542_D/H_FRAME YL48</t>
  </si>
  <si>
    <t>AS0622</t>
  </si>
  <si>
    <t>D/H_FRAME YL48</t>
  </si>
  <si>
    <t>AS0543_D/H_FRAME RR 700</t>
  </si>
  <si>
    <t>AS0623</t>
  </si>
  <si>
    <t>D/H_FRAME RR 700</t>
  </si>
  <si>
    <t>AS0542_D/H_FRAME YL49</t>
  </si>
  <si>
    <t>AS0624</t>
  </si>
  <si>
    <t>D/H_FRAME YL49</t>
  </si>
  <si>
    <t>AS0543_D/H_FRAME RR 701</t>
  </si>
  <si>
    <t>AS0625</t>
  </si>
  <si>
    <t>D/H_FRAME RR 701</t>
  </si>
  <si>
    <t>AS0542_D/H_FRAME YL50</t>
  </si>
  <si>
    <t>AS0626</t>
  </si>
  <si>
    <t>D/H_FRAME YL50</t>
  </si>
  <si>
    <t>AS0543_D/H_FRAME RR 702</t>
  </si>
  <si>
    <t>AS0627</t>
  </si>
  <si>
    <t>D/H_FRAME RR 702</t>
  </si>
  <si>
    <t>AS0542_D/H_FRAME YL51</t>
  </si>
  <si>
    <t>AS0628</t>
  </si>
  <si>
    <t>D/H_FRAME YL51</t>
  </si>
  <si>
    <t>AS0543_D/H_FRAME RR 703</t>
  </si>
  <si>
    <t>AS0629</t>
  </si>
  <si>
    <t>D/H_FRAME RR 703</t>
  </si>
  <si>
    <t>AS0542_D/H_FRAME YL52</t>
  </si>
  <si>
    <t>AS0630</t>
  </si>
  <si>
    <t>D/H_FRAME YL52</t>
  </si>
  <si>
    <t>AS0543_D/H_FRAME RR 704</t>
  </si>
  <si>
    <t>AS0631</t>
  </si>
  <si>
    <t>D/H_FRAME RR 704</t>
  </si>
  <si>
    <t>AS0542_D/H_FRAME YL53</t>
  </si>
  <si>
    <t>AS0632</t>
  </si>
  <si>
    <t>D/H_FRAME YL53</t>
  </si>
  <si>
    <t>AS0543_D/H_FRAME RR 705</t>
  </si>
  <si>
    <t>AS0633</t>
  </si>
  <si>
    <t>D/H_FRAME RR 705</t>
  </si>
  <si>
    <t>AS0542_D/H_FRAME YL54</t>
  </si>
  <si>
    <t>AS0634</t>
  </si>
  <si>
    <t>D/H_FRAME YL54</t>
  </si>
  <si>
    <t>AS0543_D/H_FRAME RR 706</t>
  </si>
  <si>
    <t>AS0635</t>
  </si>
  <si>
    <t>D/H_FRAME RR 706</t>
  </si>
  <si>
    <t>AS0542_D/H_FRAME YL55</t>
  </si>
  <si>
    <t>AS0636</t>
  </si>
  <si>
    <t>D/H_FRAME YL55</t>
  </si>
  <si>
    <t>AS0543_D/H_FRAME RR 707</t>
  </si>
  <si>
    <t>AS0637</t>
  </si>
  <si>
    <t>D/H_FRAME RR 707</t>
  </si>
  <si>
    <t>AS0542_D/H_FRAME YL56</t>
  </si>
  <si>
    <t>AS0638</t>
  </si>
  <si>
    <t>D/H_FRAME YL56</t>
  </si>
  <si>
    <t>AS0543_D/H_FRAME RR 708</t>
  </si>
  <si>
    <t>AS0639</t>
  </si>
  <si>
    <t>D/H_FRAME RR 708</t>
  </si>
  <si>
    <t>AS0542_D/H_FRAME YL57</t>
  </si>
  <si>
    <t>AS0640</t>
  </si>
  <si>
    <t>D/H_FRAME YL57</t>
  </si>
  <si>
    <t>AS0543_D/H_FRAME RR 709</t>
  </si>
  <si>
    <t>AS0641</t>
  </si>
  <si>
    <t>D/H_FRAME RR 709</t>
  </si>
  <si>
    <t>AS0542_D/H_FRAME YL58</t>
  </si>
  <si>
    <t>AS0642</t>
  </si>
  <si>
    <t>D/H_FRAME YL58</t>
  </si>
  <si>
    <t>AS0543_D/H_FRAME RR 710</t>
  </si>
  <si>
    <t>AS0643</t>
  </si>
  <si>
    <t>D/H_FRAME RR 710</t>
  </si>
  <si>
    <t>AS0542_D/H_FRAME YL59</t>
  </si>
  <si>
    <t>AS0644</t>
  </si>
  <si>
    <t>D/H_FRAME YL59</t>
  </si>
  <si>
    <t>AS0543_D/H_FRAME RR 711</t>
  </si>
  <si>
    <t>AS0645</t>
  </si>
  <si>
    <t>D/H_FRAME RR 711</t>
  </si>
  <si>
    <t>AS0542_D/H_FRAME YL60</t>
  </si>
  <si>
    <t>AS0646</t>
  </si>
  <si>
    <t>D/H_FRAME YL60</t>
  </si>
  <si>
    <t>AS0543_D/H_FRAME RR 712</t>
  </si>
  <si>
    <t>AS0647</t>
  </si>
  <si>
    <t>D/H_FRAME RR 712</t>
  </si>
  <si>
    <t>AS0542_D/H_FRAME YL61</t>
  </si>
  <si>
    <t>AS0648</t>
  </si>
  <si>
    <t>D/H_FRAME YL61</t>
  </si>
  <si>
    <t>AS0543_D/H_FRAME RR 713</t>
  </si>
  <si>
    <t>AS0649</t>
  </si>
  <si>
    <t>D/H_FRAME RR 713</t>
  </si>
  <si>
    <t>AS0542_D/H_FRAME YL62</t>
  </si>
  <si>
    <t>AS0650</t>
  </si>
  <si>
    <t>D/H_FRAME YL62</t>
  </si>
  <si>
    <t>AS0543_D/H_FRAME RR 714</t>
  </si>
  <si>
    <t>AS0651</t>
  </si>
  <si>
    <t>D/H_FRAME RR 714</t>
  </si>
  <si>
    <t>AS0542_D/H_FRAME YL63</t>
  </si>
  <si>
    <t>AS0652</t>
  </si>
  <si>
    <t>D/H_FRAME YL63</t>
  </si>
  <si>
    <t>AS0543_D/H_FRAME RR 715</t>
  </si>
  <si>
    <t>AS0653</t>
  </si>
  <si>
    <t>D/H_FRAME RR 715</t>
  </si>
  <si>
    <t>AS0542_D/H_FRAME YL64</t>
  </si>
  <si>
    <t>AS0654</t>
  </si>
  <si>
    <t>D/H_FRAME YL64</t>
  </si>
  <si>
    <t>AS0543_D/H_FRAME RR 716</t>
  </si>
  <si>
    <t>AS0655</t>
  </si>
  <si>
    <t>D/H_FRAME RR 716</t>
  </si>
  <si>
    <t>AS0542_D/H_FRAME YL65</t>
  </si>
  <si>
    <t>AS0656</t>
  </si>
  <si>
    <t>D/H_FRAME YL65</t>
  </si>
  <si>
    <t>AS0543_D/H_FRAME RR 717</t>
  </si>
  <si>
    <t>AS0657</t>
  </si>
  <si>
    <t>D/H_FRAME RR 717</t>
  </si>
  <si>
    <t>AS0542_D/H_FRAME YL66</t>
  </si>
  <si>
    <t>AS0658</t>
  </si>
  <si>
    <t>D/H_FRAME YL66</t>
  </si>
  <si>
    <t>AS0543_D/H_FRAME RR 718</t>
  </si>
  <si>
    <t>AS0659</t>
  </si>
  <si>
    <t>D/H_FRAME RR 718</t>
  </si>
  <si>
    <t>AS0542_D/H_FRAME YL67</t>
  </si>
  <si>
    <t>AS0660</t>
  </si>
  <si>
    <t>D/H_FRAME YL67</t>
  </si>
  <si>
    <t>AS0543_D/H_FRAME RR 719</t>
  </si>
  <si>
    <t>AS0661</t>
  </si>
  <si>
    <t>D/H_FRAME RR 719</t>
  </si>
  <si>
    <t>AS0542_D/H_FRAME YL68</t>
  </si>
  <si>
    <t>AS0662</t>
  </si>
  <si>
    <t>D/H_FRAME YL68</t>
  </si>
  <si>
    <t>AS0543_D/H_FRAME RR 720</t>
  </si>
  <si>
    <t>AS0663</t>
  </si>
  <si>
    <t>D/H_FRAME RR 720</t>
  </si>
  <si>
    <t>AS0542_D/H_FRAME YL69</t>
  </si>
  <si>
    <t>AS0664</t>
  </si>
  <si>
    <t>D/H_FRAME YL69</t>
  </si>
  <si>
    <t>AS0543_D/H_FRAME RR 721</t>
  </si>
  <si>
    <t>AS0665</t>
  </si>
  <si>
    <t>D/H_FRAME RR 721</t>
  </si>
  <si>
    <t>AS0542_D/H_FRAME YL70</t>
  </si>
  <si>
    <t>AS0666</t>
  </si>
  <si>
    <t>D/H_FRAME YL70</t>
  </si>
  <si>
    <t>AS0543_D/H_FRAME RR 722</t>
  </si>
  <si>
    <t>AS0667</t>
  </si>
  <si>
    <t>D/H_FRAME RR 722</t>
  </si>
  <si>
    <t>AS0542_D/H_FRAME YL71</t>
  </si>
  <si>
    <t>AS0668</t>
  </si>
  <si>
    <t>D/H_FRAME YL71</t>
  </si>
  <si>
    <t>AS0543_D/H_FRAME RR 723</t>
  </si>
  <si>
    <t>AS0669</t>
  </si>
  <si>
    <t>D/H_FRAME RR 723</t>
  </si>
  <si>
    <t>AS0542_D/H_FRAME YL72</t>
  </si>
  <si>
    <t>AS0670</t>
  </si>
  <si>
    <t>D/H_FRAME YL72</t>
  </si>
  <si>
    <t>AS0543_D/H_FRAME RR 724</t>
  </si>
  <si>
    <t>AS0671</t>
  </si>
  <si>
    <t>D/H_FRAME RR 724</t>
  </si>
  <si>
    <t>AS0542_D/H_FRAME YL73</t>
  </si>
  <si>
    <t>AS0672</t>
  </si>
  <si>
    <t>D/H_FRAME YL73</t>
  </si>
  <si>
    <t>AS0543_D/H_FRAME RR 725</t>
  </si>
  <si>
    <t>AS0673</t>
  </si>
  <si>
    <t>D/H_FRAME RR 725</t>
  </si>
  <si>
    <t>AS0542_D/H_FRAME YL74</t>
  </si>
  <si>
    <t>AS0674</t>
  </si>
  <si>
    <t>D/H_FRAME YL74</t>
  </si>
  <si>
    <t>AS0543_D/H_FRAME RR 726</t>
  </si>
  <si>
    <t>AS0675</t>
  </si>
  <si>
    <t>D/H_FRAME RR 726</t>
  </si>
  <si>
    <t>AS0542_D/H_FRAME YL75</t>
  </si>
  <si>
    <t>AS0676</t>
  </si>
  <si>
    <t>D/H_FRAME YL75</t>
  </si>
  <si>
    <t>AS0543_D/H_FRAME RR 727</t>
  </si>
  <si>
    <t>AS0677</t>
  </si>
  <si>
    <t>D/H_FRAME RR 727</t>
  </si>
  <si>
    <t>AS0542_D/H_FRAME YL76</t>
  </si>
  <si>
    <t>AS0678</t>
  </si>
  <si>
    <t>D/H_FRAME YL76</t>
  </si>
  <si>
    <t>AS0543_D/H_FRAME RR 728</t>
  </si>
  <si>
    <t>AS0679</t>
  </si>
  <si>
    <t>D/H_FRAME RR 728</t>
  </si>
  <si>
    <t>AS0542_D/H_FRAME YL77</t>
  </si>
  <si>
    <t>AS0680</t>
  </si>
  <si>
    <t>D/H_FRAME YL77</t>
  </si>
  <si>
    <t>AS0543_D/H_FRAME RR 729</t>
  </si>
  <si>
    <t>AS0681</t>
  </si>
  <si>
    <t>D/H_FRAME RR 729</t>
  </si>
  <si>
    <t>AS0542_D/H_FRAME YL78</t>
  </si>
  <si>
    <t>AS0682</t>
  </si>
  <si>
    <t>D/H_FRAME YL78</t>
  </si>
  <si>
    <t>Price Per Qty (Full Amount)</t>
  </si>
  <si>
    <t>TOTAL</t>
  </si>
  <si>
    <t>Final Payment Term</t>
  </si>
  <si>
    <t>AMOUNT</t>
  </si>
  <si>
    <t>%</t>
  </si>
  <si>
    <t>No.</t>
  </si>
  <si>
    <t>AS0526_FRAME ASSEMBLY LINE</t>
  </si>
  <si>
    <t>AS0527_FRAME ASSEMBLY LINE</t>
  </si>
  <si>
    <t>AS0004_ASSY_TCC Assy</t>
  </si>
  <si>
    <t>MA0004_Machining_NR(FF FR)　TCC</t>
  </si>
  <si>
    <t>Others</t>
  </si>
  <si>
    <t>Asset Owner</t>
  </si>
  <si>
    <t>AIIA</t>
  </si>
  <si>
    <t>Supplier</t>
  </si>
  <si>
    <t>Lainnya</t>
  </si>
  <si>
    <t>TOP 10 Investment</t>
  </si>
  <si>
    <t>A</t>
  </si>
  <si>
    <t>D</t>
  </si>
  <si>
    <t>00</t>
  </si>
  <si>
    <t>6325010101_Utilities-Water</t>
  </si>
  <si>
    <t>6325030101_Utilities-Electric</t>
  </si>
  <si>
    <t>6334010301_Tax &amp; Due PBB</t>
  </si>
  <si>
    <t>6213200101_Salary-Overtime</t>
  </si>
  <si>
    <t>6325990101_Utilities-Other</t>
  </si>
  <si>
    <t>5334010302_Tax&amp;Due Pk&amp;TolDlv&amp;Bx</t>
  </si>
  <si>
    <t>6334010304_Tax&amp;Due STNK Sedan</t>
  </si>
  <si>
    <t>6334010305_Tax&amp;Due STNK NSedan</t>
  </si>
  <si>
    <t>6334010306_Tax&amp;Due Master List</t>
  </si>
  <si>
    <t>6335010101_Compensat-Legal</t>
  </si>
  <si>
    <t>6334010309_Tax&amp;Due Others</t>
  </si>
  <si>
    <t>6334010307_Tax&amp;Due Material</t>
  </si>
  <si>
    <t>5216130101_Retirement Benefit-DB-Indirect</t>
  </si>
  <si>
    <t>5331990101_Exper &amp; Res-Other</t>
  </si>
  <si>
    <t>6399010101_Miscellan Ex-Bank</t>
  </si>
  <si>
    <t>6216100101_Retire Benefit-DB</t>
  </si>
  <si>
    <t>CX-22</t>
  </si>
  <si>
    <t>FMJE025</t>
  </si>
  <si>
    <t>Line or Dept</t>
  </si>
  <si>
    <t>Project Name</t>
  </si>
  <si>
    <t xml:space="preserve"> Items Name</t>
  </si>
  <si>
    <t xml:space="preserve">Equipment </t>
  </si>
  <si>
    <t>Curency</t>
  </si>
  <si>
    <t xml:space="preserve"> Original Price Full Amount</t>
  </si>
  <si>
    <r>
      <t xml:space="preserve">First Down Payment </t>
    </r>
    <r>
      <rPr>
        <b/>
        <sz val="10"/>
        <color rgb="FFFF0000"/>
        <rFont val="Arial"/>
        <family val="2"/>
      </rPr>
      <t>Term</t>
    </r>
  </si>
  <si>
    <t>First Down Payment Amount</t>
  </si>
  <si>
    <r>
      <t xml:space="preserve"> Final Payment </t>
    </r>
    <r>
      <rPr>
        <b/>
        <sz val="10"/>
        <color rgb="FFFF0000"/>
        <rFont val="Arial"/>
        <family val="2"/>
      </rPr>
      <t>Term</t>
    </r>
  </si>
  <si>
    <t>Final Payment Amount</t>
  </si>
  <si>
    <t xml:space="preserve"> Owner Asset</t>
  </si>
  <si>
    <t>Import, Domestic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</si>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</sst>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* #,##0_);_(* \(#,##0\);_(* &quot;-&quot;_);_(@_)"/>
    <numFmt numFmtId="165" formatCode="[$-409]mmm\-yy;@"/>
    <numFmt numFmtId="166" formatCode="_-* #,##0_-;\-* #,##0_-;_-* &quot;-&quot;??_-;_-@_-"/>
    <numFmt numFmtId="167" formatCode="0.0%"/>
    <numFmt numFmtId="168" formatCode="_(* #,##0_);_(* \(#,##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ＭＳ Ｐゴシック"/>
      <family val="3"/>
      <charset val="128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ＭＳ Ｐゴシック"/>
    </font>
    <font>
      <sz val="10"/>
      <name val="Century Gothic"/>
      <family val="2"/>
    </font>
    <font>
      <sz val="9"/>
      <name val="ＭＳ ゴシック"/>
      <family val="3"/>
      <charset val="128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1" fillId="0" borderId="0"/>
    <xf numFmtId="38" fontId="2" fillId="0" borderId="0" applyFont="0" applyFill="0" applyBorder="0" applyAlignment="0" applyProtection="0"/>
    <xf numFmtId="0" fontId="2" fillId="0" borderId="0"/>
    <xf numFmtId="0" fontId="8" fillId="0" borderId="0">
      <alignment vertical="center"/>
    </xf>
    <xf numFmtId="43" fontId="9" fillId="0" borderId="0" applyFont="0" applyFill="0" applyBorder="0" applyAlignment="0" applyProtection="0"/>
    <xf numFmtId="0" fontId="10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9" fillId="0" borderId="0" applyFont="0" applyFill="0" applyBorder="0" applyAlignment="0" applyProtection="0"/>
  </cellStyleXfs>
  <cellXfs count="102">
    <xf numFmtId="0" fontId="0" fillId="0" borderId="0" xfId="0"/>
    <xf numFmtId="0" fontId="5" fillId="0" borderId="0" xfId="0" applyFont="1"/>
    <xf numFmtId="0" fontId="6" fillId="0" borderId="6" xfId="3" applyFont="1" applyBorder="1"/>
    <xf numFmtId="165" fontId="7" fillId="0" borderId="0" xfId="0" applyNumberFormat="1" applyFont="1" applyFill="1" applyBorder="1" applyAlignment="1">
      <alignment horizontal="left" vertical="center"/>
    </xf>
    <xf numFmtId="0" fontId="2" fillId="0" borderId="6" xfId="3" applyBorder="1"/>
    <xf numFmtId="0" fontId="2" fillId="0" borderId="0" xfId="3"/>
    <xf numFmtId="0" fontId="0" fillId="0" borderId="6" xfId="0" applyBorder="1"/>
    <xf numFmtId="0" fontId="0" fillId="5" borderId="0" xfId="0" applyFill="1"/>
    <xf numFmtId="0" fontId="0" fillId="0" borderId="0" xfId="0" applyFill="1"/>
    <xf numFmtId="166" fontId="0" fillId="0" borderId="6" xfId="5" applyNumberFormat="1" applyFont="1" applyBorder="1"/>
    <xf numFmtId="165" fontId="0" fillId="0" borderId="6" xfId="0" applyNumberFormat="1" applyBorder="1"/>
    <xf numFmtId="0" fontId="0" fillId="0" borderId="8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3" borderId="6" xfId="0" applyFill="1" applyBorder="1" applyAlignment="1">
      <alignment horizontal="center"/>
    </xf>
    <xf numFmtId="0" fontId="0" fillId="6" borderId="6" xfId="0" applyFill="1" applyBorder="1"/>
    <xf numFmtId="0" fontId="0" fillId="7" borderId="6" xfId="0" applyFill="1" applyBorder="1" applyAlignment="1">
      <alignment horizontal="center"/>
    </xf>
    <xf numFmtId="0" fontId="0" fillId="0" borderId="1" xfId="0" applyBorder="1"/>
    <xf numFmtId="0" fontId="0" fillId="7" borderId="1" xfId="0" applyFill="1" applyBorder="1" applyAlignment="1">
      <alignment horizontal="center"/>
    </xf>
    <xf numFmtId="0" fontId="0" fillId="6" borderId="1" xfId="0" applyFill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6" borderId="10" xfId="0" applyFill="1" applyBorder="1"/>
    <xf numFmtId="0" fontId="0" fillId="6" borderId="11" xfId="0" applyFill="1" applyBorder="1"/>
    <xf numFmtId="0" fontId="0" fillId="0" borderId="12" xfId="0" applyBorder="1"/>
    <xf numFmtId="0" fontId="0" fillId="0" borderId="6" xfId="0" applyBorder="1" applyAlignment="1">
      <alignment horizontal="center"/>
    </xf>
    <xf numFmtId="0" fontId="0" fillId="6" borderId="13" xfId="0" applyFill="1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6" borderId="15" xfId="0" applyFill="1" applyBorder="1"/>
    <xf numFmtId="0" fontId="0" fillId="6" borderId="1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4" borderId="6" xfId="0" applyFill="1" applyBorder="1"/>
    <xf numFmtId="166" fontId="0" fillId="4" borderId="6" xfId="5" applyNumberFormat="1" applyFont="1" applyFill="1" applyBorder="1"/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13" xfId="0" applyBorder="1" applyAlignment="1">
      <alignment horizontal="center" vertical="center"/>
    </xf>
    <xf numFmtId="0" fontId="0" fillId="0" borderId="19" xfId="0" applyBorder="1"/>
    <xf numFmtId="0" fontId="0" fillId="6" borderId="20" xfId="0" applyFill="1" applyBorder="1"/>
    <xf numFmtId="0" fontId="0" fillId="0" borderId="0" xfId="0" applyFont="1"/>
    <xf numFmtId="0" fontId="0" fillId="0" borderId="0" xfId="0" applyFont="1" applyFill="1"/>
    <xf numFmtId="0" fontId="0" fillId="0" borderId="0" xfId="0" applyBorder="1"/>
    <xf numFmtId="0" fontId="0" fillId="9" borderId="6" xfId="0" applyFill="1" applyBorder="1" applyAlignment="1">
      <alignment horizontal="center"/>
    </xf>
    <xf numFmtId="0" fontId="13" fillId="9" borderId="2" xfId="0" applyFont="1" applyFill="1" applyBorder="1"/>
    <xf numFmtId="0" fontId="0" fillId="0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7" xfId="0" applyBorder="1"/>
    <xf numFmtId="0" fontId="0" fillId="0" borderId="5" xfId="0" applyBorder="1"/>
    <xf numFmtId="166" fontId="0" fillId="0" borderId="8" xfId="5" applyNumberFormat="1" applyFont="1" applyBorder="1"/>
    <xf numFmtId="167" fontId="0" fillId="0" borderId="5" xfId="10" applyNumberFormat="1" applyFont="1" applyBorder="1"/>
    <xf numFmtId="166" fontId="0" fillId="0" borderId="21" xfId="5" applyNumberFormat="1" applyFont="1" applyBorder="1"/>
    <xf numFmtId="167" fontId="0" fillId="0" borderId="7" xfId="10" applyNumberFormat="1" applyFont="1" applyBorder="1"/>
    <xf numFmtId="0" fontId="14" fillId="3" borderId="6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horizontal="center"/>
    </xf>
    <xf numFmtId="0" fontId="15" fillId="0" borderId="0" xfId="0" applyFont="1"/>
    <xf numFmtId="0" fontId="0" fillId="0" borderId="6" xfId="0" applyBorder="1" applyAlignment="1">
      <alignment horizontal="center"/>
    </xf>
    <xf numFmtId="43" fontId="0" fillId="0" borderId="0" xfId="5" applyNumberFormat="1" applyFont="1" applyAlignment="1">
      <alignment horizontal="right"/>
    </xf>
    <xf numFmtId="43" fontId="0" fillId="4" borderId="6" xfId="5" applyNumberFormat="1" applyFont="1" applyFill="1" applyBorder="1"/>
    <xf numFmtId="168" fontId="0" fillId="0" borderId="0" xfId="5" applyNumberFormat="1" applyFont="1" applyFill="1"/>
    <xf numFmtId="164" fontId="0" fillId="0" borderId="6" xfId="0" applyNumberFormat="1" applyBorder="1"/>
    <xf numFmtId="166" fontId="5" fillId="10" borderId="6" xfId="0" applyNumberFormat="1" applyFont="1" applyFill="1" applyBorder="1"/>
    <xf numFmtId="167" fontId="0" fillId="0" borderId="0" xfId="10" applyNumberFormat="1" applyFont="1"/>
    <xf numFmtId="167" fontId="0" fillId="0" borderId="6" xfId="10" applyNumberFormat="1" applyFont="1" applyBorder="1"/>
    <xf numFmtId="167" fontId="5" fillId="10" borderId="6" xfId="10" applyNumberFormat="1" applyFont="1" applyFill="1" applyBorder="1"/>
    <xf numFmtId="0" fontId="0" fillId="0" borderId="6" xfId="0" applyBorder="1" applyAlignment="1">
      <alignment horizontal="center"/>
    </xf>
    <xf numFmtId="0" fontId="0" fillId="0" borderId="23" xfId="0" applyBorder="1"/>
    <xf numFmtId="0" fontId="0" fillId="0" borderId="6" xfId="0" quotePrefix="1" applyBorder="1" applyAlignment="1">
      <alignment horizontal="center"/>
    </xf>
    <xf numFmtId="0" fontId="0" fillId="0" borderId="22" xfId="0" applyBorder="1"/>
    <xf numFmtId="0" fontId="0" fillId="0" borderId="6" xfId="0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2" fontId="0" fillId="4" borderId="6" xfId="5" applyNumberFormat="1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5" fillId="10" borderId="6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 vertical="center" wrapText="1"/>
    </xf>
  </cellXfs>
  <cellStyles count="11">
    <cellStyle name="Comma" xfId="5" builtinId="3"/>
    <cellStyle name="Comma [0] 2" xfId="2"/>
    <cellStyle name="Normal" xfId="0" builtinId="0"/>
    <cellStyle name="Normal 2" xfId="7"/>
    <cellStyle name="Normal 2 2" xfId="1"/>
    <cellStyle name="Normal 6" xfId="6"/>
    <cellStyle name="Percent" xfId="10" builtinId="5"/>
    <cellStyle name="Percent 2" xfId="8"/>
    <cellStyle name="標準 3" xfId="9"/>
    <cellStyle name="標準_AHL_原価センタ・利益センタ一覧_20130212" xfId="4"/>
    <cellStyle name="標準_AIIA　Organization FY2014(Ver3).xls" xf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server\&#36130;&#21153;&#25991;&#20214;&#20132;&#25442;&#21306;\&#20010;&#20154;&#25991;&#20214;&#22841;\&#38472;&#36335;&#31168;\2006\CK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UDGET\4801PK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74s01\&#28023;&#22806;&#27861;&#20154;\Documents%20and%20Settings\Administrator\Local%20Settings\Temporary%20Internet%20Files\Content.IE5\RQPH6BT8\SA&#20986;&#24373;\2007&#27770;&#31639;\&#29694;&#22320;&#20316;&#25104;\LUCY\2006\BP2006\&#21033;&#30410;&#35745;&#30011;(&#21547;&#22686;&#20135;1&#26376;&#20462;&#25913;)-&#21806;&#20215;&#26410;&#21464;\BP%20instruc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74s01\&#28023;&#22806;&#27861;&#20154;\A2.&#28023;&#22806;&#27963;&#21205;&#22577;&#21578;&#65288;&#26032;&#65289;\SIAM\Users\saso.SANET\AppData\Local\Microsoft\Windows\Temporary%20Internet%20Files\Content.Outlook\ZQIMZFNN\MPL-2008-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AC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-preeyada\statement%20detail\Documents%20and%20Settings\preeyada\Desktop\Share\Audit\2006\Audit%202006\2260A%20Combined%20Leadsheet%2031-12-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74s01\&#28023;&#22806;&#27861;&#20154;\A2.&#28023;&#22806;&#27963;&#21205;&#22577;&#21578;&#65288;&#26032;&#65289;\SIAM\Documents%20and%20Settings\preeyada\Local%20Settings\Temporary%20Internet%20Files\Content.Outlook\1DY9N023\Temp\Audit_10_07\tb_10_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KD_"/>
      <sheetName val="Sheet1"/>
      <sheetName val="drap"/>
      <sheetName val="PL"/>
      <sheetName val="吊上げパ(20)"/>
      <sheetName val="吊上げパ_20_"/>
      <sheetName val="validation code"/>
      <sheetName val="Validation Code-Expense"/>
      <sheetName val="Data Graph_ExpenseM"/>
      <sheetName val="Sheet2"/>
      <sheetName val="附件表格"/>
      <sheetName val="类别档案"/>
      <sheetName val="TOTAL"/>
      <sheetName val="数据"/>
      <sheetName val="デ－タ"/>
      <sheetName val="类别档案&amp;一时金"/>
      <sheetName val="Rem01"/>
      <sheetName val="849E15(20010)"/>
      <sheetName val="見積"/>
      <sheetName val="inpu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pkg"/>
      <sheetName val="validation code"/>
      <sheetName val="Validation Code-Expense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操作(中文)"/>
      <sheetName val="操作(日文)"/>
      <sheetName val="说明(中)"/>
      <sheetName val="说明(日)"/>
      <sheetName val="预算日程"/>
      <sheetName val="cost centre"/>
      <sheetName val="cost centre (KAWAI)"/>
      <sheetName val="Revised record"/>
      <sheetName val="操作"/>
      <sheetName val="说明"/>
      <sheetName val="Balance Sheet"/>
      <sheetName val="Income Statement"/>
      <sheetName val="MARCH-APRIL. 03"/>
    </sheetNames>
    <sheetDataSet>
      <sheetData sheetId="0"/>
      <sheetData sheetId="1"/>
      <sheetData sheetId="2"/>
      <sheetData sheetId="3"/>
      <sheetData sheetId="4"/>
      <sheetData sheetId="5" refreshError="1">
        <row r="3">
          <cell r="A3" t="str">
            <v>序号</v>
          </cell>
          <cell r="B3" t="str">
            <v>　　　　部门名称</v>
          </cell>
          <cell r="D3" t="str">
            <v>部门编码</v>
          </cell>
          <cell r="E3" t="str">
            <v>部门类别</v>
          </cell>
          <cell r="F3" t="str">
            <v>负责人</v>
          </cell>
        </row>
        <row r="4">
          <cell r="A4">
            <v>1</v>
          </cell>
          <cell r="B4" t="str">
            <v>总经理．副总经理</v>
          </cell>
          <cell r="C4" t="str">
            <v>经营管理</v>
          </cell>
          <cell r="D4" t="str">
            <v>11</v>
          </cell>
          <cell r="E4" t="str">
            <v>管理部门</v>
          </cell>
          <cell r="F4" t="str">
            <v>小林. 深谷</v>
          </cell>
        </row>
        <row r="5">
          <cell r="A5">
            <v>2</v>
          </cell>
          <cell r="B5" t="str">
            <v>总务部</v>
          </cell>
          <cell r="C5" t="str">
            <v>总务科</v>
          </cell>
          <cell r="D5" t="str">
            <v>21</v>
          </cell>
          <cell r="E5" t="str">
            <v>管理部门</v>
          </cell>
          <cell r="F5" t="str">
            <v>罗. 朱</v>
          </cell>
        </row>
        <row r="6">
          <cell r="A6">
            <v>3</v>
          </cell>
          <cell r="C6" t="str">
            <v>财务科</v>
          </cell>
          <cell r="D6" t="str">
            <v>22</v>
          </cell>
          <cell r="E6" t="str">
            <v>管理部门</v>
          </cell>
          <cell r="F6" t="str">
            <v>罗. 陈</v>
          </cell>
        </row>
        <row r="7">
          <cell r="A7">
            <v>4</v>
          </cell>
          <cell r="B7" t="str">
            <v>业务科</v>
          </cell>
          <cell r="C7" t="str">
            <v>营业</v>
          </cell>
          <cell r="D7" t="str">
            <v>321</v>
          </cell>
          <cell r="E7" t="str">
            <v>销售部门</v>
          </cell>
          <cell r="F7" t="str">
            <v>大岛</v>
          </cell>
        </row>
        <row r="8">
          <cell r="A8">
            <v>5</v>
          </cell>
          <cell r="C8" t="str">
            <v>购买</v>
          </cell>
          <cell r="D8" t="str">
            <v>322</v>
          </cell>
          <cell r="E8" t="str">
            <v>管理部门</v>
          </cell>
        </row>
        <row r="9">
          <cell r="A9">
            <v>6</v>
          </cell>
          <cell r="C9" t="str">
            <v>工务</v>
          </cell>
          <cell r="D9" t="str">
            <v>323</v>
          </cell>
          <cell r="E9" t="str">
            <v>制造间接部门</v>
          </cell>
        </row>
        <row r="10">
          <cell r="A10">
            <v>7</v>
          </cell>
          <cell r="B10" t="str">
            <v>品证科</v>
          </cell>
          <cell r="C10" t="str">
            <v>质量</v>
          </cell>
          <cell r="D10" t="str">
            <v>331</v>
          </cell>
          <cell r="E10" t="str">
            <v>管理部门</v>
          </cell>
          <cell r="F10" t="str">
            <v>山内</v>
          </cell>
        </row>
        <row r="11">
          <cell r="A11">
            <v>8</v>
          </cell>
          <cell r="C11" t="str">
            <v>捡查</v>
          </cell>
          <cell r="D11" t="str">
            <v>332</v>
          </cell>
          <cell r="E11" t="str">
            <v>制造间接部门</v>
          </cell>
        </row>
        <row r="12">
          <cell r="A12">
            <v>9</v>
          </cell>
          <cell r="B12" t="str">
            <v>技术科</v>
          </cell>
          <cell r="C12" t="str">
            <v>生技</v>
          </cell>
          <cell r="D12" t="str">
            <v>341</v>
          </cell>
          <cell r="E12" t="str">
            <v>管理部门</v>
          </cell>
          <cell r="F12" t="str">
            <v>水谷．米</v>
          </cell>
        </row>
        <row r="13">
          <cell r="A13">
            <v>10</v>
          </cell>
          <cell r="C13" t="str">
            <v>技术员室-保全</v>
          </cell>
          <cell r="D13" t="str">
            <v>342</v>
          </cell>
          <cell r="E13" t="str">
            <v>制造间接部门</v>
          </cell>
        </row>
        <row r="14">
          <cell r="A14">
            <v>11</v>
          </cell>
          <cell r="C14" t="str">
            <v>模具保全</v>
          </cell>
          <cell r="D14" t="str">
            <v>343</v>
          </cell>
          <cell r="E14" t="str">
            <v>制造间接部门</v>
          </cell>
        </row>
        <row r="15">
          <cell r="A15">
            <v>12</v>
          </cell>
          <cell r="B15" t="str">
            <v>制造科</v>
          </cell>
          <cell r="C15" t="str">
            <v>制造部共同</v>
          </cell>
          <cell r="D15" t="str">
            <v>30</v>
          </cell>
          <cell r="E15" t="str">
            <v>制造间接部门</v>
          </cell>
          <cell r="F15" t="str">
            <v>井元</v>
          </cell>
        </row>
        <row r="16">
          <cell r="A16">
            <v>13</v>
          </cell>
          <cell r="C16" t="str">
            <v>压铸(2000吨)</v>
          </cell>
          <cell r="D16" t="str">
            <v>3510</v>
          </cell>
          <cell r="E16" t="str">
            <v>制造部门</v>
          </cell>
        </row>
        <row r="17">
          <cell r="A17">
            <v>14</v>
          </cell>
          <cell r="C17" t="str">
            <v>压铸(800吨)</v>
          </cell>
          <cell r="D17" t="str">
            <v>3511</v>
          </cell>
          <cell r="E17" t="str">
            <v>制造部门</v>
          </cell>
        </row>
        <row r="18">
          <cell r="A18">
            <v>15</v>
          </cell>
          <cell r="C18" t="str">
            <v>毛头(CHC)</v>
          </cell>
          <cell r="D18" t="str">
            <v>3520</v>
          </cell>
          <cell r="E18" t="str">
            <v>制造部门</v>
          </cell>
        </row>
        <row r="19">
          <cell r="A19">
            <v>16</v>
          </cell>
          <cell r="C19" t="str">
            <v>毛头(TCC)</v>
          </cell>
          <cell r="D19" t="str">
            <v>3521</v>
          </cell>
          <cell r="E19" t="str">
            <v>制造部门</v>
          </cell>
        </row>
        <row r="20">
          <cell r="A20">
            <v>17</v>
          </cell>
          <cell r="C20" t="str">
            <v>毛头(CC)</v>
          </cell>
          <cell r="D20" t="str">
            <v>3522</v>
          </cell>
          <cell r="E20" t="str">
            <v>制造部门</v>
          </cell>
        </row>
        <row r="21">
          <cell r="A21">
            <v>18</v>
          </cell>
          <cell r="C21" t="str">
            <v>树脂成形</v>
          </cell>
          <cell r="D21" t="str">
            <v>361</v>
          </cell>
          <cell r="E21" t="str">
            <v>制造部门</v>
          </cell>
        </row>
        <row r="22">
          <cell r="A22">
            <v>19</v>
          </cell>
          <cell r="C22" t="str">
            <v>加工.装配(CHC)</v>
          </cell>
          <cell r="D22" t="str">
            <v>3620</v>
          </cell>
          <cell r="E22" t="str">
            <v>制造部门</v>
          </cell>
        </row>
        <row r="23">
          <cell r="A23">
            <v>20</v>
          </cell>
          <cell r="C23" t="str">
            <v>加工.装配(TCC)</v>
          </cell>
          <cell r="D23" t="str">
            <v>3621</v>
          </cell>
          <cell r="E23" t="str">
            <v>制造部门</v>
          </cell>
        </row>
        <row r="24">
          <cell r="A24">
            <v>21</v>
          </cell>
          <cell r="C24" t="str">
            <v>加工.装配(树脂IM)</v>
          </cell>
          <cell r="D24" t="str">
            <v>3622</v>
          </cell>
          <cell r="E24" t="str">
            <v>制造部门</v>
          </cell>
        </row>
      </sheetData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"/>
      <sheetName val="Co.Index"/>
      <sheetName val="PL"/>
      <sheetName val="Sales"/>
      <sheetName val="Bs-Covered"/>
      <sheetName val="Bs"/>
      <sheetName val="DETAIL"/>
      <sheetName val="Cal_Sales "/>
      <sheetName val="DT"/>
      <sheetName val="ห้ามลบ"/>
      <sheetName val="07"/>
      <sheetName val="bcta"/>
      <sheetName val="基準ｲﾝﾌﾟｯﾄ"/>
    </sheetNames>
    <sheetDataSet>
      <sheetData sheetId="0"/>
      <sheetData sheetId="1" refreshError="1"/>
      <sheetData sheetId="2"/>
      <sheetData sheetId="3"/>
      <sheetData sheetId="4" refreshError="1"/>
      <sheetData sheetId="5"/>
      <sheetData sheetId="6"/>
      <sheetData sheetId="7"/>
      <sheetData sheetId="8"/>
      <sheetData sheetId="9" refreshError="1"/>
      <sheetData sheetId="10" refreshError="1">
        <row r="8">
          <cell r="I8">
            <v>566516.18999999994</v>
          </cell>
          <cell r="O8">
            <v>626923.64</v>
          </cell>
        </row>
        <row r="9">
          <cell r="I9">
            <v>-1289.31</v>
          </cell>
          <cell r="O9">
            <v>-1317.35</v>
          </cell>
        </row>
        <row r="10">
          <cell r="I10">
            <v>-171.66</v>
          </cell>
          <cell r="O10">
            <v>-125.66</v>
          </cell>
        </row>
        <row r="11">
          <cell r="I11">
            <v>0</v>
          </cell>
          <cell r="O11">
            <v>0</v>
          </cell>
        </row>
        <row r="12">
          <cell r="I12">
            <v>565055.22</v>
          </cell>
          <cell r="O12">
            <v>625480.63</v>
          </cell>
        </row>
        <row r="13">
          <cell r="I13">
            <v>29702.13</v>
          </cell>
          <cell r="O13">
            <v>33022.71</v>
          </cell>
        </row>
        <row r="14">
          <cell r="I14">
            <v>-200.2</v>
          </cell>
          <cell r="O14">
            <v>-248.67</v>
          </cell>
        </row>
        <row r="15">
          <cell r="I15">
            <v>0</v>
          </cell>
          <cell r="O15">
            <v>0</v>
          </cell>
        </row>
        <row r="16">
          <cell r="I16">
            <v>0</v>
          </cell>
          <cell r="O16">
            <v>0</v>
          </cell>
        </row>
        <row r="17">
          <cell r="I17">
            <v>29501.93</v>
          </cell>
          <cell r="O17">
            <v>32774.04</v>
          </cell>
        </row>
        <row r="18">
          <cell r="I18">
            <v>0</v>
          </cell>
          <cell r="O18">
            <v>0</v>
          </cell>
        </row>
        <row r="19">
          <cell r="I19">
            <v>3261.79</v>
          </cell>
          <cell r="O19">
            <v>3618.5</v>
          </cell>
        </row>
      </sheetData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Balance Sheet"/>
      <sheetName val="Income Statement"/>
      <sheetName val="Profitability"/>
      <sheetName val="Leverage"/>
      <sheetName val="Other Analytical Proc."/>
      <sheetName val="Tickmarks"/>
      <sheetName val="SAC1"/>
      <sheetName val="cost centre"/>
      <sheetName val="Evaluation"/>
      <sheetName val="Efficiency"/>
      <sheetName val="Pcs Per manHour (2)"/>
      <sheetName val="成績"/>
      <sheetName val="Database"/>
      <sheetName val="Data Post"/>
      <sheetName val="MA310 case"/>
      <sheetName val="797T輸入部品リスト"/>
      <sheetName val="bcta"/>
      <sheetName val="Balance_Sheet"/>
      <sheetName val="Income_Statement"/>
      <sheetName val="Other_Analytical_Proc_"/>
      <sheetName val="cost_centre"/>
      <sheetName val=" Sale Order -T"/>
      <sheetName val="Gross Prifit-T"/>
      <sheetName val="Gross Prifit-N"/>
      <sheetName val="Gross Prifit-K"/>
      <sheetName val=" Operation Profit-T"/>
      <sheetName val=" Operation Profit-N"/>
      <sheetName val="Operation Profit-K"/>
      <sheetName val="Manpower-T"/>
      <sheetName val="Manpower-N"/>
      <sheetName val="Manpower-K"/>
      <sheetName val=" Sale Order-K"/>
      <sheetName val="Du_lieu"/>
      <sheetName val=" Sale Order -N"/>
      <sheetName val="Data"/>
      <sheetName val="cost"/>
      <sheetName val="supplier list"/>
      <sheetName val="drop down List"/>
      <sheetName val="Balance_Sheet1"/>
      <sheetName val="Income_Statement1"/>
      <sheetName val="Other_Analytical_Proc_1"/>
      <sheetName val="cost_centre1"/>
      <sheetName val="Pcs_Per_manHour_(2)"/>
      <sheetName val="Data_Post"/>
      <sheetName val="MA310_case"/>
      <sheetName val="_Sale_Order_-T"/>
      <sheetName val="Gross_Prifit-T"/>
      <sheetName val="Gross_Prifit-N"/>
      <sheetName val="Gross_Prifit-K"/>
      <sheetName val="_Operation_Profit-T"/>
      <sheetName val="_Operation_Profit-N"/>
      <sheetName val="Operation_Profit-K"/>
      <sheetName val="_Sale_Order-K"/>
      <sheetName val="_Sale_Order_-N"/>
      <sheetName val="supplier_list"/>
      <sheetName val="drop_down_List"/>
      <sheetName val="2002"/>
      <sheetName val="Sheet2"/>
      <sheetName val="849E15(20010)"/>
      <sheetName val="物性"/>
      <sheetName val="Balance_Sheet2"/>
      <sheetName val="Income_Statement2"/>
      <sheetName val="Other_Analytical_Proc_2"/>
      <sheetName val="cost_centre2"/>
      <sheetName val="Pcs_Per_manHour_(2)1"/>
      <sheetName val="Data_Post1"/>
      <sheetName val="MA310_case1"/>
      <sheetName val="_Sale_Order_-T1"/>
      <sheetName val="Gross_Prifit-T1"/>
      <sheetName val="Gross_Prifit-N1"/>
      <sheetName val="Gross_Prifit-K1"/>
      <sheetName val="_Operation_Profit-T1"/>
      <sheetName val="_Operation_Profit-N1"/>
      <sheetName val="Operation_Profit-K1"/>
      <sheetName val="_Sale_Order-K1"/>
      <sheetName val="_Sale_Order_-N1"/>
      <sheetName val="supplier_list1"/>
      <sheetName val="drop_down_List1"/>
      <sheetName val="Idx"/>
      <sheetName val="AssySupps"/>
      <sheetName val="Supp.List"/>
      <sheetName val="Parametres"/>
      <sheetName val="press"/>
      <sheetName val="Corolla &amp; Camry"/>
      <sheetName val="List"/>
      <sheetName val="SumCompareCurr "/>
      <sheetName val="CPFReport"/>
      <sheetName val="基準ｲﾝﾌﾟｯﾄ"/>
      <sheetName val="C-PL4"/>
      <sheetName val="Delivery status"/>
      <sheetName val="05年"/>
      <sheetName val="REQUEST_TABLE"/>
      <sheetName val="免驗率"/>
      <sheetName val="Titel"/>
      <sheetName val="Hyp"/>
      <sheetName val="Sum"/>
      <sheetName val="AllData"/>
      <sheetName val="APR"/>
      <sheetName val="Unit Price 97"/>
      <sheetName val="CPFReportTestData"/>
      <sheetName val="Ten_DATADaily"/>
      <sheetName val="corolla"/>
      <sheetName val="ADI SUPPLIER MAP"/>
      <sheetName val="ADI"/>
      <sheetName val="ADI (2)"/>
      <sheetName val="ADI (2)×"/>
      <sheetName val="AUM旧"/>
      <sheetName val="まとめ◎◎04対象のみ拠点"/>
      <sheetName val="APP3"/>
      <sheetName val="??"/>
      <sheetName val="Validation Code"/>
      <sheetName val="SAC_x0000_"/>
      <sheetName val=""/>
      <sheetName val="4kg①-1(200mm)"/>
      <sheetName val="Balance_Sheet3"/>
      <sheetName val="Income_Statement3"/>
      <sheetName val="Other_Analytical_Proc_3"/>
      <sheetName val="cost_centre3"/>
      <sheetName val="Pcs_Per_manHour_(2)2"/>
      <sheetName val="Data_Post2"/>
      <sheetName val="MA310_case2"/>
      <sheetName val="_Sale_Order_-T2"/>
      <sheetName val="Gross_Prifit-T2"/>
      <sheetName val="Gross_Prifit-N2"/>
      <sheetName val="Gross_Prifit-K2"/>
      <sheetName val="_Operation_Profit-T2"/>
      <sheetName val="_Operation_Profit-N2"/>
      <sheetName val="Operation_Profit-K2"/>
      <sheetName val="_Sale_Order-K2"/>
      <sheetName val="_Sale_Order_-N2"/>
      <sheetName val="supplier_list2"/>
      <sheetName val="drop_down_List2"/>
      <sheetName val="Corolla_&amp;_Camry"/>
      <sheetName val="SumCompareCurr_"/>
      <sheetName val="Delivery_status"/>
      <sheetName val="Supp_List"/>
      <sheetName val="Unit_Price_97"/>
      <sheetName val="ADI_SUPPLIER_MAP"/>
      <sheetName val="ADI_(2)"/>
      <sheetName val="ADI_(2)×"/>
      <sheetName val="Balance_Sheet4"/>
      <sheetName val="Income_Statement4"/>
      <sheetName val="Other_Analytical_Proc_4"/>
      <sheetName val="cost_centre4"/>
      <sheetName val="Pcs_Per_manHour_(2)3"/>
      <sheetName val="Data_Post3"/>
      <sheetName val="MA310_case3"/>
      <sheetName val="_Sale_Order_-T3"/>
      <sheetName val="Gross_Prifit-T3"/>
      <sheetName val="Gross_Prifit-N3"/>
      <sheetName val="Gross_Prifit-K3"/>
      <sheetName val="_Operation_Profit-T3"/>
      <sheetName val="_Operation_Profit-N3"/>
      <sheetName val="Operation_Profit-K3"/>
      <sheetName val="_Sale_Order-K3"/>
      <sheetName val="_Sale_Order_-N3"/>
      <sheetName val="supplier_list3"/>
      <sheetName val="drop_down_List3"/>
      <sheetName val="Corolla_&amp;_Camry1"/>
      <sheetName val="SumCompareCurr_1"/>
      <sheetName val="Delivery_status1"/>
      <sheetName val="Supp_List1"/>
      <sheetName val="Unit_Price_971"/>
      <sheetName val="ADI_SUPPLIER_MAP1"/>
      <sheetName val="ADI_(2)1"/>
      <sheetName val="ADI_(2)×1"/>
      <sheetName val="DDN LOG"/>
      <sheetName val="cover_org"/>
      <sheetName val="残存ｶｰﾌﾞ"/>
      <sheetName val="27850"/>
      <sheetName val="電子見積(05.11.8)"/>
      <sheetName val="見積集計"/>
      <sheetName val="IMV"/>
      <sheetName val="Sheet1"/>
      <sheetName val="構成"/>
      <sheetName val="CRITERIA1"/>
      <sheetName val="見積"/>
      <sheetName val="A28现状"/>
      <sheetName val="055A现状"/>
      <sheetName val="戦略売3"/>
      <sheetName val="外気負荷"/>
      <sheetName val="5VZFE"/>
      <sheetName val="原単位"/>
      <sheetName val="PS構成"/>
      <sheetName val="2ﾍﾟｰｼﾞ"/>
      <sheetName val="事務所引越見積書"/>
      <sheetName val="製品リスト"/>
      <sheetName val="KD+海生品（計）"/>
      <sheetName val="国内向（計）"/>
      <sheetName val="輸出向（計）"/>
      <sheetName val="社内加工費一覧"/>
      <sheetName val="Mth"/>
      <sheetName val="Qtr"/>
      <sheetName val="PS50P80"/>
      <sheetName val="ASF INVENTORY"/>
      <sheetName val="FORECAST "/>
      <sheetName val="KRISTY FINAL"/>
      <sheetName val="ADD FORECAST(NEW PRODUCTS)"/>
      <sheetName val="INTRANSIT"/>
      <sheetName val="JAN FAINAL"/>
      <sheetName val="AAC"/>
      <sheetName val="ABI"/>
      <sheetName val="ALM"/>
      <sheetName val="AMI"/>
      <sheetName val="AUM"/>
      <sheetName val="AACT"/>
      <sheetName val="ACIN"/>
      <sheetName val="AEIL"/>
      <sheetName val="ocean voyage"/>
      <sheetName val="ｲﾝﾄﾞﾈｼｱ"/>
      <sheetName val="SAC_x005f_x0000_"/>
      <sheetName val="BASIC"/>
      <sheetName val="更新回数"/>
      <sheetName val="SAC?"/>
      <sheetName val="May"/>
      <sheetName val="ヘッダ"/>
      <sheetName val="日英対比表"/>
      <sheetName val="ctdg"/>
      <sheetName val="Current Month"/>
      <sheetName val="Previous Month"/>
      <sheetName val="2005．05．26Iwasaki"/>
      <sheetName val="#REF"/>
      <sheetName val="Proses_Mesin"/>
      <sheetName val="Macro1"/>
      <sheetName val="不良詳細"/>
      <sheetName val="datasheet"/>
      <sheetName val="Color_Plan"/>
      <sheetName val="AE1218"/>
      <sheetName val="16年能増ﾃﾞｰﾀ"/>
      <sheetName val="Trail Status sheet 2"/>
      <sheetName val="マクロ実行前に入力"/>
      <sheetName val="Balance_Sheet5"/>
      <sheetName val="Income_Statement5"/>
      <sheetName val="Other_Analytical_Proc_5"/>
      <sheetName val="cost_centre5"/>
      <sheetName val="Pcs_Per_manHour_(2)4"/>
      <sheetName val="Data_Post4"/>
      <sheetName val="MA310_case4"/>
      <sheetName val="_Sale_Order_-T4"/>
      <sheetName val="Gross_Prifit-T4"/>
      <sheetName val="Gross_Prifit-N4"/>
      <sheetName val="Gross_Prifit-K4"/>
      <sheetName val="_Operation_Profit-T4"/>
      <sheetName val="_Operation_Profit-N4"/>
      <sheetName val="Operation_Profit-K4"/>
      <sheetName val="_Sale_Order-K4"/>
      <sheetName val="_Sale_Order_-N4"/>
      <sheetName val="supplier_list4"/>
      <sheetName val="drop_down_List4"/>
      <sheetName val="Corolla_&amp;_Camry2"/>
      <sheetName val="SumCompareCurr_2"/>
      <sheetName val="Delivery_status2"/>
      <sheetName val="Supp_List2"/>
      <sheetName val="Unit_Price_972"/>
      <sheetName val="ADI_SUPPLIER_MAP2"/>
      <sheetName val="ADI_(2)2"/>
      <sheetName val="ADI_(2)×2"/>
      <sheetName val="電子見積(05_11_8)"/>
      <sheetName val="SAC"/>
      <sheetName val="DDN_LOG"/>
      <sheetName val="ASF_INVENTORY"/>
      <sheetName val="FORECAST_"/>
      <sheetName val="KRISTY_FINAL"/>
      <sheetName val="ADD_FORECAST(NEW_PRODUCTS)"/>
      <sheetName val="JAN_FAINAL"/>
      <sheetName val="ocean_voyage"/>
      <sheetName val="Validation_Code"/>
      <sheetName val="Current_Month"/>
      <sheetName val="Previous_Month"/>
      <sheetName val="dongia (2)"/>
      <sheetName val="giathanh1"/>
      <sheetName val="lam-moi"/>
      <sheetName val="THPDMoi  (2)"/>
      <sheetName val="t-h HA THE"/>
      <sheetName val="chitiet"/>
      <sheetName val="gvl"/>
      <sheetName val="DON GIA"/>
      <sheetName val="gtrinh"/>
      <sheetName val="thao-go"/>
      <sheetName val="CHITIET VL-NC"/>
      <sheetName val="CHITIET VL-NC-TT -1p"/>
      <sheetName val="VC"/>
      <sheetName val="TH XL"/>
      <sheetName val="Tiepdia"/>
      <sheetName val="CHITIET VL-NC-TT-3p"/>
      <sheetName val="Bia TQT"/>
      <sheetName val="TONGKE-HT"/>
      <sheetName val="TDTKP"/>
      <sheetName val="TDTKP1"/>
      <sheetName val="TONGKE3p "/>
      <sheetName val="KPVC-BD "/>
      <sheetName val="VCV-BE-TONG"/>
      <sheetName val="TNHCHINH"/>
      <sheetName val="96年度修理費"/>
      <sheetName val="11.25"/>
      <sheetName val="1.7"/>
      <sheetName val="対象ライン"/>
      <sheetName val="輸送費"/>
      <sheetName val="ﾊﾟﾚﾀｲｽﾞﾊﾞﾝﾆﾝｸﾞ費用一覧"/>
      <sheetName val="2.3"/>
      <sheetName val="V6成形すみわけﾃﾞｰﾀ"/>
      <sheetName val="CurrencyMaster"/>
      <sheetName val="MASTER"/>
      <sheetName val="高棟生産負荷積み上げ"/>
      <sheetName val="購部＠Ｍ"/>
      <sheetName val="MAT"/>
      <sheetName val="Prm"/>
      <sheetName val="展開用"/>
      <sheetName val="800T Follow-up Data"/>
      <sheetName val="Europe PU-1"/>
      <sheetName val="負荷"/>
      <sheetName val="集計表月度不具合"/>
      <sheetName val="CRITERIA3"/>
      <sheetName val="市場推移"/>
      <sheetName val="生計"/>
      <sheetName val=" CAPACITY MASTER"/>
      <sheetName val="LOCATION"/>
      <sheetName val="管理No.T080246"/>
      <sheetName val="capacity"/>
      <sheetName val="Man power"/>
      <sheetName val="数据库"/>
      <sheetName val="ﾄﾖﾀUNIT"/>
      <sheetName val="SAC_x005f_x005f_x005f_x0000_"/>
      <sheetName val="__"/>
      <sheetName val="デ－タ"/>
      <sheetName val="ﾏｽﾀｰ"/>
      <sheetName val="SAC_"/>
      <sheetName val="C100-KICK"/>
      <sheetName val="FG KANBAN"/>
      <sheetName val="PS"/>
      <sheetName val="SAC1.xls"/>
      <sheetName val="7月20日"/>
      <sheetName val="BS"/>
      <sheetName val="Remark"/>
      <sheetName val="07"/>
      <sheetName val="SINSEI"/>
      <sheetName val="TF35090"/>
      <sheetName val="従推"/>
      <sheetName val="LINE 1 GED 07 MY SW IT"/>
      <sheetName val="INPUT DATA"/>
      <sheetName val="リソーセス算出"/>
      <sheetName val="定義"/>
      <sheetName val="2. Definitions"/>
      <sheetName val="全社集計表"/>
      <sheetName val="１次原価"/>
      <sheetName val="M1"/>
      <sheetName val="Input"/>
      <sheetName val="Pint"/>
      <sheetName val="Sales New"/>
      <sheetName val="After Sales Supplier #'s"/>
      <sheetName val="段ﾎﾞｰﾙ箱図番･荷姿ｺｰﾄﾞ"/>
      <sheetName val="AS0173"/>
      <sheetName val="P&amp;Q-0570"/>
      <sheetName val="Balance_Sheet6"/>
      <sheetName val="Income_Statement6"/>
      <sheetName val="Other_Analytical_Proc_6"/>
      <sheetName val="cost_centre6"/>
      <sheetName val="Pcs_Per_manHour_(2)5"/>
      <sheetName val="Data_Post5"/>
      <sheetName val="MA310_case5"/>
      <sheetName val="_Sale_Order_-T5"/>
      <sheetName val="Gross_Prifit-T5"/>
      <sheetName val="Gross_Prifit-N5"/>
      <sheetName val="Gross_Prifit-K5"/>
      <sheetName val="_Operation_Profit-T5"/>
      <sheetName val="_Operation_Profit-N5"/>
      <sheetName val="Operation_Profit-K5"/>
      <sheetName val="_Sale_Order-K5"/>
      <sheetName val="_Sale_Order_-N5"/>
      <sheetName val="supplier_list5"/>
      <sheetName val="drop_down_List5"/>
      <sheetName val="Corolla_&amp;_Camry3"/>
      <sheetName val="SumCompareCurr_3"/>
      <sheetName val="Delivery_status3"/>
      <sheetName val="Supp_List3"/>
      <sheetName val="Unit_Price_973"/>
      <sheetName val="ADI_SUPPLIER_MAP3"/>
      <sheetName val="ADI_(2)3"/>
      <sheetName val="ADI_(2)×3"/>
      <sheetName val="電子見積(05_11_8)1"/>
      <sheetName val="DDN_LOG1"/>
      <sheetName val="ASF_INVENTORY1"/>
      <sheetName val="FORECAST_1"/>
      <sheetName val="KRISTY_FINAL1"/>
      <sheetName val="ADD_FORECAST(NEW_PRODUCTS)1"/>
      <sheetName val="JAN_FAINAL1"/>
      <sheetName val="ocean_voyage1"/>
      <sheetName val="Validation_Code1"/>
      <sheetName val="Current_Month1"/>
      <sheetName val="Previous_Month1"/>
      <sheetName val="Trail_Status_sheet_2"/>
      <sheetName val="dongia_(2)"/>
      <sheetName val="THPDMoi__(2)"/>
      <sheetName val="t-h_HA_THE"/>
      <sheetName val="DON_GIA"/>
      <sheetName val="CHITIET_VL-NC"/>
      <sheetName val="CHITIET_VL-NC-TT_-1p"/>
      <sheetName val="TH_XL"/>
      <sheetName val="CHITIET_VL-NC-TT-3p"/>
      <sheetName val="Bia_TQT"/>
      <sheetName val="TONGKE3p_"/>
      <sheetName val="KPVC-BD_"/>
      <sheetName val="11_25"/>
      <sheetName val="1_7"/>
      <sheetName val="2_3"/>
      <sheetName val="800T_Follow-up_Data"/>
      <sheetName val="Europe_PU-1"/>
      <sheetName val="_CAPACITY_MASTER"/>
      <sheetName val="管理No_T080246"/>
      <sheetName val="Man_power"/>
      <sheetName val="Sales_New"/>
      <sheetName val="After_Sales_Supplier_#'s"/>
      <sheetName val="FG_KANBAN"/>
      <sheetName val="SAC1_xls"/>
      <sheetName val="fondo promedio"/>
      <sheetName val="GRÁFICO DE FONDO POR AFILIADO"/>
      <sheetName val="CONTRACT NOTE"/>
      <sheetName val="table "/>
      <sheetName val="Summary grraph over all volume"/>
      <sheetName val="Tale operation"/>
      <sheetName val="06月"/>
      <sheetName val="係数"/>
      <sheetName val="利润及利润分配表"/>
      <sheetName val="投資（参）"/>
      <sheetName val="条件"/>
      <sheetName val="プリモ_S0"/>
      <sheetName val="プリモ_S1"/>
      <sheetName val="プリモ_S2"/>
      <sheetName val="プリモ_S3"/>
      <sheetName val="試作費（実績）"/>
      <sheetName val="SAC_x005f_x005f_x005f_x005f_x005f_x005f_x005f_x0000_"/>
      <sheetName val="ﾁﾙﾄｽﾃｱﾘﾝｸﾞ機能明細一覧"/>
      <sheetName val="ﾊﾟﾜｽﾃ機能明細一覧"/>
      <sheetName val="CLM-MP"/>
      <sheetName val="新川"/>
      <sheetName val="tZR_39區分(案)0226"/>
      <sheetName val="Graph"/>
      <sheetName val="Check Sheet"/>
      <sheetName val="神奈川生産部"/>
      <sheetName val="3ｶ月比A"/>
      <sheetName val="IP標時xls"/>
      <sheetName val="D x B"/>
      <sheetName val="411110-16320"/>
      <sheetName val="Planilha1"/>
      <sheetName val="411130-24080"/>
      <sheetName val="411120-16290"/>
      <sheetName val="411130-24130"/>
      <sheetName val="411140-19920"/>
      <sheetName val=" 411310-14120 "/>
      <sheetName val="411320-14120"/>
      <sheetName val="411330-15670"/>
      <sheetName val="411330-16780"/>
      <sheetName val="411340-15670"/>
      <sheetName val="411340-16780"/>
      <sheetName val="Parts (All)"/>
      <sheetName val="SLIP"/>
      <sheetName val="PP_Letter 389N"/>
      <sheetName val="items (2)"/>
      <sheetName val="items (3)"/>
      <sheetName val="Balance_Sheet7"/>
      <sheetName val="Income_Statement7"/>
      <sheetName val="Other_Analytical_Proc_7"/>
      <sheetName val="cost_centre7"/>
      <sheetName val="Pcs_Per_manHour_(2)6"/>
      <sheetName val="Data_Post6"/>
      <sheetName val="MA310_case6"/>
      <sheetName val="_Sale_Order_-T6"/>
      <sheetName val="Gross_Prifit-T6"/>
      <sheetName val="Gross_Prifit-N6"/>
      <sheetName val="Gross_Prifit-K6"/>
      <sheetName val="_Operation_Profit-T6"/>
      <sheetName val="_Operation_Profit-N6"/>
      <sheetName val="Operation_Profit-K6"/>
      <sheetName val="_Sale_Order-K6"/>
      <sheetName val="_Sale_Order_-N6"/>
      <sheetName val="supplier_list6"/>
      <sheetName val="drop_down_List6"/>
      <sheetName val="Corolla_&amp;_Camry4"/>
      <sheetName val="SumCompareCurr_4"/>
      <sheetName val="Delivery_status4"/>
      <sheetName val="Supp_List4"/>
      <sheetName val="Unit_Price_974"/>
      <sheetName val="ADI_SUPPLIER_MAP4"/>
      <sheetName val="ADI_(2)4"/>
      <sheetName val="ADI_(2)×4"/>
      <sheetName val="電子見積(05_11_8)2"/>
      <sheetName val="DDN_LOG2"/>
      <sheetName val="ASF_INVENTORY2"/>
      <sheetName val="FORECAST_2"/>
      <sheetName val="KRISTY_FINAL2"/>
      <sheetName val="ADD_FORECAST(NEW_PRODUCTS)2"/>
      <sheetName val="JAN_FAINAL2"/>
      <sheetName val="ocean_voyage2"/>
      <sheetName val="Validation_Code2"/>
      <sheetName val="Current_Month2"/>
      <sheetName val="Previous_Month2"/>
      <sheetName val="Trail_Status_sheet_21"/>
      <sheetName val="dongia_(2)1"/>
      <sheetName val="THPDMoi__(2)1"/>
      <sheetName val="t-h_HA_THE1"/>
      <sheetName val="DON_GIA1"/>
      <sheetName val="CHITIET_VL-NC1"/>
      <sheetName val="CHITIET_VL-NC-TT_-1p1"/>
      <sheetName val="TH_XL1"/>
      <sheetName val="CHITIET_VL-NC-TT-3p1"/>
      <sheetName val="Bia_TQT1"/>
      <sheetName val="TONGKE3p_1"/>
      <sheetName val="KPVC-BD_1"/>
      <sheetName val="11_251"/>
      <sheetName val="1_71"/>
      <sheetName val="2_31"/>
      <sheetName val="800T_Follow-up_Data1"/>
      <sheetName val="Europe_PU-11"/>
      <sheetName val="_CAPACITY_MASTER1"/>
      <sheetName val="管理No_T0802461"/>
      <sheetName val="Man_power1"/>
      <sheetName val="Sales_New1"/>
      <sheetName val="After_Sales_Supplier_#'s1"/>
      <sheetName val="FG_KANBAN1"/>
      <sheetName val="SAC1_xls1"/>
      <sheetName val="2__Definitions"/>
      <sheetName val="LINE_1_GED_07_MY_SW_IT"/>
      <sheetName val="INPUT_DATA"/>
      <sheetName val="fondo_promedio"/>
      <sheetName val="GRÁFICO_DE_FONDO_POR_AFILIADO"/>
      <sheetName val="CONTRACT_NOTE"/>
      <sheetName val="table_"/>
      <sheetName val="Summary_grraph_over_all_volume"/>
      <sheetName val="Tale_operation"/>
      <sheetName val="D_x_B"/>
      <sheetName val="_411310-14120_"/>
      <sheetName val="Parts_(All)"/>
      <sheetName val="PP_Letter_389N"/>
      <sheetName val="Check_Sheet"/>
      <sheetName val="Balance_Sheet8"/>
      <sheetName val="Income_Statement8"/>
      <sheetName val="Other_Analytical_Proc_8"/>
      <sheetName val="cost_centre8"/>
      <sheetName val="Pcs_Per_manHour_(2)7"/>
      <sheetName val="Data_Post7"/>
      <sheetName val="MA310_case7"/>
      <sheetName val="_Sale_Order_-T7"/>
      <sheetName val="Gross_Prifit-T7"/>
      <sheetName val="Gross_Prifit-N7"/>
      <sheetName val="Gross_Prifit-K7"/>
      <sheetName val="_Operation_Profit-T7"/>
      <sheetName val="_Operation_Profit-N7"/>
      <sheetName val="Operation_Profit-K7"/>
      <sheetName val="_Sale_Order-K7"/>
      <sheetName val="_Sale_Order_-N7"/>
      <sheetName val="supplier_list7"/>
      <sheetName val="drop_down_List7"/>
      <sheetName val="Corolla_&amp;_Camry5"/>
      <sheetName val="SumCompareCurr_5"/>
      <sheetName val="Delivery_status5"/>
      <sheetName val="Supp_List5"/>
      <sheetName val="Unit_Price_975"/>
      <sheetName val="ADI_SUPPLIER_MAP5"/>
      <sheetName val="ADI_(2)5"/>
      <sheetName val="ADI_(2)×5"/>
      <sheetName val="電子見積(05_11_8)3"/>
      <sheetName val="DDN_LOG3"/>
      <sheetName val="ASF_INVENTORY3"/>
      <sheetName val="FORECAST_3"/>
      <sheetName val="KRISTY_FINAL3"/>
      <sheetName val="ADD_FORECAST(NEW_PRODUCTS)3"/>
      <sheetName val="JAN_FAINAL3"/>
      <sheetName val="ocean_voyage3"/>
      <sheetName val="Validation_Code3"/>
      <sheetName val="Current_Month3"/>
      <sheetName val="Previous_Month3"/>
      <sheetName val="Trail_Status_sheet_22"/>
      <sheetName val="dongia_(2)2"/>
      <sheetName val="THPDMoi__(2)2"/>
      <sheetName val="t-h_HA_THE2"/>
      <sheetName val="DON_GIA2"/>
      <sheetName val="CHITIET_VL-NC2"/>
      <sheetName val="CHITIET_VL-NC-TT_-1p2"/>
      <sheetName val="TH_XL2"/>
      <sheetName val="CHITIET_VL-NC-TT-3p2"/>
      <sheetName val="Bia_TQT2"/>
      <sheetName val="TONGKE3p_2"/>
      <sheetName val="KPVC-BD_2"/>
      <sheetName val="11_252"/>
      <sheetName val="1_72"/>
      <sheetName val="2_32"/>
      <sheetName val="800T_Follow-up_Data2"/>
      <sheetName val="Europe_PU-12"/>
      <sheetName val="_CAPACITY_MASTER2"/>
      <sheetName val="管理No_T0802462"/>
      <sheetName val="Man_power2"/>
      <sheetName val="Sales_New2"/>
      <sheetName val="After_Sales_Supplier_#'s2"/>
      <sheetName val="FG_KANBAN2"/>
      <sheetName val="SAC1_xls2"/>
      <sheetName val="2__Definitions1"/>
      <sheetName val="LINE_1_GED_07_MY_SW_IT1"/>
      <sheetName val="INPUT_DATA1"/>
      <sheetName val="fondo_promedio1"/>
      <sheetName val="GRÁFICO_DE_FONDO_POR_AFILIADO1"/>
      <sheetName val="table_1"/>
      <sheetName val="CONTRACT_NOTE1"/>
      <sheetName val="Summary_grraph_over_all_volume1"/>
      <sheetName val="Tale_operation1"/>
      <sheetName val="≪PUR≫ Input"/>
      <sheetName val="验证用"/>
      <sheetName val="415T原"/>
      <sheetName val="Table"/>
    </sheetNames>
    <sheetDataSet>
      <sheetData sheetId="0" refreshError="1"/>
      <sheetData sheetId="1" refreshError="1">
        <row r="5">
          <cell r="B5">
            <v>40120373.07</v>
          </cell>
          <cell r="C5">
            <v>16789148.649999999</v>
          </cell>
          <cell r="F5">
            <v>49588981</v>
          </cell>
        </row>
        <row r="7">
          <cell r="B7">
            <v>119627201.06999999</v>
          </cell>
          <cell r="C7">
            <v>93887320.170000002</v>
          </cell>
          <cell r="F7">
            <v>59850130</v>
          </cell>
        </row>
        <row r="9">
          <cell r="B9">
            <v>284747574.13999999</v>
          </cell>
          <cell r="C9">
            <v>110676468.81999999</v>
          </cell>
          <cell r="F9">
            <v>204439111</v>
          </cell>
        </row>
        <row r="11">
          <cell r="B11">
            <v>124586626.25</v>
          </cell>
          <cell r="C11">
            <v>64262493</v>
          </cell>
          <cell r="F11">
            <v>55804384</v>
          </cell>
        </row>
        <row r="14">
          <cell r="B14">
            <v>544112931.53999996</v>
          </cell>
          <cell r="C14">
            <v>213431643.97</v>
          </cell>
          <cell r="F14">
            <v>288221245</v>
          </cell>
        </row>
        <row r="20">
          <cell r="B20">
            <v>1856091247.7</v>
          </cell>
          <cell r="C20">
            <v>1044559718.97</v>
          </cell>
          <cell r="F20">
            <v>1169600210</v>
          </cell>
        </row>
        <row r="22">
          <cell r="B22">
            <v>-340027.03</v>
          </cell>
          <cell r="C22">
            <v>-605495.4</v>
          </cell>
          <cell r="F22">
            <v>-658496</v>
          </cell>
        </row>
        <row r="25">
          <cell r="B25">
            <v>-1176970000</v>
          </cell>
          <cell r="C25">
            <v>-494059800</v>
          </cell>
          <cell r="F25">
            <v>-482133600</v>
          </cell>
        </row>
        <row r="28">
          <cell r="B28">
            <v>-1460120359.7</v>
          </cell>
          <cell r="C28">
            <v>-687178163.97000003</v>
          </cell>
          <cell r="F28">
            <v>-700891983</v>
          </cell>
        </row>
        <row r="34">
          <cell r="B34">
            <v>-395970888</v>
          </cell>
          <cell r="C34">
            <v>-357381555</v>
          </cell>
          <cell r="F34">
            <v>-468708227</v>
          </cell>
        </row>
      </sheetData>
      <sheetData sheetId="2" refreshError="1">
        <row r="5">
          <cell r="B5">
            <v>921958239</v>
          </cell>
          <cell r="C5">
            <v>537420469</v>
          </cell>
          <cell r="F5">
            <v>211712524</v>
          </cell>
        </row>
        <row r="6">
          <cell r="B6">
            <v>-775409264</v>
          </cell>
          <cell r="C6">
            <v>-495654964</v>
          </cell>
        </row>
        <row r="8">
          <cell r="B8">
            <v>146548975</v>
          </cell>
          <cell r="C8">
            <v>41765505</v>
          </cell>
          <cell r="F8">
            <v>14075988</v>
          </cell>
        </row>
        <row r="15">
          <cell r="B15">
            <v>10773968</v>
          </cell>
          <cell r="C15">
            <v>-79931476</v>
          </cell>
          <cell r="F15">
            <v>-74901825.549999997</v>
          </cell>
        </row>
        <row r="17">
          <cell r="B17">
            <v>-9099824</v>
          </cell>
          <cell r="C17">
            <v>-10103338</v>
          </cell>
          <cell r="F17">
            <v>-90669167.280000001</v>
          </cell>
        </row>
        <row r="19">
          <cell r="B19">
            <v>1674144</v>
          </cell>
          <cell r="C19">
            <v>-90034814</v>
          </cell>
          <cell r="F19">
            <v>-165570992.82999998</v>
          </cell>
        </row>
        <row r="26">
          <cell r="B26">
            <v>1674144</v>
          </cell>
          <cell r="C26">
            <v>-63993535</v>
          </cell>
          <cell r="F26">
            <v>-165570992.82999998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>
        <row r="5">
          <cell r="B5">
            <v>40120373.07</v>
          </cell>
        </row>
      </sheetData>
      <sheetData sheetId="116">
        <row r="5">
          <cell r="B5">
            <v>921958239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>
        <row r="5">
          <cell r="B5">
            <v>40120373.07</v>
          </cell>
        </row>
      </sheetData>
      <sheetData sheetId="126">
        <row r="5">
          <cell r="B5">
            <v>921958239</v>
          </cell>
        </row>
      </sheetData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>
        <row r="5">
          <cell r="B5">
            <v>40120373.07</v>
          </cell>
        </row>
      </sheetData>
      <sheetData sheetId="355">
        <row r="5">
          <cell r="B5">
            <v>921958239</v>
          </cell>
        </row>
      </sheetData>
      <sheetData sheetId="356">
        <row r="5">
          <cell r="B5">
            <v>40120373.07</v>
          </cell>
        </row>
      </sheetData>
      <sheetData sheetId="357">
        <row r="5">
          <cell r="B5">
            <v>40120373.07</v>
          </cell>
        </row>
      </sheetData>
      <sheetData sheetId="358">
        <row r="5">
          <cell r="B5">
            <v>921958239</v>
          </cell>
        </row>
      </sheetData>
      <sheetData sheetId="359">
        <row r="5">
          <cell r="B5">
            <v>40120373.07</v>
          </cell>
        </row>
      </sheetData>
      <sheetData sheetId="360">
        <row r="5">
          <cell r="B5">
            <v>921958239</v>
          </cell>
        </row>
      </sheetData>
      <sheetData sheetId="361">
        <row r="5">
          <cell r="B5">
            <v>40120373.07</v>
          </cell>
        </row>
      </sheetData>
      <sheetData sheetId="362">
        <row r="5">
          <cell r="B5">
            <v>921958239</v>
          </cell>
        </row>
      </sheetData>
      <sheetData sheetId="363">
        <row r="5">
          <cell r="B5">
            <v>921958239</v>
          </cell>
        </row>
      </sheetData>
      <sheetData sheetId="364">
        <row r="5">
          <cell r="B5">
            <v>921958239</v>
          </cell>
        </row>
      </sheetData>
      <sheetData sheetId="365">
        <row r="5">
          <cell r="B5">
            <v>40120373.07</v>
          </cell>
        </row>
      </sheetData>
      <sheetData sheetId="366">
        <row r="5">
          <cell r="B5">
            <v>40120373.07</v>
          </cell>
        </row>
      </sheetData>
      <sheetData sheetId="367">
        <row r="5">
          <cell r="B5">
            <v>921958239</v>
          </cell>
        </row>
      </sheetData>
      <sheetData sheetId="368">
        <row r="5">
          <cell r="B5">
            <v>40120373.07</v>
          </cell>
        </row>
      </sheetData>
      <sheetData sheetId="369">
        <row r="5">
          <cell r="B5">
            <v>921958239</v>
          </cell>
        </row>
      </sheetData>
      <sheetData sheetId="370">
        <row r="5">
          <cell r="B5">
            <v>921958239</v>
          </cell>
        </row>
      </sheetData>
      <sheetData sheetId="371">
        <row r="5">
          <cell r="B5">
            <v>921958239</v>
          </cell>
        </row>
      </sheetData>
      <sheetData sheetId="372">
        <row r="5">
          <cell r="B5">
            <v>40120373.07</v>
          </cell>
        </row>
      </sheetData>
      <sheetData sheetId="373">
        <row r="5">
          <cell r="B5">
            <v>40120373.07</v>
          </cell>
        </row>
      </sheetData>
      <sheetData sheetId="374">
        <row r="5">
          <cell r="B5">
            <v>921958239</v>
          </cell>
        </row>
      </sheetData>
      <sheetData sheetId="375">
        <row r="5">
          <cell r="B5">
            <v>921958239</v>
          </cell>
        </row>
      </sheetData>
      <sheetData sheetId="376">
        <row r="5">
          <cell r="B5">
            <v>921958239</v>
          </cell>
        </row>
      </sheetData>
      <sheetData sheetId="377">
        <row r="5">
          <cell r="B5">
            <v>40120373.07</v>
          </cell>
        </row>
      </sheetData>
      <sheetData sheetId="378">
        <row r="5">
          <cell r="B5">
            <v>40120373.07</v>
          </cell>
        </row>
      </sheetData>
      <sheetData sheetId="379">
        <row r="5">
          <cell r="B5">
            <v>921958239</v>
          </cell>
        </row>
      </sheetData>
      <sheetData sheetId="380">
        <row r="5">
          <cell r="B5">
            <v>921958239</v>
          </cell>
        </row>
      </sheetData>
      <sheetData sheetId="381">
        <row r="5">
          <cell r="B5">
            <v>921958239</v>
          </cell>
        </row>
      </sheetData>
      <sheetData sheetId="382">
        <row r="5">
          <cell r="B5">
            <v>921958239</v>
          </cell>
        </row>
      </sheetData>
      <sheetData sheetId="383">
        <row r="5">
          <cell r="B5">
            <v>40120373.07</v>
          </cell>
        </row>
      </sheetData>
      <sheetData sheetId="384">
        <row r="5">
          <cell r="B5">
            <v>40120373.07</v>
          </cell>
        </row>
      </sheetData>
      <sheetData sheetId="385">
        <row r="5">
          <cell r="B5">
            <v>40120373.07</v>
          </cell>
        </row>
      </sheetData>
      <sheetData sheetId="386">
        <row r="5">
          <cell r="B5">
            <v>921958239</v>
          </cell>
        </row>
      </sheetData>
      <sheetData sheetId="387">
        <row r="5">
          <cell r="B5">
            <v>921958239</v>
          </cell>
        </row>
      </sheetData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 refreshError="1"/>
      <sheetData sheetId="457" refreshError="1"/>
      <sheetData sheetId="458">
        <row r="5">
          <cell r="B5">
            <v>0</v>
          </cell>
        </row>
      </sheetData>
      <sheetData sheetId="459">
        <row r="5">
          <cell r="B5">
            <v>0</v>
          </cell>
        </row>
      </sheetData>
      <sheetData sheetId="460">
        <row r="5">
          <cell r="B5">
            <v>40120373.07</v>
          </cell>
        </row>
      </sheetData>
      <sheetData sheetId="461">
        <row r="5">
          <cell r="B5">
            <v>921958239</v>
          </cell>
        </row>
      </sheetData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Tickmarks"/>
      <sheetName val="Revenue"/>
      <sheetName val="khung ten TD"/>
      <sheetName val="回答"/>
      <sheetName val="Reference"/>
    </sheetNames>
    <sheetDataSet>
      <sheetData sheetId="0">
        <row r="1">
          <cell r="J1" t="str">
            <v>31/12/06</v>
          </cell>
        </row>
      </sheetData>
      <sheetData sheetId="1" refreshError="1">
        <row r="1">
          <cell r="J1" t="str">
            <v>31/12/06</v>
          </cell>
        </row>
        <row r="3">
          <cell r="J3">
            <v>581900</v>
          </cell>
        </row>
        <row r="4">
          <cell r="J4">
            <v>695159.73</v>
          </cell>
        </row>
        <row r="5">
          <cell r="J5">
            <v>56439561.990000002</v>
          </cell>
        </row>
        <row r="6">
          <cell r="J6">
            <v>-2266161</v>
          </cell>
        </row>
        <row r="7">
          <cell r="J7">
            <v>510222.62</v>
          </cell>
        </row>
        <row r="8">
          <cell r="J8">
            <v>3063151.95</v>
          </cell>
        </row>
        <row r="9">
          <cell r="J9">
            <v>54286010.869999997</v>
          </cell>
        </row>
        <row r="10">
          <cell r="J10">
            <v>0</v>
          </cell>
        </row>
        <row r="11">
          <cell r="J11">
            <v>26448.28</v>
          </cell>
        </row>
        <row r="12">
          <cell r="J12">
            <v>5182635.16</v>
          </cell>
        </row>
        <row r="13">
          <cell r="J13">
            <v>0</v>
          </cell>
        </row>
        <row r="14">
          <cell r="J14">
            <v>14051201.42</v>
          </cell>
        </row>
        <row r="15">
          <cell r="J15">
            <v>1000</v>
          </cell>
        </row>
        <row r="16">
          <cell r="J16">
            <v>2128398.5</v>
          </cell>
        </row>
        <row r="17">
          <cell r="J17">
            <v>0</v>
          </cell>
        </row>
        <row r="18">
          <cell r="J18">
            <v>134699529.51999998</v>
          </cell>
        </row>
        <row r="20">
          <cell r="J20">
            <v>0</v>
          </cell>
        </row>
        <row r="21">
          <cell r="J21">
            <v>750000000</v>
          </cell>
        </row>
        <row r="22">
          <cell r="J22">
            <v>100000000</v>
          </cell>
        </row>
        <row r="23">
          <cell r="J23">
            <v>850000000</v>
          </cell>
        </row>
        <row r="25">
          <cell r="J25">
            <v>64223015.159999996</v>
          </cell>
        </row>
        <row r="26">
          <cell r="J26">
            <v>64223015.159999996</v>
          </cell>
        </row>
        <row r="28">
          <cell r="J28">
            <v>806641786.75</v>
          </cell>
        </row>
        <row r="29">
          <cell r="J29">
            <v>806641786.75</v>
          </cell>
        </row>
        <row r="31">
          <cell r="J31">
            <v>0</v>
          </cell>
        </row>
        <row r="33">
          <cell r="J33">
            <v>54988241.289999999</v>
          </cell>
        </row>
        <row r="34">
          <cell r="J34">
            <v>43233281.859999999</v>
          </cell>
        </row>
        <row r="35">
          <cell r="J35">
            <v>41538317.259999998</v>
          </cell>
        </row>
        <row r="36">
          <cell r="J36">
            <v>143788124.75999999</v>
          </cell>
        </row>
        <row r="37">
          <cell r="J37">
            <v>21917395.84</v>
          </cell>
        </row>
        <row r="38">
          <cell r="J38">
            <v>11867751.91</v>
          </cell>
        </row>
        <row r="39">
          <cell r="J39">
            <v>4366396.25</v>
          </cell>
        </row>
        <row r="40">
          <cell r="J40">
            <v>137786769.71000001</v>
          </cell>
        </row>
        <row r="41">
          <cell r="J41">
            <v>0</v>
          </cell>
        </row>
        <row r="42">
          <cell r="J42">
            <v>4951662.1399999997</v>
          </cell>
        </row>
        <row r="43">
          <cell r="J43">
            <v>812999</v>
          </cell>
        </row>
        <row r="44">
          <cell r="J44">
            <v>99778730.420000002</v>
          </cell>
        </row>
        <row r="45">
          <cell r="J45">
            <v>1137890</v>
          </cell>
        </row>
        <row r="46">
          <cell r="J46">
            <v>355700.7</v>
          </cell>
        </row>
        <row r="47">
          <cell r="J47">
            <v>173250</v>
          </cell>
        </row>
        <row r="48">
          <cell r="J48">
            <v>45583567.57</v>
          </cell>
        </row>
        <row r="49">
          <cell r="J49">
            <v>1153404</v>
          </cell>
        </row>
        <row r="50">
          <cell r="J50">
            <v>18735341</v>
          </cell>
        </row>
        <row r="51">
          <cell r="J51">
            <v>68474142.849999994</v>
          </cell>
        </row>
        <row r="52">
          <cell r="J52">
            <v>8530034.6699999999</v>
          </cell>
        </row>
        <row r="53">
          <cell r="J53">
            <v>303589.98</v>
          </cell>
        </row>
        <row r="54">
          <cell r="J54">
            <v>14588463.939999999</v>
          </cell>
        </row>
        <row r="55">
          <cell r="J55">
            <v>606922.25</v>
          </cell>
        </row>
        <row r="56">
          <cell r="J56">
            <v>724671977.4000001</v>
          </cell>
        </row>
        <row r="58">
          <cell r="J58">
            <v>-8530034.6699999999</v>
          </cell>
        </row>
        <row r="59">
          <cell r="J59">
            <v>-8530034.6699999999</v>
          </cell>
        </row>
        <row r="61">
          <cell r="J61">
            <v>1176319.1399999999</v>
          </cell>
        </row>
        <row r="62">
          <cell r="J62">
            <v>0</v>
          </cell>
        </row>
        <row r="63">
          <cell r="J63">
            <v>0</v>
          </cell>
        </row>
        <row r="64">
          <cell r="J64">
            <v>18744551.870000001</v>
          </cell>
        </row>
        <row r="65">
          <cell r="J65">
            <v>1059561.3500000001</v>
          </cell>
        </row>
        <row r="66">
          <cell r="J66">
            <v>2608197.75</v>
          </cell>
        </row>
        <row r="67">
          <cell r="J67">
            <v>684483.53</v>
          </cell>
        </row>
        <row r="68">
          <cell r="J68">
            <v>0.01</v>
          </cell>
        </row>
        <row r="69">
          <cell r="J69">
            <v>565000</v>
          </cell>
        </row>
        <row r="70">
          <cell r="J70">
            <v>120000</v>
          </cell>
        </row>
        <row r="71">
          <cell r="J71">
            <v>3800301.87</v>
          </cell>
        </row>
        <row r="72">
          <cell r="J72">
            <v>13480865.68</v>
          </cell>
        </row>
        <row r="73">
          <cell r="J73">
            <v>0</v>
          </cell>
        </row>
        <row r="74">
          <cell r="J74">
            <v>3496327.57</v>
          </cell>
        </row>
        <row r="75">
          <cell r="J75">
            <v>117250</v>
          </cell>
        </row>
        <row r="76">
          <cell r="J76">
            <v>39621830.810000002</v>
          </cell>
        </row>
        <row r="77">
          <cell r="J77">
            <v>85474689.580000013</v>
          </cell>
        </row>
        <row r="79">
          <cell r="J79">
            <v>0</v>
          </cell>
        </row>
        <row r="80">
          <cell r="J80">
            <v>0</v>
          </cell>
        </row>
        <row r="82">
          <cell r="J82">
            <v>52371072</v>
          </cell>
        </row>
        <row r="83">
          <cell r="J83">
            <v>52371072</v>
          </cell>
        </row>
        <row r="85">
          <cell r="J85">
            <v>69458550</v>
          </cell>
        </row>
        <row r="86">
          <cell r="J86">
            <v>335648527.36000001</v>
          </cell>
        </row>
        <row r="87">
          <cell r="J87">
            <v>180676768.52000001</v>
          </cell>
        </row>
        <row r="88">
          <cell r="J88">
            <v>2313983114.3200002</v>
          </cell>
        </row>
        <row r="89">
          <cell r="J89">
            <v>75124449.189999998</v>
          </cell>
        </row>
        <row r="90">
          <cell r="J90">
            <v>921376254.23000002</v>
          </cell>
        </row>
        <row r="91">
          <cell r="J91">
            <v>143965983.28999999</v>
          </cell>
        </row>
        <row r="92">
          <cell r="J92">
            <v>18553052</v>
          </cell>
        </row>
        <row r="93">
          <cell r="J93">
            <v>4058786698.9100003</v>
          </cell>
        </row>
        <row r="95">
          <cell r="J95">
            <v>-106283228.33</v>
          </cell>
        </row>
        <row r="96">
          <cell r="J96">
            <v>-26608770.629999999</v>
          </cell>
        </row>
        <row r="97">
          <cell r="J97">
            <v>-1178116522.0799999</v>
          </cell>
        </row>
        <row r="98">
          <cell r="J98">
            <v>-41408996.960000001</v>
          </cell>
        </row>
        <row r="99">
          <cell r="J99">
            <v>-634609016.99000001</v>
          </cell>
        </row>
        <row r="100">
          <cell r="J100">
            <v>-82117023.239999995</v>
          </cell>
        </row>
        <row r="101">
          <cell r="J101">
            <v>-5291124.0999999996</v>
          </cell>
        </row>
        <row r="102">
          <cell r="J102">
            <v>-2074434682.3299999</v>
          </cell>
        </row>
        <row r="104">
          <cell r="J104">
            <v>578572296.08000004</v>
          </cell>
        </row>
        <row r="105">
          <cell r="J105">
            <v>578572296.08000004</v>
          </cell>
        </row>
        <row r="107">
          <cell r="J107">
            <v>14437059.810000001</v>
          </cell>
        </row>
        <row r="108">
          <cell r="J108">
            <v>416774.63</v>
          </cell>
        </row>
        <row r="109">
          <cell r="J109">
            <v>3790735.63</v>
          </cell>
        </row>
        <row r="110">
          <cell r="J110">
            <v>2000000</v>
          </cell>
        </row>
        <row r="111">
          <cell r="J111">
            <v>140300</v>
          </cell>
        </row>
        <row r="112">
          <cell r="J112">
            <v>20784870.07</v>
          </cell>
        </row>
        <row r="114">
          <cell r="J114">
            <v>-267726013.91</v>
          </cell>
        </row>
        <row r="115">
          <cell r="J115">
            <v>-267726013.91</v>
          </cell>
        </row>
        <row r="117">
          <cell r="J117">
            <v>-396200151.20999998</v>
          </cell>
        </row>
        <row r="118">
          <cell r="J118">
            <v>3686808.89</v>
          </cell>
        </row>
        <row r="119">
          <cell r="J119">
            <v>-392513342.31999999</v>
          </cell>
        </row>
        <row r="121">
          <cell r="J121">
            <v>-1356860.89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-1033374.14</v>
          </cell>
        </row>
        <row r="125">
          <cell r="J125">
            <v>-1642964.03</v>
          </cell>
        </row>
        <row r="126">
          <cell r="J126">
            <v>0</v>
          </cell>
        </row>
        <row r="127">
          <cell r="J127">
            <v>-12355573.23</v>
          </cell>
        </row>
        <row r="128">
          <cell r="J128">
            <v>-16388772.289999999</v>
          </cell>
        </row>
        <row r="130">
          <cell r="J130">
            <v>-101412628.66</v>
          </cell>
        </row>
        <row r="131">
          <cell r="J131">
            <v>-101412628.66</v>
          </cell>
        </row>
        <row r="133">
          <cell r="J133">
            <v>0</v>
          </cell>
        </row>
        <row r="134">
          <cell r="J134">
            <v>-7515011.1699999999</v>
          </cell>
        </row>
        <row r="135">
          <cell r="J135">
            <v>0</v>
          </cell>
        </row>
        <row r="136">
          <cell r="J136">
            <v>-131840698.01000001</v>
          </cell>
        </row>
        <row r="137">
          <cell r="J137">
            <v>-515736</v>
          </cell>
        </row>
        <row r="138">
          <cell r="J138">
            <v>0</v>
          </cell>
        </row>
        <row r="139">
          <cell r="J139">
            <v>-1606027.64</v>
          </cell>
        </row>
        <row r="140">
          <cell r="J140">
            <v>-141477472.81999999</v>
          </cell>
        </row>
        <row r="142">
          <cell r="J142">
            <v>-31581002.52</v>
          </cell>
        </row>
        <row r="143">
          <cell r="J143">
            <v>-31581002.52</v>
          </cell>
        </row>
        <row r="145">
          <cell r="J145">
            <v>0</v>
          </cell>
        </row>
        <row r="146">
          <cell r="J146">
            <v>0</v>
          </cell>
        </row>
        <row r="148">
          <cell r="J148">
            <v>-426970000</v>
          </cell>
        </row>
        <row r="149">
          <cell r="J149">
            <v>-426970000</v>
          </cell>
        </row>
        <row r="151">
          <cell r="J151">
            <v>-41927832.920000002</v>
          </cell>
        </row>
        <row r="152">
          <cell r="J152">
            <v>0</v>
          </cell>
        </row>
        <row r="153">
          <cell r="J153">
            <v>-41927832.920000002</v>
          </cell>
        </row>
        <row r="155">
          <cell r="J155">
            <v>0</v>
          </cell>
        </row>
        <row r="156">
          <cell r="J156">
            <v>0</v>
          </cell>
        </row>
        <row r="158">
          <cell r="J158">
            <v>-6524543.8399999999</v>
          </cell>
        </row>
        <row r="159">
          <cell r="J159">
            <v>0</v>
          </cell>
        </row>
        <row r="160">
          <cell r="J160">
            <v>-6524543.8399999999</v>
          </cell>
        </row>
        <row r="162">
          <cell r="J162">
            <v>-880000000</v>
          </cell>
        </row>
        <row r="163">
          <cell r="J163">
            <v>-880000000</v>
          </cell>
        </row>
        <row r="165">
          <cell r="J165">
            <v>71929171.159999996</v>
          </cell>
        </row>
        <row r="166">
          <cell r="J166">
            <v>-2105075104.29</v>
          </cell>
        </row>
        <row r="167">
          <cell r="J167">
            <v>180070103.72</v>
          </cell>
        </row>
        <row r="168">
          <cell r="J168">
            <v>-1853075829.4099998</v>
          </cell>
        </row>
        <row r="170">
          <cell r="J170">
            <v>0</v>
          </cell>
        </row>
        <row r="172">
          <cell r="J172">
            <v>-8775309039.7000008</v>
          </cell>
        </row>
        <row r="173">
          <cell r="J173">
            <v>-220668118.09</v>
          </cell>
        </row>
        <row r="174">
          <cell r="J174">
            <v>0</v>
          </cell>
        </row>
        <row r="175">
          <cell r="J175">
            <v>0</v>
          </cell>
        </row>
        <row r="176">
          <cell r="J176">
            <v>-8995977157.7900009</v>
          </cell>
        </row>
        <row r="178">
          <cell r="J178">
            <v>-3359200</v>
          </cell>
        </row>
        <row r="179">
          <cell r="J179">
            <v>-3359200</v>
          </cell>
        </row>
        <row r="181">
          <cell r="J181">
            <v>0</v>
          </cell>
        </row>
        <row r="182">
          <cell r="J182">
            <v>7488797713.6400003</v>
          </cell>
        </row>
        <row r="183">
          <cell r="J183">
            <v>391309862.43000001</v>
          </cell>
        </row>
        <row r="184">
          <cell r="J184">
            <v>3042272790.0799999</v>
          </cell>
        </row>
        <row r="185">
          <cell r="J185">
            <v>814549451.01999998</v>
          </cell>
        </row>
        <row r="186">
          <cell r="J186">
            <v>1570762581.3299999</v>
          </cell>
        </row>
        <row r="187">
          <cell r="J187">
            <v>112709064.76000001</v>
          </cell>
        </row>
        <row r="188">
          <cell r="J188">
            <v>24280682.550000001</v>
          </cell>
        </row>
        <row r="189">
          <cell r="J189">
            <v>2443865</v>
          </cell>
        </row>
        <row r="190">
          <cell r="J190">
            <v>11860664.5</v>
          </cell>
        </row>
        <row r="191">
          <cell r="J191">
            <v>0</v>
          </cell>
        </row>
        <row r="192">
          <cell r="J192">
            <v>0</v>
          </cell>
        </row>
        <row r="193">
          <cell r="J193">
            <v>14821475.130000001</v>
          </cell>
        </row>
        <row r="194">
          <cell r="J194">
            <v>33244934.27</v>
          </cell>
        </row>
        <row r="195">
          <cell r="J195">
            <v>5510070.2400000002</v>
          </cell>
        </row>
        <row r="196">
          <cell r="J196">
            <v>3042853.72</v>
          </cell>
        </row>
        <row r="197">
          <cell r="J197">
            <v>40106451.399999999</v>
          </cell>
        </row>
        <row r="198">
          <cell r="J198">
            <v>14119784.609999999</v>
          </cell>
        </row>
        <row r="199">
          <cell r="J199">
            <v>3267538.3</v>
          </cell>
        </row>
        <row r="200">
          <cell r="J200">
            <v>0</v>
          </cell>
        </row>
        <row r="201">
          <cell r="J201">
            <v>30260050</v>
          </cell>
        </row>
        <row r="202">
          <cell r="J202">
            <v>0</v>
          </cell>
        </row>
        <row r="203">
          <cell r="J203">
            <v>12186334.84</v>
          </cell>
        </row>
        <row r="204">
          <cell r="J204">
            <v>0</v>
          </cell>
        </row>
        <row r="205">
          <cell r="J205">
            <v>27509275.530000001</v>
          </cell>
        </row>
        <row r="206">
          <cell r="J206">
            <v>96813882.640000001</v>
          </cell>
        </row>
        <row r="207">
          <cell r="J207">
            <v>19717670.079999998</v>
          </cell>
        </row>
        <row r="208">
          <cell r="J208">
            <v>18967691.25</v>
          </cell>
        </row>
        <row r="209">
          <cell r="J209">
            <v>17031062.300000001</v>
          </cell>
        </row>
        <row r="210">
          <cell r="J210">
            <v>146817.5</v>
          </cell>
        </row>
        <row r="211">
          <cell r="J211">
            <v>27316963.149999999</v>
          </cell>
        </row>
        <row r="212">
          <cell r="J212">
            <v>0</v>
          </cell>
        </row>
        <row r="213">
          <cell r="J213">
            <v>158650738.28999999</v>
          </cell>
        </row>
        <row r="214">
          <cell r="J214">
            <v>57684205.490000002</v>
          </cell>
        </row>
        <row r="215">
          <cell r="J215">
            <v>634600</v>
          </cell>
        </row>
        <row r="216">
          <cell r="J216">
            <v>26464825.170000002</v>
          </cell>
        </row>
        <row r="217">
          <cell r="J217">
            <v>29120576.379999999</v>
          </cell>
        </row>
        <row r="218">
          <cell r="J218">
            <v>432000</v>
          </cell>
        </row>
        <row r="219">
          <cell r="J219">
            <v>10452707.050000001</v>
          </cell>
        </row>
        <row r="220">
          <cell r="J220">
            <v>11764.71</v>
          </cell>
        </row>
        <row r="221">
          <cell r="J221">
            <v>52100</v>
          </cell>
        </row>
        <row r="222">
          <cell r="J222">
            <v>78808524</v>
          </cell>
        </row>
        <row r="223">
          <cell r="J223">
            <v>20400</v>
          </cell>
        </row>
        <row r="224">
          <cell r="J224">
            <v>23600</v>
          </cell>
        </row>
        <row r="225">
          <cell r="J225">
            <v>2153431.2999999998</v>
          </cell>
        </row>
        <row r="226">
          <cell r="J226">
            <v>2695378.38</v>
          </cell>
        </row>
        <row r="227">
          <cell r="J227">
            <v>183983</v>
          </cell>
        </row>
        <row r="228">
          <cell r="J228">
            <v>477101764.5</v>
          </cell>
        </row>
        <row r="229">
          <cell r="J229">
            <v>5923003.2699999996</v>
          </cell>
        </row>
        <row r="230">
          <cell r="J230">
            <v>49131405.960000001</v>
          </cell>
        </row>
        <row r="231">
          <cell r="J231">
            <v>20549220.079999998</v>
          </cell>
        </row>
        <row r="232">
          <cell r="J232">
            <v>7901220.6600000001</v>
          </cell>
        </row>
        <row r="233">
          <cell r="J233">
            <v>5820601.2000000002</v>
          </cell>
        </row>
        <row r="234">
          <cell r="J234">
            <v>5220788.0599999996</v>
          </cell>
        </row>
        <row r="235">
          <cell r="J235">
            <v>3156966.66</v>
          </cell>
        </row>
        <row r="236">
          <cell r="J236">
            <v>1552745.74</v>
          </cell>
        </row>
        <row r="237">
          <cell r="J237">
            <v>174401.36</v>
          </cell>
        </row>
        <row r="238">
          <cell r="J238">
            <v>3105830.99</v>
          </cell>
        </row>
        <row r="239">
          <cell r="J239">
            <v>62636860.5</v>
          </cell>
        </row>
        <row r="240">
          <cell r="J240">
            <v>15104148.4</v>
          </cell>
        </row>
        <row r="241">
          <cell r="J241">
            <v>10293855.310000001</v>
          </cell>
        </row>
        <row r="242">
          <cell r="J242">
            <v>0</v>
          </cell>
        </row>
        <row r="243">
          <cell r="J243">
            <v>0</v>
          </cell>
        </row>
        <row r="244">
          <cell r="J244">
            <v>0</v>
          </cell>
        </row>
        <row r="245">
          <cell r="J245">
            <v>0</v>
          </cell>
        </row>
        <row r="246">
          <cell r="J246">
            <v>0</v>
          </cell>
        </row>
        <row r="247">
          <cell r="J247">
            <v>0</v>
          </cell>
        </row>
        <row r="248">
          <cell r="J248">
            <v>0</v>
          </cell>
        </row>
        <row r="249">
          <cell r="J249">
            <v>162544759.91</v>
          </cell>
        </row>
        <row r="250">
          <cell r="J250">
            <v>0</v>
          </cell>
        </row>
        <row r="251">
          <cell r="J251">
            <v>0</v>
          </cell>
        </row>
        <row r="252">
          <cell r="J252">
            <v>0</v>
          </cell>
        </row>
        <row r="253">
          <cell r="J253">
            <v>2980824.63</v>
          </cell>
        </row>
        <row r="254">
          <cell r="J254">
            <v>73089719.959999993</v>
          </cell>
        </row>
        <row r="255">
          <cell r="J255">
            <v>7.49</v>
          </cell>
        </row>
        <row r="256">
          <cell r="J256">
            <v>1736452</v>
          </cell>
        </row>
        <row r="257">
          <cell r="J257">
            <v>531737.43999999994</v>
          </cell>
        </row>
        <row r="258">
          <cell r="J258">
            <v>493418</v>
          </cell>
        </row>
        <row r="259">
          <cell r="J259">
            <v>409791.59</v>
          </cell>
        </row>
        <row r="260">
          <cell r="J260">
            <v>2910445.68</v>
          </cell>
        </row>
        <row r="261">
          <cell r="J261">
            <v>0</v>
          </cell>
        </row>
        <row r="262">
          <cell r="J262">
            <v>27650.75</v>
          </cell>
        </row>
        <row r="263">
          <cell r="J263">
            <v>1523400</v>
          </cell>
        </row>
        <row r="264">
          <cell r="J264">
            <v>0</v>
          </cell>
        </row>
        <row r="265">
          <cell r="J265">
            <v>720000</v>
          </cell>
        </row>
        <row r="266">
          <cell r="J266">
            <v>0</v>
          </cell>
        </row>
        <row r="267">
          <cell r="J267">
            <v>6940856.6600000001</v>
          </cell>
        </row>
        <row r="268">
          <cell r="J268">
            <v>1866002.77</v>
          </cell>
        </row>
        <row r="269">
          <cell r="J269">
            <v>869392</v>
          </cell>
        </row>
        <row r="270">
          <cell r="J270">
            <v>0</v>
          </cell>
        </row>
        <row r="271">
          <cell r="J271">
            <v>2355195</v>
          </cell>
        </row>
        <row r="272">
          <cell r="J272">
            <v>1942505.1</v>
          </cell>
        </row>
        <row r="273">
          <cell r="J273">
            <v>36250</v>
          </cell>
        </row>
        <row r="274">
          <cell r="J274">
            <v>74450</v>
          </cell>
        </row>
        <row r="275">
          <cell r="J275">
            <v>0</v>
          </cell>
        </row>
        <row r="276">
          <cell r="J276">
            <v>2026513.34</v>
          </cell>
        </row>
        <row r="277">
          <cell r="J277">
            <v>0</v>
          </cell>
        </row>
        <row r="278">
          <cell r="J278">
            <v>14749</v>
          </cell>
        </row>
        <row r="279">
          <cell r="J279">
            <v>2958925.23</v>
          </cell>
        </row>
        <row r="280">
          <cell r="J280">
            <v>35080</v>
          </cell>
        </row>
        <row r="281">
          <cell r="J281">
            <v>3701812.55</v>
          </cell>
        </row>
        <row r="282">
          <cell r="J282">
            <v>-7508720594.9200001</v>
          </cell>
        </row>
        <row r="283">
          <cell r="J283">
            <v>0</v>
          </cell>
        </row>
        <row r="284">
          <cell r="J284">
            <v>0</v>
          </cell>
        </row>
        <row r="285">
          <cell r="J285">
            <v>32161952</v>
          </cell>
        </row>
        <row r="286">
          <cell r="J286">
            <v>7651342472.9099922</v>
          </cell>
        </row>
        <row r="288">
          <cell r="J288">
            <v>3096000</v>
          </cell>
        </row>
        <row r="289">
          <cell r="J289">
            <v>3096000</v>
          </cell>
        </row>
        <row r="291">
          <cell r="J291">
            <v>32355162.719999999</v>
          </cell>
        </row>
        <row r="292">
          <cell r="J292">
            <v>1488478.89</v>
          </cell>
        </row>
        <row r="293">
          <cell r="J293">
            <v>34555</v>
          </cell>
        </row>
        <row r="294">
          <cell r="J294">
            <v>7494477.25</v>
          </cell>
        </row>
        <row r="295">
          <cell r="J295">
            <v>594303.61</v>
          </cell>
        </row>
        <row r="296">
          <cell r="J296">
            <v>4117531.59</v>
          </cell>
        </row>
        <row r="297">
          <cell r="J297">
            <v>2790106</v>
          </cell>
        </row>
        <row r="298">
          <cell r="J298">
            <v>2329902.39</v>
          </cell>
        </row>
        <row r="299">
          <cell r="J299">
            <v>2332027.4500000002</v>
          </cell>
        </row>
        <row r="300">
          <cell r="J300">
            <v>350500</v>
          </cell>
        </row>
        <row r="301">
          <cell r="J301">
            <v>16471</v>
          </cell>
        </row>
        <row r="302">
          <cell r="J302">
            <v>22350</v>
          </cell>
        </row>
        <row r="303">
          <cell r="J303">
            <v>11485019</v>
          </cell>
        </row>
        <row r="304">
          <cell r="J304">
            <v>0</v>
          </cell>
        </row>
        <row r="305">
          <cell r="J305">
            <v>7088196.6600000001</v>
          </cell>
        </row>
        <row r="306">
          <cell r="J306">
            <v>8964222</v>
          </cell>
        </row>
        <row r="307">
          <cell r="J307">
            <v>890810</v>
          </cell>
        </row>
        <row r="308">
          <cell r="J308">
            <v>28200</v>
          </cell>
        </row>
        <row r="309">
          <cell r="J309">
            <v>1724</v>
          </cell>
        </row>
        <row r="310">
          <cell r="J310">
            <v>0</v>
          </cell>
        </row>
        <row r="311">
          <cell r="J311">
            <v>2536654.85</v>
          </cell>
        </row>
        <row r="312">
          <cell r="J312">
            <v>3094596.5</v>
          </cell>
        </row>
        <row r="313">
          <cell r="J313">
            <v>2115896.36</v>
          </cell>
        </row>
        <row r="314">
          <cell r="J314">
            <v>621984.4</v>
          </cell>
        </row>
        <row r="315">
          <cell r="J315">
            <v>0</v>
          </cell>
        </row>
        <row r="316">
          <cell r="J316">
            <v>3298452.65</v>
          </cell>
        </row>
        <row r="317">
          <cell r="J317">
            <v>112445.18</v>
          </cell>
        </row>
        <row r="318">
          <cell r="J318">
            <v>130943</v>
          </cell>
        </row>
        <row r="319">
          <cell r="J319">
            <v>904</v>
          </cell>
        </row>
        <row r="320">
          <cell r="J320">
            <v>703508.85</v>
          </cell>
        </row>
        <row r="321">
          <cell r="J321">
            <v>752180</v>
          </cell>
        </row>
        <row r="322">
          <cell r="J322">
            <v>26659578.41</v>
          </cell>
        </row>
        <row r="323">
          <cell r="J323">
            <v>0</v>
          </cell>
        </row>
        <row r="324">
          <cell r="J324">
            <v>569135</v>
          </cell>
        </row>
        <row r="325">
          <cell r="J325">
            <v>87973.25</v>
          </cell>
        </row>
        <row r="326">
          <cell r="J326">
            <v>589224.18999999994</v>
          </cell>
        </row>
        <row r="327">
          <cell r="J327">
            <v>0</v>
          </cell>
        </row>
        <row r="328">
          <cell r="J328">
            <v>0</v>
          </cell>
        </row>
        <row r="329">
          <cell r="J329">
            <v>585627.48</v>
          </cell>
        </row>
        <row r="330">
          <cell r="J330">
            <v>5793.71</v>
          </cell>
        </row>
        <row r="331">
          <cell r="J331">
            <v>5000</v>
          </cell>
        </row>
        <row r="332">
          <cell r="J332">
            <v>4926738.33</v>
          </cell>
        </row>
        <row r="333">
          <cell r="J333">
            <v>5861331.79</v>
          </cell>
        </row>
        <row r="334">
          <cell r="J334">
            <v>0</v>
          </cell>
        </row>
        <row r="335">
          <cell r="J335">
            <v>40518584.990000002</v>
          </cell>
        </row>
        <row r="336">
          <cell r="J336">
            <v>8973716.9399999995</v>
          </cell>
        </row>
        <row r="337">
          <cell r="J337">
            <v>76000</v>
          </cell>
        </row>
        <row r="338">
          <cell r="J338">
            <v>14176191.09</v>
          </cell>
        </row>
        <row r="339">
          <cell r="J339">
            <v>63935.59</v>
          </cell>
        </row>
        <row r="340">
          <cell r="J340">
            <v>0</v>
          </cell>
        </row>
        <row r="341">
          <cell r="J341">
            <v>423833.99</v>
          </cell>
        </row>
        <row r="342">
          <cell r="J342">
            <v>3587073.17</v>
          </cell>
        </row>
        <row r="343">
          <cell r="J343">
            <v>9578875.9600000009</v>
          </cell>
        </row>
        <row r="344">
          <cell r="J344">
            <v>675560</v>
          </cell>
        </row>
        <row r="345">
          <cell r="J345">
            <v>55829</v>
          </cell>
        </row>
        <row r="346">
          <cell r="J346">
            <v>13282765.77</v>
          </cell>
        </row>
        <row r="347">
          <cell r="J347">
            <v>2655999.52</v>
          </cell>
        </row>
        <row r="348">
          <cell r="J348">
            <v>196263</v>
          </cell>
        </row>
        <row r="349">
          <cell r="J349">
            <v>1061735</v>
          </cell>
        </row>
        <row r="350">
          <cell r="J350">
            <v>197964.39</v>
          </cell>
        </row>
        <row r="351">
          <cell r="J351">
            <v>4444.29</v>
          </cell>
        </row>
        <row r="352">
          <cell r="J352">
            <v>4942.22</v>
          </cell>
        </row>
        <row r="353">
          <cell r="J353">
            <v>3657920</v>
          </cell>
        </row>
        <row r="354">
          <cell r="J354">
            <v>17021.509999999998</v>
          </cell>
        </row>
        <row r="355">
          <cell r="J355">
            <v>0</v>
          </cell>
        </row>
        <row r="356">
          <cell r="J356">
            <v>2283996.34</v>
          </cell>
        </row>
        <row r="357">
          <cell r="J357">
            <v>0</v>
          </cell>
        </row>
        <row r="358">
          <cell r="J358">
            <v>0</v>
          </cell>
        </row>
        <row r="359">
          <cell r="J359">
            <v>0</v>
          </cell>
        </row>
        <row r="360">
          <cell r="J360">
            <v>248521</v>
          </cell>
        </row>
        <row r="361">
          <cell r="J361">
            <v>9695</v>
          </cell>
        </row>
        <row r="362">
          <cell r="J362">
            <v>285791</v>
          </cell>
        </row>
        <row r="363">
          <cell r="J363">
            <v>11318823.960000001</v>
          </cell>
        </row>
        <row r="364">
          <cell r="J364">
            <v>51527.15</v>
          </cell>
        </row>
        <row r="365">
          <cell r="J365">
            <v>56139</v>
          </cell>
        </row>
        <row r="366">
          <cell r="J366">
            <v>1480898.51</v>
          </cell>
        </row>
        <row r="367">
          <cell r="J367">
            <v>672062</v>
          </cell>
        </row>
        <row r="368">
          <cell r="J368">
            <v>169</v>
          </cell>
        </row>
        <row r="369">
          <cell r="J369">
            <v>5697379.54</v>
          </cell>
        </row>
        <row r="370">
          <cell r="J370">
            <v>2372137.9</v>
          </cell>
        </row>
        <row r="371">
          <cell r="J371">
            <v>5433638.6600000001</v>
          </cell>
        </row>
        <row r="372">
          <cell r="J372">
            <v>519501.95</v>
          </cell>
        </row>
        <row r="373">
          <cell r="J373">
            <v>1221222.8799999999</v>
          </cell>
        </row>
        <row r="374">
          <cell r="J374">
            <v>12500</v>
          </cell>
        </row>
        <row r="375">
          <cell r="J375">
            <v>452889.92</v>
          </cell>
        </row>
        <row r="376">
          <cell r="J376">
            <v>864493.1</v>
          </cell>
        </row>
        <row r="377">
          <cell r="J377">
            <v>673.79</v>
          </cell>
        </row>
        <row r="378">
          <cell r="J378">
            <v>1138173.22</v>
          </cell>
        </row>
        <row r="379">
          <cell r="J379">
            <v>0</v>
          </cell>
        </row>
        <row r="380">
          <cell r="J380">
            <v>7000</v>
          </cell>
        </row>
        <row r="381">
          <cell r="J381">
            <v>68651</v>
          </cell>
        </row>
        <row r="382">
          <cell r="J382">
            <v>0</v>
          </cell>
        </row>
        <row r="383">
          <cell r="J383">
            <v>1956663.03</v>
          </cell>
        </row>
        <row r="384">
          <cell r="J384">
            <v>150017</v>
          </cell>
        </row>
        <row r="385">
          <cell r="J385">
            <v>1316278</v>
          </cell>
        </row>
        <row r="386">
          <cell r="J386">
            <v>86626</v>
          </cell>
        </row>
        <row r="387">
          <cell r="J387">
            <v>0</v>
          </cell>
        </row>
        <row r="388">
          <cell r="J388">
            <v>3546074.4</v>
          </cell>
        </row>
        <row r="389">
          <cell r="J389">
            <v>6092738.5199999996</v>
          </cell>
        </row>
        <row r="390">
          <cell r="J390">
            <v>1316189.8500000001</v>
          </cell>
        </row>
        <row r="391">
          <cell r="J391">
            <v>5548.4</v>
          </cell>
        </row>
        <row r="392">
          <cell r="J392">
            <v>301885</v>
          </cell>
        </row>
        <row r="393">
          <cell r="J393">
            <v>0</v>
          </cell>
        </row>
        <row r="394">
          <cell r="J394">
            <v>94835</v>
          </cell>
        </row>
        <row r="395">
          <cell r="J395">
            <v>14450</v>
          </cell>
        </row>
        <row r="396">
          <cell r="J396">
            <v>616822.54</v>
          </cell>
        </row>
        <row r="397">
          <cell r="J397">
            <v>34778.74</v>
          </cell>
        </row>
        <row r="398">
          <cell r="J398">
            <v>2424921.7599999998</v>
          </cell>
        </row>
        <row r="399">
          <cell r="J399">
            <v>394560</v>
          </cell>
        </row>
        <row r="400">
          <cell r="J400">
            <v>12761950.029999999</v>
          </cell>
        </row>
        <row r="401">
          <cell r="J401">
            <v>0</v>
          </cell>
        </row>
        <row r="402">
          <cell r="J402">
            <v>3983324.52</v>
          </cell>
        </row>
        <row r="403">
          <cell r="J403">
            <v>0</v>
          </cell>
        </row>
        <row r="404">
          <cell r="J404">
            <v>-3594081.74</v>
          </cell>
        </row>
        <row r="405">
          <cell r="J405">
            <v>0</v>
          </cell>
        </row>
        <row r="406">
          <cell r="J406">
            <v>756835</v>
          </cell>
        </row>
        <row r="407">
          <cell r="J407">
            <v>5268906.25</v>
          </cell>
        </row>
        <row r="408">
          <cell r="J408">
            <v>0</v>
          </cell>
        </row>
        <row r="409">
          <cell r="J409">
            <v>0</v>
          </cell>
        </row>
        <row r="410">
          <cell r="J410">
            <v>0</v>
          </cell>
        </row>
        <row r="411">
          <cell r="J411">
            <v>305975869.15999985</v>
          </cell>
        </row>
        <row r="413">
          <cell r="J413">
            <v>0</v>
          </cell>
        </row>
        <row r="415">
          <cell r="J415">
            <v>0</v>
          </cell>
        </row>
        <row r="416">
          <cell r="J416">
            <v>0</v>
          </cell>
        </row>
        <row r="418">
          <cell r="J418">
            <v>-34848312.659999996</v>
          </cell>
        </row>
        <row r="419">
          <cell r="J419">
            <v>0</v>
          </cell>
        </row>
        <row r="420">
          <cell r="J420">
            <v>-5400</v>
          </cell>
        </row>
        <row r="421">
          <cell r="J421">
            <v>0</v>
          </cell>
        </row>
        <row r="422">
          <cell r="J422">
            <v>0</v>
          </cell>
        </row>
        <row r="423">
          <cell r="J423">
            <v>-17934804.739999998</v>
          </cell>
        </row>
        <row r="424">
          <cell r="J424">
            <v>36000</v>
          </cell>
        </row>
        <row r="425">
          <cell r="J425">
            <v>-23541831.23</v>
          </cell>
        </row>
        <row r="426">
          <cell r="J426">
            <v>-3864034.3</v>
          </cell>
        </row>
        <row r="427">
          <cell r="J427">
            <v>0</v>
          </cell>
        </row>
        <row r="428">
          <cell r="J428">
            <v>-1035000</v>
          </cell>
        </row>
        <row r="429">
          <cell r="J429">
            <v>-372000</v>
          </cell>
        </row>
        <row r="430">
          <cell r="J430">
            <v>-81565382.929999992</v>
          </cell>
        </row>
        <row r="432">
          <cell r="J432">
            <v>-48363576.600000001</v>
          </cell>
        </row>
        <row r="433">
          <cell r="J433">
            <v>-48363576.600000001</v>
          </cell>
        </row>
        <row r="435">
          <cell r="J435">
            <v>0</v>
          </cell>
        </row>
        <row r="436">
          <cell r="J436">
            <v>-1189935.57</v>
          </cell>
        </row>
        <row r="437">
          <cell r="J437">
            <v>-42472865.369999997</v>
          </cell>
        </row>
        <row r="438">
          <cell r="J438">
            <v>0</v>
          </cell>
        </row>
        <row r="439">
          <cell r="J439">
            <v>-43662800.939999998</v>
          </cell>
        </row>
        <row r="441">
          <cell r="J441">
            <v>-49269436.640000001</v>
          </cell>
        </row>
        <row r="442">
          <cell r="J442">
            <v>8933221.75</v>
          </cell>
        </row>
        <row r="443">
          <cell r="J443">
            <v>5429377.6799999997</v>
          </cell>
        </row>
        <row r="444">
          <cell r="J444">
            <v>596696.67000000004</v>
          </cell>
        </row>
        <row r="445">
          <cell r="J445">
            <v>-34310140.539999999</v>
          </cell>
        </row>
        <row r="447">
          <cell r="J447">
            <v>935.75</v>
          </cell>
        </row>
        <row r="448">
          <cell r="J448">
            <v>0</v>
          </cell>
        </row>
        <row r="449">
          <cell r="J449">
            <v>34878473.609999999</v>
          </cell>
        </row>
        <row r="450">
          <cell r="J450">
            <v>34879409.359999999</v>
          </cell>
        </row>
        <row r="452">
          <cell r="J452">
            <v>78280727.590000004</v>
          </cell>
        </row>
        <row r="453">
          <cell r="J453">
            <v>78280727.590000004</v>
          </cell>
        </row>
        <row r="454">
          <cell r="J454">
            <v>-1.3411045074462891E-6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REV"/>
    </sheetNames>
    <sheetDataSet>
      <sheetData sheetId="0" refreshError="1">
        <row r="2">
          <cell r="G2" t="str">
            <v>31/12/06</v>
          </cell>
        </row>
        <row r="4">
          <cell r="G4">
            <v>581900</v>
          </cell>
        </row>
        <row r="5">
          <cell r="G5">
            <v>695159.73</v>
          </cell>
        </row>
        <row r="6">
          <cell r="G6">
            <v>56439561.990000002</v>
          </cell>
        </row>
        <row r="7">
          <cell r="G7">
            <v>-2266161</v>
          </cell>
        </row>
        <row r="8">
          <cell r="G8">
            <v>510222.62</v>
          </cell>
        </row>
        <row r="9">
          <cell r="G9">
            <v>3063151.95</v>
          </cell>
        </row>
        <row r="10">
          <cell r="G10">
            <v>54286010.869999997</v>
          </cell>
        </row>
        <row r="11">
          <cell r="G11">
            <v>0</v>
          </cell>
        </row>
        <row r="12">
          <cell r="G12">
            <v>26448.28</v>
          </cell>
        </row>
        <row r="13">
          <cell r="G13">
            <v>5182635.16</v>
          </cell>
        </row>
        <row r="14">
          <cell r="G14">
            <v>0</v>
          </cell>
        </row>
        <row r="15">
          <cell r="G15">
            <v>14051201.42</v>
          </cell>
        </row>
        <row r="16">
          <cell r="G16">
            <v>1000</v>
          </cell>
        </row>
        <row r="17">
          <cell r="G17">
            <v>2128398.5</v>
          </cell>
        </row>
        <row r="18">
          <cell r="G18">
            <v>0</v>
          </cell>
        </row>
        <row r="19">
          <cell r="G19">
            <v>134699529.51999998</v>
          </cell>
        </row>
        <row r="21">
          <cell r="G21">
            <v>0</v>
          </cell>
        </row>
        <row r="22">
          <cell r="G22">
            <v>750000000</v>
          </cell>
        </row>
        <row r="23">
          <cell r="G23">
            <v>100000000</v>
          </cell>
        </row>
        <row r="24">
          <cell r="G24">
            <v>850000000</v>
          </cell>
        </row>
        <row r="26">
          <cell r="G26">
            <v>64223015.159999996</v>
          </cell>
        </row>
        <row r="27">
          <cell r="G27">
            <v>64223015.159999996</v>
          </cell>
        </row>
        <row r="29">
          <cell r="G29">
            <v>806641786.75</v>
          </cell>
        </row>
        <row r="30">
          <cell r="G30">
            <v>806641786.75</v>
          </cell>
        </row>
        <row r="32">
          <cell r="G32">
            <v>0</v>
          </cell>
        </row>
        <row r="34">
          <cell r="G34">
            <v>54988241.289999999</v>
          </cell>
        </row>
        <row r="35">
          <cell r="G35">
            <v>43233281.859999999</v>
          </cell>
        </row>
        <row r="36">
          <cell r="G36">
            <v>41538317.259999998</v>
          </cell>
        </row>
        <row r="37">
          <cell r="G37">
            <v>143788124.75999999</v>
          </cell>
        </row>
        <row r="38">
          <cell r="G38">
            <v>21917395.84</v>
          </cell>
        </row>
        <row r="39">
          <cell r="G39">
            <v>11867751.91</v>
          </cell>
        </row>
        <row r="40">
          <cell r="G40">
            <v>4366396.25</v>
          </cell>
        </row>
        <row r="41">
          <cell r="G41">
            <v>137786769.71000001</v>
          </cell>
        </row>
        <row r="42">
          <cell r="G42">
            <v>0</v>
          </cell>
        </row>
        <row r="43">
          <cell r="G43">
            <v>4951662.1399999997</v>
          </cell>
        </row>
        <row r="44">
          <cell r="G44">
            <v>812999</v>
          </cell>
        </row>
        <row r="45">
          <cell r="G45">
            <v>99778730.420000002</v>
          </cell>
        </row>
        <row r="46">
          <cell r="G46">
            <v>1137890</v>
          </cell>
        </row>
        <row r="47">
          <cell r="G47">
            <v>355700.7</v>
          </cell>
        </row>
        <row r="48">
          <cell r="G48">
            <v>173250</v>
          </cell>
        </row>
        <row r="49">
          <cell r="G49">
            <v>45583567.57</v>
          </cell>
        </row>
        <row r="50">
          <cell r="G50">
            <v>1153404</v>
          </cell>
        </row>
        <row r="51">
          <cell r="G51">
            <v>18735341</v>
          </cell>
        </row>
        <row r="52">
          <cell r="G52">
            <v>68474142.849999994</v>
          </cell>
        </row>
        <row r="53">
          <cell r="G53">
            <v>8530034.6699999999</v>
          </cell>
        </row>
        <row r="54">
          <cell r="G54">
            <v>303589.98</v>
          </cell>
        </row>
        <row r="55">
          <cell r="G55">
            <v>14588463.939999999</v>
          </cell>
        </row>
        <row r="56">
          <cell r="G56">
            <v>606922.25</v>
          </cell>
        </row>
        <row r="57">
          <cell r="G57">
            <v>724671977.4000001</v>
          </cell>
        </row>
        <row r="59">
          <cell r="G59">
            <v>-8530034.6699999999</v>
          </cell>
        </row>
        <row r="60">
          <cell r="G60">
            <v>-8530034.6699999999</v>
          </cell>
        </row>
        <row r="62">
          <cell r="G62">
            <v>1176319.1399999999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18744551.870000001</v>
          </cell>
        </row>
        <row r="66">
          <cell r="G66">
            <v>1059561.3500000001</v>
          </cell>
        </row>
        <row r="67">
          <cell r="G67">
            <v>2608197.75</v>
          </cell>
        </row>
        <row r="68">
          <cell r="G68">
            <v>684483.53</v>
          </cell>
        </row>
        <row r="69">
          <cell r="G69">
            <v>0.01</v>
          </cell>
        </row>
        <row r="70">
          <cell r="G70">
            <v>565000</v>
          </cell>
        </row>
        <row r="71">
          <cell r="G71">
            <v>120000</v>
          </cell>
        </row>
        <row r="72">
          <cell r="G72">
            <v>3800301.87</v>
          </cell>
        </row>
        <row r="73">
          <cell r="G73">
            <v>13480865.68</v>
          </cell>
        </row>
        <row r="74">
          <cell r="G74">
            <v>0</v>
          </cell>
        </row>
        <row r="75">
          <cell r="G75">
            <v>3496327.57</v>
          </cell>
        </row>
        <row r="76">
          <cell r="G76">
            <v>117250</v>
          </cell>
        </row>
        <row r="77">
          <cell r="G77">
            <v>39621830.810000002</v>
          </cell>
        </row>
        <row r="78">
          <cell r="G78">
            <v>85474689.580000013</v>
          </cell>
        </row>
        <row r="80">
          <cell r="G80">
            <v>0</v>
          </cell>
        </row>
        <row r="81">
          <cell r="G81">
            <v>0</v>
          </cell>
        </row>
        <row r="83">
          <cell r="G83">
            <v>52371072</v>
          </cell>
        </row>
        <row r="84">
          <cell r="G84">
            <v>52371072</v>
          </cell>
        </row>
        <row r="86">
          <cell r="G86">
            <v>69458550</v>
          </cell>
        </row>
        <row r="87">
          <cell r="G87">
            <v>335648527.36000001</v>
          </cell>
        </row>
        <row r="88">
          <cell r="G88">
            <v>180676768.52000001</v>
          </cell>
        </row>
        <row r="89">
          <cell r="G89">
            <v>2313983114.3200002</v>
          </cell>
        </row>
        <row r="90">
          <cell r="G90">
            <v>75124449.189999998</v>
          </cell>
        </row>
        <row r="91">
          <cell r="G91">
            <v>921376254.23000002</v>
          </cell>
        </row>
        <row r="92">
          <cell r="G92">
            <v>143965983.28999999</v>
          </cell>
        </row>
        <row r="93">
          <cell r="G93">
            <v>18553052</v>
          </cell>
        </row>
        <row r="94">
          <cell r="G94">
            <v>4058786698.9100003</v>
          </cell>
        </row>
        <row r="96">
          <cell r="G96">
            <v>-106283228.33</v>
          </cell>
        </row>
        <row r="97">
          <cell r="G97">
            <v>-26608770.629999999</v>
          </cell>
        </row>
        <row r="98">
          <cell r="G98">
            <v>-1178116522.0799999</v>
          </cell>
        </row>
        <row r="99">
          <cell r="G99">
            <v>-41408996.960000001</v>
          </cell>
        </row>
        <row r="100">
          <cell r="G100">
            <v>-634609016.99000001</v>
          </cell>
        </row>
        <row r="101">
          <cell r="G101">
            <v>-82117023.239999995</v>
          </cell>
        </row>
        <row r="102">
          <cell r="G102">
            <v>-5291124.0999999996</v>
          </cell>
        </row>
        <row r="103">
          <cell r="G103">
            <v>-2074434682.3299999</v>
          </cell>
        </row>
        <row r="105">
          <cell r="G105">
            <v>578572296.08000004</v>
          </cell>
        </row>
        <row r="106">
          <cell r="G106">
            <v>578572296.08000004</v>
          </cell>
        </row>
        <row r="108">
          <cell r="G108">
            <v>14437059.810000001</v>
          </cell>
        </row>
        <row r="109">
          <cell r="G109">
            <v>416774.63</v>
          </cell>
        </row>
        <row r="110">
          <cell r="G110">
            <v>3790735.63</v>
          </cell>
        </row>
        <row r="111">
          <cell r="G111">
            <v>2000000</v>
          </cell>
        </row>
        <row r="112">
          <cell r="G112">
            <v>140300</v>
          </cell>
        </row>
        <row r="113">
          <cell r="G113">
            <v>20784870.07</v>
          </cell>
        </row>
        <row r="115">
          <cell r="G115">
            <v>-267726013.91</v>
          </cell>
        </row>
        <row r="116">
          <cell r="G116">
            <v>-267726013.91</v>
          </cell>
        </row>
        <row r="118">
          <cell r="G118">
            <v>-396200151.20999998</v>
          </cell>
        </row>
        <row r="119">
          <cell r="G119">
            <v>3686808.89</v>
          </cell>
        </row>
        <row r="120">
          <cell r="G120">
            <v>-392513342.31999999</v>
          </cell>
        </row>
        <row r="122">
          <cell r="G122">
            <v>-1356860.89</v>
          </cell>
        </row>
        <row r="123">
          <cell r="G123">
            <v>0</v>
          </cell>
        </row>
        <row r="124">
          <cell r="G124">
            <v>0</v>
          </cell>
        </row>
        <row r="125">
          <cell r="G125">
            <v>-1033374.14</v>
          </cell>
        </row>
        <row r="126">
          <cell r="G126">
            <v>-1642964.03</v>
          </cell>
        </row>
        <row r="127">
          <cell r="G127">
            <v>0</v>
          </cell>
        </row>
        <row r="128">
          <cell r="G128">
            <v>-12355573.23</v>
          </cell>
        </row>
        <row r="129">
          <cell r="G129">
            <v>-16388772.289999999</v>
          </cell>
        </row>
        <row r="131">
          <cell r="G131">
            <v>-101412628.66</v>
          </cell>
        </row>
        <row r="132">
          <cell r="G132">
            <v>-101412628.66</v>
          </cell>
        </row>
        <row r="134">
          <cell r="G134">
            <v>0</v>
          </cell>
        </row>
        <row r="135">
          <cell r="G135">
            <v>-7515011.1699999999</v>
          </cell>
        </row>
        <row r="136">
          <cell r="G136">
            <v>0</v>
          </cell>
        </row>
        <row r="137">
          <cell r="G137">
            <v>-131840698.01000001</v>
          </cell>
        </row>
        <row r="138">
          <cell r="G138">
            <v>-515736</v>
          </cell>
        </row>
        <row r="139">
          <cell r="G139">
            <v>0</v>
          </cell>
        </row>
        <row r="140">
          <cell r="G140">
            <v>-1606027.64</v>
          </cell>
        </row>
        <row r="141">
          <cell r="G141">
            <v>-141477472.81999999</v>
          </cell>
        </row>
        <row r="143">
          <cell r="G143">
            <v>-31581002.52</v>
          </cell>
        </row>
        <row r="144">
          <cell r="G144">
            <v>-31581002.52</v>
          </cell>
        </row>
        <row r="146">
          <cell r="G146">
            <v>0</v>
          </cell>
        </row>
        <row r="147">
          <cell r="G147">
            <v>0</v>
          </cell>
        </row>
        <row r="149">
          <cell r="G149">
            <v>-426970000</v>
          </cell>
        </row>
        <row r="150">
          <cell r="G150">
            <v>-426970000</v>
          </cell>
        </row>
        <row r="152">
          <cell r="G152">
            <v>-41927832.920000002</v>
          </cell>
        </row>
        <row r="153">
          <cell r="G153">
            <v>0</v>
          </cell>
        </row>
        <row r="154">
          <cell r="G154">
            <v>-41927832.920000002</v>
          </cell>
        </row>
        <row r="156">
          <cell r="G156">
            <v>0</v>
          </cell>
        </row>
        <row r="157">
          <cell r="G157">
            <v>0</v>
          </cell>
        </row>
        <row r="159">
          <cell r="G159">
            <v>-6524543.8399999999</v>
          </cell>
        </row>
        <row r="160">
          <cell r="G160">
            <v>0</v>
          </cell>
        </row>
        <row r="161">
          <cell r="G161">
            <v>-6524543.8399999999</v>
          </cell>
        </row>
        <row r="163">
          <cell r="G163">
            <v>-880000000</v>
          </cell>
        </row>
        <row r="164">
          <cell r="G164">
            <v>-880000000</v>
          </cell>
        </row>
        <row r="166">
          <cell r="G166">
            <v>71929171.159999996</v>
          </cell>
        </row>
        <row r="167">
          <cell r="G167">
            <v>-2105075104.29</v>
          </cell>
        </row>
        <row r="168">
          <cell r="G168">
            <v>180070103.72</v>
          </cell>
        </row>
        <row r="169">
          <cell r="G169">
            <v>-1853075829.4099998</v>
          </cell>
        </row>
        <row r="171">
          <cell r="G171">
            <v>0</v>
          </cell>
        </row>
        <row r="173">
          <cell r="G173">
            <v>-8775309039.7000008</v>
          </cell>
        </row>
        <row r="174">
          <cell r="G174">
            <v>-220668118.09</v>
          </cell>
        </row>
        <row r="175">
          <cell r="G175">
            <v>0</v>
          </cell>
        </row>
        <row r="176">
          <cell r="G176">
            <v>0</v>
          </cell>
        </row>
        <row r="177">
          <cell r="G177">
            <v>-8995977157.7900009</v>
          </cell>
        </row>
        <row r="179">
          <cell r="G179">
            <v>-3359200</v>
          </cell>
        </row>
        <row r="180">
          <cell r="G180">
            <v>-3359200</v>
          </cell>
        </row>
        <row r="182">
          <cell r="G182">
            <v>0</v>
          </cell>
        </row>
        <row r="183">
          <cell r="G183">
            <v>7488797713.6400003</v>
          </cell>
        </row>
        <row r="184">
          <cell r="G184">
            <v>391309862.43000001</v>
          </cell>
        </row>
        <row r="185">
          <cell r="G185">
            <v>3042272790.0799999</v>
          </cell>
        </row>
        <row r="186">
          <cell r="G186">
            <v>814549451.01999998</v>
          </cell>
        </row>
        <row r="187">
          <cell r="G187">
            <v>1570762581.3299999</v>
          </cell>
        </row>
        <row r="188">
          <cell r="G188">
            <v>112709064.76000001</v>
          </cell>
        </row>
        <row r="189">
          <cell r="G189">
            <v>24280682.550000001</v>
          </cell>
        </row>
        <row r="190">
          <cell r="G190">
            <v>2443865</v>
          </cell>
        </row>
        <row r="191">
          <cell r="G191">
            <v>11860664.5</v>
          </cell>
        </row>
        <row r="192">
          <cell r="G192">
            <v>0</v>
          </cell>
        </row>
        <row r="193">
          <cell r="G193">
            <v>0</v>
          </cell>
        </row>
        <row r="194">
          <cell r="G194">
            <v>14821475.130000001</v>
          </cell>
        </row>
        <row r="195">
          <cell r="G195">
            <v>33244934.27</v>
          </cell>
        </row>
        <row r="196">
          <cell r="G196">
            <v>5510070.2400000002</v>
          </cell>
        </row>
        <row r="197">
          <cell r="G197">
            <v>3042853.72</v>
          </cell>
        </row>
        <row r="198">
          <cell r="G198">
            <v>40106451.399999999</v>
          </cell>
        </row>
        <row r="199">
          <cell r="G199">
            <v>14119784.609999999</v>
          </cell>
        </row>
        <row r="200">
          <cell r="G200">
            <v>3267538.3</v>
          </cell>
        </row>
        <row r="201">
          <cell r="G201">
            <v>0</v>
          </cell>
        </row>
        <row r="202">
          <cell r="G202">
            <v>30260050</v>
          </cell>
        </row>
        <row r="203">
          <cell r="G203">
            <v>0</v>
          </cell>
        </row>
        <row r="204">
          <cell r="G204">
            <v>12186334.84</v>
          </cell>
        </row>
        <row r="205">
          <cell r="G205">
            <v>0</v>
          </cell>
        </row>
        <row r="206">
          <cell r="G206">
            <v>27509275.530000001</v>
          </cell>
        </row>
        <row r="207">
          <cell r="G207">
            <v>96813882.640000001</v>
          </cell>
        </row>
        <row r="208">
          <cell r="G208">
            <v>19717670.079999998</v>
          </cell>
        </row>
        <row r="209">
          <cell r="G209">
            <v>18967691.25</v>
          </cell>
        </row>
        <row r="210">
          <cell r="G210">
            <v>17031062.300000001</v>
          </cell>
        </row>
        <row r="211">
          <cell r="G211">
            <v>146817.5</v>
          </cell>
        </row>
        <row r="212">
          <cell r="G212">
            <v>27316963.149999999</v>
          </cell>
        </row>
        <row r="213">
          <cell r="G213">
            <v>0</v>
          </cell>
        </row>
        <row r="214">
          <cell r="G214">
            <v>158650738.28999999</v>
          </cell>
        </row>
        <row r="215">
          <cell r="G215">
            <v>57684205.490000002</v>
          </cell>
        </row>
        <row r="216">
          <cell r="G216">
            <v>634600</v>
          </cell>
        </row>
        <row r="217">
          <cell r="G217">
            <v>26464825.170000002</v>
          </cell>
        </row>
        <row r="218">
          <cell r="G218">
            <v>29120576.379999999</v>
          </cell>
        </row>
        <row r="219">
          <cell r="G219">
            <v>432000</v>
          </cell>
        </row>
        <row r="220">
          <cell r="G220">
            <v>10452707.050000001</v>
          </cell>
        </row>
        <row r="221">
          <cell r="G221">
            <v>11764.71</v>
          </cell>
        </row>
        <row r="222">
          <cell r="G222">
            <v>52100</v>
          </cell>
        </row>
        <row r="223">
          <cell r="G223">
            <v>78808524</v>
          </cell>
        </row>
        <row r="224">
          <cell r="G224">
            <v>20400</v>
          </cell>
        </row>
        <row r="225">
          <cell r="G225">
            <v>23600</v>
          </cell>
        </row>
        <row r="226">
          <cell r="G226">
            <v>2153431.2999999998</v>
          </cell>
        </row>
        <row r="227">
          <cell r="G227">
            <v>2695378.38</v>
          </cell>
        </row>
        <row r="228">
          <cell r="G228">
            <v>183983</v>
          </cell>
        </row>
        <row r="229">
          <cell r="G229">
            <v>477101764.5</v>
          </cell>
        </row>
        <row r="230">
          <cell r="G230">
            <v>5923003.2699999996</v>
          </cell>
        </row>
        <row r="231">
          <cell r="G231">
            <v>49131405.960000001</v>
          </cell>
        </row>
        <row r="232">
          <cell r="G232">
            <v>20549220.079999998</v>
          </cell>
        </row>
        <row r="233">
          <cell r="G233">
            <v>7901220.6600000001</v>
          </cell>
        </row>
        <row r="234">
          <cell r="G234">
            <v>5820601.2000000002</v>
          </cell>
        </row>
        <row r="235">
          <cell r="G235">
            <v>5220788.0599999996</v>
          </cell>
        </row>
        <row r="236">
          <cell r="G236">
            <v>3156966.66</v>
          </cell>
        </row>
        <row r="237">
          <cell r="G237">
            <v>1552745.74</v>
          </cell>
        </row>
        <row r="238">
          <cell r="G238">
            <v>174401.36</v>
          </cell>
        </row>
        <row r="239">
          <cell r="G239">
            <v>3105830.99</v>
          </cell>
        </row>
        <row r="240">
          <cell r="G240">
            <v>62636860.5</v>
          </cell>
        </row>
        <row r="241">
          <cell r="G241">
            <v>15104148.4</v>
          </cell>
        </row>
        <row r="242">
          <cell r="G242">
            <v>10293855.310000001</v>
          </cell>
        </row>
        <row r="243">
          <cell r="G243">
            <v>0</v>
          </cell>
        </row>
        <row r="244">
          <cell r="G244">
            <v>0</v>
          </cell>
        </row>
        <row r="245">
          <cell r="G245">
            <v>0</v>
          </cell>
        </row>
        <row r="246">
          <cell r="G246">
            <v>0</v>
          </cell>
        </row>
        <row r="247">
          <cell r="G247">
            <v>0</v>
          </cell>
        </row>
        <row r="248">
          <cell r="G248">
            <v>0</v>
          </cell>
        </row>
        <row r="249">
          <cell r="G249">
            <v>0</v>
          </cell>
        </row>
        <row r="250">
          <cell r="G250">
            <v>162544759.91</v>
          </cell>
        </row>
        <row r="251">
          <cell r="G251">
            <v>0</v>
          </cell>
        </row>
        <row r="252">
          <cell r="G252">
            <v>0</v>
          </cell>
        </row>
        <row r="253">
          <cell r="G253">
            <v>0</v>
          </cell>
        </row>
        <row r="254">
          <cell r="G254">
            <v>2980824.63</v>
          </cell>
        </row>
        <row r="255">
          <cell r="G255">
            <v>73089719.959999993</v>
          </cell>
        </row>
        <row r="256">
          <cell r="G256">
            <v>7.49</v>
          </cell>
        </row>
        <row r="257">
          <cell r="G257">
            <v>1736452</v>
          </cell>
        </row>
        <row r="258">
          <cell r="G258">
            <v>531737.43999999994</v>
          </cell>
        </row>
        <row r="259">
          <cell r="G259">
            <v>493418</v>
          </cell>
        </row>
        <row r="260">
          <cell r="G260">
            <v>409791.59</v>
          </cell>
        </row>
        <row r="261">
          <cell r="G261">
            <v>2910445.68</v>
          </cell>
        </row>
        <row r="262">
          <cell r="G262">
            <v>0</v>
          </cell>
        </row>
        <row r="263">
          <cell r="G263">
            <v>27650.75</v>
          </cell>
        </row>
        <row r="264">
          <cell r="G264">
            <v>1523400</v>
          </cell>
        </row>
        <row r="265">
          <cell r="G265">
            <v>0</v>
          </cell>
        </row>
        <row r="266">
          <cell r="G266">
            <v>720000</v>
          </cell>
        </row>
        <row r="267">
          <cell r="G267">
            <v>0</v>
          </cell>
        </row>
        <row r="268">
          <cell r="G268">
            <v>6940856.6600000001</v>
          </cell>
        </row>
        <row r="269">
          <cell r="G269">
            <v>1866002.77</v>
          </cell>
        </row>
        <row r="270">
          <cell r="G270">
            <v>869392</v>
          </cell>
        </row>
        <row r="271">
          <cell r="G271">
            <v>0</v>
          </cell>
        </row>
        <row r="272">
          <cell r="G272">
            <v>2355195</v>
          </cell>
        </row>
        <row r="273">
          <cell r="G273">
            <v>1942505.1</v>
          </cell>
        </row>
        <row r="274">
          <cell r="G274">
            <v>36250</v>
          </cell>
        </row>
        <row r="275">
          <cell r="G275">
            <v>74450</v>
          </cell>
        </row>
        <row r="276">
          <cell r="G276">
            <v>0</v>
          </cell>
        </row>
        <row r="277">
          <cell r="G277">
            <v>2026513.34</v>
          </cell>
        </row>
        <row r="278">
          <cell r="G278">
            <v>0</v>
          </cell>
        </row>
        <row r="279">
          <cell r="G279">
            <v>14749</v>
          </cell>
        </row>
        <row r="280">
          <cell r="G280">
            <v>2958925.23</v>
          </cell>
        </row>
        <row r="281">
          <cell r="G281">
            <v>35080</v>
          </cell>
        </row>
        <row r="282">
          <cell r="G282">
            <v>3701812.55</v>
          </cell>
        </row>
        <row r="283">
          <cell r="G283">
            <v>-7508720594.9200001</v>
          </cell>
        </row>
        <row r="284">
          <cell r="G284">
            <v>0</v>
          </cell>
        </row>
        <row r="285">
          <cell r="G285">
            <v>0</v>
          </cell>
        </row>
        <row r="286">
          <cell r="G286">
            <v>32161952</v>
          </cell>
        </row>
        <row r="287">
          <cell r="G287">
            <v>7651342472.9099922</v>
          </cell>
        </row>
        <row r="289">
          <cell r="G289">
            <v>3096000</v>
          </cell>
        </row>
        <row r="290">
          <cell r="G290">
            <v>3096000</v>
          </cell>
        </row>
        <row r="292">
          <cell r="G292">
            <v>32355162.719999999</v>
          </cell>
        </row>
        <row r="293">
          <cell r="G293">
            <v>1488478.89</v>
          </cell>
        </row>
        <row r="294">
          <cell r="G294">
            <v>34555</v>
          </cell>
        </row>
        <row r="295">
          <cell r="G295">
            <v>7494477.25</v>
          </cell>
        </row>
        <row r="296">
          <cell r="G296">
            <v>594303.61</v>
          </cell>
        </row>
        <row r="297">
          <cell r="G297">
            <v>4117531.59</v>
          </cell>
        </row>
        <row r="298">
          <cell r="G298">
            <v>2790106</v>
          </cell>
        </row>
        <row r="299">
          <cell r="G299">
            <v>2329902.39</v>
          </cell>
        </row>
        <row r="300">
          <cell r="G300">
            <v>2332027.4500000002</v>
          </cell>
        </row>
        <row r="301">
          <cell r="G301">
            <v>350500</v>
          </cell>
        </row>
        <row r="302">
          <cell r="G302">
            <v>16471</v>
          </cell>
        </row>
        <row r="303">
          <cell r="G303">
            <v>22350</v>
          </cell>
        </row>
        <row r="304">
          <cell r="G304">
            <v>11485019</v>
          </cell>
        </row>
        <row r="305">
          <cell r="G305">
            <v>0</v>
          </cell>
        </row>
        <row r="306">
          <cell r="G306">
            <v>7088196.6600000001</v>
          </cell>
        </row>
        <row r="307">
          <cell r="G307">
            <v>8964222</v>
          </cell>
        </row>
        <row r="308">
          <cell r="G308">
            <v>890810</v>
          </cell>
        </row>
        <row r="309">
          <cell r="G309">
            <v>28200</v>
          </cell>
        </row>
        <row r="310">
          <cell r="G310">
            <v>1724</v>
          </cell>
        </row>
        <row r="311">
          <cell r="G311">
            <v>0</v>
          </cell>
        </row>
        <row r="312">
          <cell r="G312">
            <v>2536654.85</v>
          </cell>
        </row>
        <row r="313">
          <cell r="G313">
            <v>3094596.5</v>
          </cell>
        </row>
        <row r="314">
          <cell r="G314">
            <v>2115896.36</v>
          </cell>
        </row>
        <row r="315">
          <cell r="G315">
            <v>621984.4</v>
          </cell>
        </row>
        <row r="316">
          <cell r="G316">
            <v>0</v>
          </cell>
        </row>
        <row r="317">
          <cell r="G317">
            <v>3298452.65</v>
          </cell>
        </row>
        <row r="318">
          <cell r="G318">
            <v>112445.18</v>
          </cell>
        </row>
        <row r="319">
          <cell r="G319">
            <v>130943</v>
          </cell>
        </row>
        <row r="320">
          <cell r="G320">
            <v>904</v>
          </cell>
        </row>
        <row r="321">
          <cell r="G321">
            <v>703508.85</v>
          </cell>
        </row>
        <row r="322">
          <cell r="G322">
            <v>752180</v>
          </cell>
        </row>
        <row r="323">
          <cell r="G323">
            <v>26659578.41</v>
          </cell>
        </row>
        <row r="324">
          <cell r="G324">
            <v>0</v>
          </cell>
        </row>
        <row r="325">
          <cell r="G325">
            <v>569135</v>
          </cell>
        </row>
        <row r="326">
          <cell r="G326">
            <v>87973.25</v>
          </cell>
        </row>
        <row r="327">
          <cell r="G327">
            <v>589224.18999999994</v>
          </cell>
        </row>
        <row r="328">
          <cell r="G328">
            <v>0</v>
          </cell>
        </row>
        <row r="329">
          <cell r="G329">
            <v>0</v>
          </cell>
        </row>
        <row r="330">
          <cell r="G330">
            <v>585627.48</v>
          </cell>
        </row>
        <row r="331">
          <cell r="G331">
            <v>5793.71</v>
          </cell>
        </row>
        <row r="332">
          <cell r="G332">
            <v>5000</v>
          </cell>
        </row>
        <row r="333">
          <cell r="G333">
            <v>4926738.33</v>
          </cell>
        </row>
        <row r="334">
          <cell r="G334">
            <v>5861331.79</v>
          </cell>
        </row>
        <row r="335">
          <cell r="G335">
            <v>0</v>
          </cell>
        </row>
        <row r="336">
          <cell r="G336">
            <v>40518584.990000002</v>
          </cell>
        </row>
        <row r="337">
          <cell r="G337">
            <v>8973716.9399999995</v>
          </cell>
        </row>
        <row r="338">
          <cell r="G338">
            <v>76000</v>
          </cell>
        </row>
        <row r="339">
          <cell r="G339">
            <v>14176191.09</v>
          </cell>
        </row>
        <row r="340">
          <cell r="G340">
            <v>63935.59</v>
          </cell>
        </row>
        <row r="341">
          <cell r="G341">
            <v>0</v>
          </cell>
        </row>
        <row r="342">
          <cell r="G342">
            <v>423833.99</v>
          </cell>
        </row>
        <row r="343">
          <cell r="G343">
            <v>3587073.17</v>
          </cell>
        </row>
        <row r="344">
          <cell r="G344">
            <v>9578875.9600000009</v>
          </cell>
        </row>
        <row r="345">
          <cell r="G345">
            <v>675560</v>
          </cell>
        </row>
        <row r="346">
          <cell r="G346">
            <v>55829</v>
          </cell>
        </row>
        <row r="347">
          <cell r="G347">
            <v>13282765.77</v>
          </cell>
        </row>
        <row r="348">
          <cell r="G348">
            <v>2655999.52</v>
          </cell>
        </row>
        <row r="349">
          <cell r="G349">
            <v>196263</v>
          </cell>
        </row>
        <row r="350">
          <cell r="G350">
            <v>1061735</v>
          </cell>
        </row>
        <row r="351">
          <cell r="G351">
            <v>197964.39</v>
          </cell>
        </row>
        <row r="352">
          <cell r="G352">
            <v>4444.29</v>
          </cell>
        </row>
        <row r="353">
          <cell r="G353">
            <v>4942.22</v>
          </cell>
        </row>
        <row r="354">
          <cell r="G354">
            <v>3657920</v>
          </cell>
        </row>
        <row r="355">
          <cell r="G355">
            <v>17021.509999999998</v>
          </cell>
        </row>
        <row r="356">
          <cell r="G356">
            <v>0</v>
          </cell>
        </row>
        <row r="357">
          <cell r="G357">
            <v>2283996.34</v>
          </cell>
        </row>
        <row r="358">
          <cell r="G358">
            <v>0</v>
          </cell>
        </row>
        <row r="359">
          <cell r="G359">
            <v>0</v>
          </cell>
        </row>
        <row r="360">
          <cell r="G360">
            <v>0</v>
          </cell>
        </row>
        <row r="361">
          <cell r="G361">
            <v>248521</v>
          </cell>
        </row>
        <row r="362">
          <cell r="G362">
            <v>9695</v>
          </cell>
        </row>
        <row r="363">
          <cell r="G363">
            <v>285791</v>
          </cell>
        </row>
        <row r="364">
          <cell r="G364">
            <v>11318823.960000001</v>
          </cell>
        </row>
        <row r="365">
          <cell r="G365">
            <v>51527.15</v>
          </cell>
        </row>
        <row r="366">
          <cell r="G366">
            <v>56139</v>
          </cell>
        </row>
        <row r="367">
          <cell r="G367">
            <v>1480898.51</v>
          </cell>
        </row>
        <row r="368">
          <cell r="G368">
            <v>672062</v>
          </cell>
        </row>
        <row r="369">
          <cell r="G369">
            <v>169</v>
          </cell>
        </row>
        <row r="370">
          <cell r="G370">
            <v>5697379.54</v>
          </cell>
        </row>
        <row r="371">
          <cell r="G371">
            <v>2372137.9</v>
          </cell>
        </row>
        <row r="372">
          <cell r="G372">
            <v>5433638.6600000001</v>
          </cell>
        </row>
        <row r="373">
          <cell r="G373">
            <v>519501.95</v>
          </cell>
        </row>
        <row r="374">
          <cell r="G374">
            <v>1221222.8799999999</v>
          </cell>
        </row>
        <row r="375">
          <cell r="G375">
            <v>12500</v>
          </cell>
        </row>
        <row r="376">
          <cell r="G376">
            <v>452889.92</v>
          </cell>
        </row>
        <row r="377">
          <cell r="G377">
            <v>864493.1</v>
          </cell>
        </row>
        <row r="378">
          <cell r="G378">
            <v>673.79</v>
          </cell>
        </row>
        <row r="379">
          <cell r="G379">
            <v>1138173.22</v>
          </cell>
        </row>
        <row r="380">
          <cell r="G380">
            <v>0</v>
          </cell>
        </row>
        <row r="381">
          <cell r="G381">
            <v>7000</v>
          </cell>
        </row>
        <row r="382">
          <cell r="G382">
            <v>68651</v>
          </cell>
        </row>
        <row r="383">
          <cell r="G383">
            <v>0</v>
          </cell>
        </row>
        <row r="384">
          <cell r="G384">
            <v>1956663.03</v>
          </cell>
        </row>
        <row r="385">
          <cell r="G385">
            <v>150017</v>
          </cell>
        </row>
        <row r="386">
          <cell r="G386">
            <v>1316278</v>
          </cell>
        </row>
        <row r="387">
          <cell r="G387">
            <v>86626</v>
          </cell>
        </row>
        <row r="388">
          <cell r="G388">
            <v>0</v>
          </cell>
        </row>
        <row r="389">
          <cell r="G389">
            <v>3546074.4</v>
          </cell>
        </row>
        <row r="390">
          <cell r="G390">
            <v>6092738.5199999996</v>
          </cell>
        </row>
        <row r="391">
          <cell r="G391">
            <v>1316189.8500000001</v>
          </cell>
        </row>
        <row r="392">
          <cell r="G392">
            <v>5548.4</v>
          </cell>
        </row>
        <row r="393">
          <cell r="G393">
            <v>301885</v>
          </cell>
        </row>
        <row r="394">
          <cell r="G394">
            <v>0</v>
          </cell>
        </row>
        <row r="395">
          <cell r="G395">
            <v>94835</v>
          </cell>
        </row>
        <row r="396">
          <cell r="G396">
            <v>14450</v>
          </cell>
        </row>
        <row r="397">
          <cell r="G397">
            <v>616822.54</v>
          </cell>
        </row>
        <row r="398">
          <cell r="G398">
            <v>34778.74</v>
          </cell>
        </row>
        <row r="399">
          <cell r="G399">
            <v>2424921.7599999998</v>
          </cell>
        </row>
        <row r="400">
          <cell r="G400">
            <v>394560</v>
          </cell>
        </row>
        <row r="401">
          <cell r="G401">
            <v>12761950.029999999</v>
          </cell>
        </row>
        <row r="402">
          <cell r="G402">
            <v>0</v>
          </cell>
        </row>
        <row r="403">
          <cell r="G403">
            <v>3983324.52</v>
          </cell>
        </row>
        <row r="404">
          <cell r="G404">
            <v>0</v>
          </cell>
        </row>
        <row r="405">
          <cell r="G405">
            <v>-3594081.74</v>
          </cell>
        </row>
        <row r="406">
          <cell r="G406">
            <v>0</v>
          </cell>
        </row>
        <row r="407">
          <cell r="G407">
            <v>756835</v>
          </cell>
        </row>
        <row r="408">
          <cell r="G408">
            <v>5268906.25</v>
          </cell>
        </row>
        <row r="409">
          <cell r="G409">
            <v>0</v>
          </cell>
        </row>
        <row r="410">
          <cell r="G410">
            <v>0</v>
          </cell>
        </row>
        <row r="411">
          <cell r="G411">
            <v>0</v>
          </cell>
        </row>
        <row r="412">
          <cell r="G412">
            <v>305975869.15999985</v>
          </cell>
        </row>
        <row r="414">
          <cell r="G414">
            <v>0</v>
          </cell>
        </row>
        <row r="416">
          <cell r="G416">
            <v>0</v>
          </cell>
        </row>
        <row r="417">
          <cell r="G417">
            <v>0</v>
          </cell>
        </row>
        <row r="419">
          <cell r="G419">
            <v>-34848312.659999996</v>
          </cell>
        </row>
        <row r="420">
          <cell r="G420">
            <v>0</v>
          </cell>
        </row>
        <row r="421">
          <cell r="G421">
            <v>-5400</v>
          </cell>
        </row>
        <row r="422">
          <cell r="G422">
            <v>0</v>
          </cell>
        </row>
        <row r="423">
          <cell r="G423">
            <v>0</v>
          </cell>
        </row>
        <row r="424">
          <cell r="G424">
            <v>-17934804.739999998</v>
          </cell>
        </row>
        <row r="425">
          <cell r="G425">
            <v>36000</v>
          </cell>
        </row>
        <row r="426">
          <cell r="G426">
            <v>-23541831.23</v>
          </cell>
        </row>
        <row r="427">
          <cell r="G427">
            <v>-3864034.3</v>
          </cell>
        </row>
        <row r="428">
          <cell r="G428">
            <v>0</v>
          </cell>
        </row>
        <row r="429">
          <cell r="G429">
            <v>-1035000</v>
          </cell>
        </row>
        <row r="430">
          <cell r="G430">
            <v>-372000</v>
          </cell>
        </row>
        <row r="431">
          <cell r="G431">
            <v>-81565382.929999992</v>
          </cell>
        </row>
        <row r="433">
          <cell r="G433">
            <v>-48363576.600000001</v>
          </cell>
        </row>
        <row r="434">
          <cell r="G434">
            <v>-48363576.600000001</v>
          </cell>
        </row>
        <row r="436">
          <cell r="G436">
            <v>0</v>
          </cell>
        </row>
        <row r="437">
          <cell r="G437">
            <v>-1189935.57</v>
          </cell>
        </row>
        <row r="438">
          <cell r="G438">
            <v>-42472865.369999997</v>
          </cell>
        </row>
        <row r="439">
          <cell r="G439">
            <v>0</v>
          </cell>
        </row>
        <row r="440">
          <cell r="G440">
            <v>-43662800.939999998</v>
          </cell>
        </row>
        <row r="442">
          <cell r="G442">
            <v>-49269436.640000001</v>
          </cell>
        </row>
        <row r="443">
          <cell r="G443">
            <v>8933221.75</v>
          </cell>
        </row>
        <row r="444">
          <cell r="G444">
            <v>5429377.6799999997</v>
          </cell>
        </row>
        <row r="445">
          <cell r="G445">
            <v>596696.67000000004</v>
          </cell>
        </row>
        <row r="446">
          <cell r="G446">
            <v>-34310140.539999999</v>
          </cell>
        </row>
        <row r="448">
          <cell r="G448">
            <v>935.75</v>
          </cell>
        </row>
        <row r="449">
          <cell r="G449">
            <v>0</v>
          </cell>
        </row>
        <row r="450">
          <cell r="G450">
            <v>34878473.609999999</v>
          </cell>
        </row>
        <row r="451">
          <cell r="G451">
            <v>34879409.359999999</v>
          </cell>
        </row>
        <row r="453">
          <cell r="G453">
            <v>78280727.590000004</v>
          </cell>
        </row>
        <row r="454">
          <cell r="G454">
            <v>78280727.590000004</v>
          </cell>
        </row>
        <row r="455">
          <cell r="G455">
            <v>-1.3411045074462891E-6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workbookViewId="0">
      <selection activeCell="Q3" sqref="Q3"/>
    </sheetView>
  </sheetViews>
  <sheetFormatPr defaultRowHeight="15"/>
  <cols>
    <col min="1" max="1" width="12.5703125" bestFit="1" customWidth="1"/>
    <col min="2" max="2" width="14.140625" bestFit="1" customWidth="1"/>
    <col min="3" max="3" width="8.5703125" style="32" customWidth="1"/>
    <col min="4" max="5" width="10.5703125" style="32" customWidth="1"/>
    <col min="6" max="6" width="8.5703125" style="32" customWidth="1"/>
    <col min="7" max="7" width="10" style="32" customWidth="1"/>
    <col min="8" max="8" width="12.140625" customWidth="1"/>
    <col min="9" max="9" width="10.140625" customWidth="1"/>
    <col min="10" max="10" width="8.5703125" customWidth="1"/>
    <col min="13" max="13" width="14.140625" bestFit="1" customWidth="1"/>
    <col min="14" max="14" width="13.5703125" customWidth="1"/>
    <col min="15" max="15" width="11.5703125" customWidth="1"/>
    <col min="16" max="16" width="10.42578125" customWidth="1"/>
    <col min="19" max="19" width="9.5703125" customWidth="1"/>
    <col min="20" max="20" width="12.140625" customWidth="1"/>
    <col min="24" max="24" width="11.5703125" customWidth="1"/>
  </cols>
  <sheetData>
    <row r="1" spans="1:24">
      <c r="B1" s="93" t="s">
        <v>420</v>
      </c>
      <c r="C1" s="95" t="s">
        <v>419</v>
      </c>
      <c r="D1" s="95"/>
      <c r="E1" s="95"/>
      <c r="F1" s="95"/>
      <c r="G1" s="95"/>
      <c r="H1" s="95"/>
      <c r="I1" s="96"/>
      <c r="J1" s="96"/>
      <c r="K1" s="97"/>
      <c r="M1" s="98" t="s">
        <v>420</v>
      </c>
      <c r="N1" s="99"/>
      <c r="O1" s="99"/>
      <c r="P1" s="99"/>
      <c r="Q1" s="99"/>
      <c r="R1" s="99"/>
      <c r="S1" s="99"/>
      <c r="T1" s="87"/>
      <c r="U1" s="88"/>
      <c r="V1" s="88"/>
      <c r="W1" s="88"/>
      <c r="X1" s="89"/>
    </row>
    <row r="2" spans="1:24" ht="30">
      <c r="A2" s="11" t="s">
        <v>421</v>
      </c>
      <c r="B2" s="94"/>
      <c r="C2" s="12" t="s">
        <v>422</v>
      </c>
      <c r="D2" s="38" t="s">
        <v>423</v>
      </c>
      <c r="E2" s="38" t="s">
        <v>424</v>
      </c>
      <c r="F2" s="38" t="s">
        <v>425</v>
      </c>
      <c r="G2" s="38" t="s">
        <v>426</v>
      </c>
      <c r="H2" s="38" t="s">
        <v>427</v>
      </c>
      <c r="I2" s="38" t="s">
        <v>426</v>
      </c>
      <c r="J2" s="38" t="s">
        <v>427</v>
      </c>
      <c r="K2" s="41" t="s">
        <v>428</v>
      </c>
      <c r="M2" s="98"/>
      <c r="N2" s="14" t="s">
        <v>429</v>
      </c>
      <c r="O2" s="13"/>
      <c r="P2" s="13"/>
      <c r="Q2" s="13"/>
      <c r="R2" s="13"/>
      <c r="S2" s="13" t="s">
        <v>427</v>
      </c>
      <c r="T2" s="13"/>
      <c r="U2" s="13"/>
      <c r="V2" s="13"/>
      <c r="W2" s="13" t="s">
        <v>427</v>
      </c>
      <c r="X2" s="13" t="s">
        <v>428</v>
      </c>
    </row>
    <row r="3" spans="1:24">
      <c r="B3" s="25" t="s">
        <v>430</v>
      </c>
      <c r="C3" s="15"/>
      <c r="D3" s="15"/>
      <c r="E3" s="15"/>
      <c r="F3" s="15"/>
      <c r="G3" s="15"/>
      <c r="H3" s="16"/>
      <c r="I3" s="15"/>
      <c r="J3" s="16"/>
      <c r="K3" s="27"/>
      <c r="M3" s="6" t="s">
        <v>430</v>
      </c>
      <c r="N3" s="15"/>
      <c r="O3" s="15"/>
      <c r="P3" s="15"/>
      <c r="Q3" s="15"/>
      <c r="R3" s="15"/>
      <c r="S3" s="16"/>
      <c r="T3" s="15"/>
      <c r="U3" s="15"/>
      <c r="V3" s="15"/>
      <c r="W3" s="16"/>
      <c r="X3" s="16"/>
    </row>
    <row r="4" spans="1:24">
      <c r="B4" s="25" t="s">
        <v>431</v>
      </c>
      <c r="C4" s="17"/>
      <c r="D4" s="17"/>
      <c r="E4" s="17"/>
      <c r="F4" s="17"/>
      <c r="G4" s="17"/>
      <c r="H4" s="16"/>
      <c r="I4" s="17"/>
      <c r="J4" s="16"/>
      <c r="K4" s="27"/>
      <c r="M4" s="6" t="s">
        <v>431</v>
      </c>
      <c r="N4" s="17"/>
      <c r="O4" s="17"/>
      <c r="P4" s="17"/>
      <c r="Q4" s="17"/>
      <c r="R4" s="17"/>
      <c r="S4" s="16"/>
      <c r="T4" s="17"/>
      <c r="U4" s="17"/>
      <c r="V4" s="17"/>
      <c r="W4" s="16"/>
      <c r="X4" s="16"/>
    </row>
    <row r="5" spans="1:24">
      <c r="B5" s="25" t="s">
        <v>432</v>
      </c>
      <c r="C5" s="17"/>
      <c r="D5" s="17"/>
      <c r="E5" s="17"/>
      <c r="F5" s="17"/>
      <c r="G5" s="17"/>
      <c r="H5" s="16"/>
      <c r="I5" s="17"/>
      <c r="J5" s="16"/>
      <c r="K5" s="27"/>
      <c r="M5" s="6" t="s">
        <v>432</v>
      </c>
      <c r="N5" s="17"/>
      <c r="O5" s="17"/>
      <c r="P5" s="17"/>
      <c r="Q5" s="17"/>
      <c r="R5" s="17"/>
      <c r="S5" s="16"/>
      <c r="T5" s="17"/>
      <c r="U5" s="17"/>
      <c r="V5" s="17"/>
      <c r="W5" s="16"/>
      <c r="X5" s="16"/>
    </row>
    <row r="6" spans="1:24" ht="15.75" thickBot="1">
      <c r="B6" s="42" t="s">
        <v>433</v>
      </c>
      <c r="C6" s="19"/>
      <c r="D6" s="19"/>
      <c r="E6" s="19"/>
      <c r="F6" s="19"/>
      <c r="G6" s="19"/>
      <c r="H6" s="20"/>
      <c r="I6" s="19"/>
      <c r="J6" s="20"/>
      <c r="K6" s="43"/>
      <c r="M6" s="18" t="s">
        <v>433</v>
      </c>
      <c r="N6" s="19"/>
      <c r="O6" s="19"/>
      <c r="P6" s="19"/>
      <c r="Q6" s="19"/>
      <c r="R6" s="19"/>
      <c r="S6" s="20"/>
      <c r="T6" s="19"/>
      <c r="U6" s="19"/>
      <c r="V6" s="19"/>
      <c r="W6" s="20"/>
      <c r="X6" s="20"/>
    </row>
    <row r="7" spans="1:24">
      <c r="B7" s="21" t="s">
        <v>434</v>
      </c>
      <c r="C7" s="22"/>
      <c r="D7" s="22"/>
      <c r="E7" s="22"/>
      <c r="F7" s="22"/>
      <c r="G7" s="22"/>
      <c r="H7" s="23"/>
      <c r="I7" s="22"/>
      <c r="J7" s="23"/>
      <c r="K7" s="24"/>
      <c r="M7" s="21" t="s">
        <v>434</v>
      </c>
      <c r="N7" s="22"/>
      <c r="O7" s="22"/>
      <c r="P7" s="22"/>
      <c r="Q7" s="22"/>
      <c r="R7" s="22"/>
      <c r="S7" s="23"/>
      <c r="T7" s="22"/>
      <c r="U7" s="22"/>
      <c r="V7" s="22"/>
      <c r="W7" s="23"/>
      <c r="X7" s="24"/>
    </row>
    <row r="8" spans="1:24">
      <c r="B8" s="25" t="s">
        <v>435</v>
      </c>
      <c r="C8" s="39"/>
      <c r="D8" s="39"/>
      <c r="E8" s="39"/>
      <c r="F8" s="39"/>
      <c r="G8" s="39"/>
      <c r="H8" s="16"/>
      <c r="I8" s="39"/>
      <c r="J8" s="16"/>
      <c r="K8" s="27"/>
      <c r="M8" s="25" t="s">
        <v>435</v>
      </c>
      <c r="N8" s="26"/>
      <c r="O8" s="26"/>
      <c r="P8" s="26"/>
      <c r="Q8" s="26"/>
      <c r="R8" s="26"/>
      <c r="S8" s="16"/>
      <c r="T8" s="26"/>
      <c r="U8" s="26"/>
      <c r="V8" s="26"/>
      <c r="W8" s="16"/>
      <c r="X8" s="27"/>
    </row>
    <row r="9" spans="1:24">
      <c r="B9" s="25" t="s">
        <v>436</v>
      </c>
      <c r="C9" s="39"/>
      <c r="D9" s="39"/>
      <c r="E9" s="39"/>
      <c r="F9" s="39"/>
      <c r="G9" s="39"/>
      <c r="H9" s="16"/>
      <c r="I9" s="39"/>
      <c r="J9" s="16"/>
      <c r="K9" s="27"/>
      <c r="M9" s="25" t="s">
        <v>436</v>
      </c>
      <c r="N9" s="26"/>
      <c r="O9" s="26"/>
      <c r="P9" s="26"/>
      <c r="Q9" s="26"/>
      <c r="R9" s="26"/>
      <c r="S9" s="16"/>
      <c r="T9" s="26"/>
      <c r="U9" s="26"/>
      <c r="V9" s="26"/>
      <c r="W9" s="16"/>
      <c r="X9" s="27"/>
    </row>
    <row r="10" spans="1:24">
      <c r="B10" s="25" t="s">
        <v>437</v>
      </c>
      <c r="C10" s="39"/>
      <c r="D10" s="39"/>
      <c r="E10" s="39"/>
      <c r="F10" s="39"/>
      <c r="G10" s="39"/>
      <c r="H10" s="16"/>
      <c r="I10" s="39"/>
      <c r="J10" s="16"/>
      <c r="K10" s="27"/>
      <c r="M10" s="25" t="s">
        <v>437</v>
      </c>
      <c r="N10" s="26"/>
      <c r="O10" s="26"/>
      <c r="P10" s="26"/>
      <c r="Q10" s="26"/>
      <c r="R10" s="26"/>
      <c r="S10" s="16"/>
      <c r="T10" s="26"/>
      <c r="U10" s="26"/>
      <c r="V10" s="26"/>
      <c r="W10" s="16"/>
      <c r="X10" s="27"/>
    </row>
    <row r="11" spans="1:24">
      <c r="B11" s="25" t="s">
        <v>438</v>
      </c>
      <c r="C11" s="39"/>
      <c r="D11" s="39"/>
      <c r="E11" s="39"/>
      <c r="F11" s="39"/>
      <c r="G11" s="39"/>
      <c r="H11" s="16"/>
      <c r="I11" s="39"/>
      <c r="J11" s="16"/>
      <c r="K11" s="27"/>
      <c r="M11" s="25" t="s">
        <v>438</v>
      </c>
      <c r="N11" s="26"/>
      <c r="O11" s="26"/>
      <c r="P11" s="26"/>
      <c r="Q11" s="26"/>
      <c r="R11" s="26"/>
      <c r="S11" s="16"/>
      <c r="T11" s="26"/>
      <c r="U11" s="26"/>
      <c r="V11" s="26"/>
      <c r="W11" s="16"/>
      <c r="X11" s="27"/>
    </row>
    <row r="12" spans="1:24">
      <c r="B12" s="25" t="s">
        <v>439</v>
      </c>
      <c r="C12" s="39"/>
      <c r="D12" s="39"/>
      <c r="E12" s="39"/>
      <c r="F12" s="39"/>
      <c r="G12" s="39"/>
      <c r="H12" s="16"/>
      <c r="I12" s="39"/>
      <c r="J12" s="16"/>
      <c r="K12" s="27"/>
      <c r="M12" s="25" t="s">
        <v>439</v>
      </c>
      <c r="N12" s="26"/>
      <c r="O12" s="26"/>
      <c r="P12" s="26"/>
      <c r="Q12" s="26"/>
      <c r="R12" s="26"/>
      <c r="S12" s="16"/>
      <c r="T12" s="26"/>
      <c r="U12" s="26"/>
      <c r="V12" s="26"/>
      <c r="W12" s="16"/>
      <c r="X12" s="27"/>
    </row>
    <row r="13" spans="1:24">
      <c r="B13" s="25" t="s">
        <v>440</v>
      </c>
      <c r="C13" s="39"/>
      <c r="D13" s="39"/>
      <c r="E13" s="39"/>
      <c r="F13" s="39"/>
      <c r="G13" s="39"/>
      <c r="H13" s="16"/>
      <c r="I13" s="39"/>
      <c r="J13" s="16"/>
      <c r="K13" s="27"/>
      <c r="M13" s="25" t="s">
        <v>440</v>
      </c>
      <c r="N13" s="26"/>
      <c r="O13" s="26"/>
      <c r="P13" s="26"/>
      <c r="Q13" s="26"/>
      <c r="R13" s="26"/>
      <c r="S13" s="16"/>
      <c r="T13" s="26"/>
      <c r="U13" s="26"/>
      <c r="V13" s="26"/>
      <c r="W13" s="16"/>
      <c r="X13" s="27"/>
    </row>
    <row r="14" spans="1:24">
      <c r="B14" s="25" t="s">
        <v>441</v>
      </c>
      <c r="C14" s="39"/>
      <c r="D14" s="39"/>
      <c r="E14" s="39"/>
      <c r="F14" s="39"/>
      <c r="G14" s="39"/>
      <c r="H14" s="16"/>
      <c r="I14" s="39"/>
      <c r="J14" s="16"/>
      <c r="K14" s="27"/>
      <c r="M14" s="25" t="s">
        <v>441</v>
      </c>
      <c r="N14" s="26"/>
      <c r="O14" s="26"/>
      <c r="P14" s="26"/>
      <c r="Q14" s="26"/>
      <c r="R14" s="26"/>
      <c r="S14" s="16"/>
      <c r="T14" s="26"/>
      <c r="U14" s="26"/>
      <c r="V14" s="26"/>
      <c r="W14" s="16"/>
      <c r="X14" s="27"/>
    </row>
    <row r="15" spans="1:24">
      <c r="B15" s="25" t="s">
        <v>442</v>
      </c>
      <c r="C15" s="39"/>
      <c r="D15" s="39"/>
      <c r="E15" s="39"/>
      <c r="F15" s="39"/>
      <c r="G15" s="39"/>
      <c r="H15" s="16"/>
      <c r="I15" s="39"/>
      <c r="J15" s="16"/>
      <c r="K15" s="27"/>
      <c r="M15" s="25" t="s">
        <v>442</v>
      </c>
      <c r="N15" s="26"/>
      <c r="O15" s="26"/>
      <c r="P15" s="26"/>
      <c r="Q15" s="26"/>
      <c r="R15" s="26"/>
      <c r="S15" s="16"/>
      <c r="T15" s="26"/>
      <c r="U15" s="26"/>
      <c r="V15" s="26"/>
      <c r="W15" s="16"/>
      <c r="X15" s="27"/>
    </row>
    <row r="16" spans="1:24">
      <c r="B16" s="25" t="s">
        <v>443</v>
      </c>
      <c r="C16" s="39"/>
      <c r="D16" s="39"/>
      <c r="E16" s="39"/>
      <c r="F16" s="39"/>
      <c r="G16" s="39"/>
      <c r="H16" s="16"/>
      <c r="I16" s="39"/>
      <c r="J16" s="16"/>
      <c r="K16" s="27"/>
      <c r="M16" s="25" t="s">
        <v>443</v>
      </c>
      <c r="N16" s="26"/>
      <c r="O16" s="26"/>
      <c r="P16" s="26"/>
      <c r="Q16" s="26"/>
      <c r="R16" s="26"/>
      <c r="S16" s="16"/>
      <c r="T16" s="26"/>
      <c r="U16" s="26"/>
      <c r="V16" s="26"/>
      <c r="W16" s="16"/>
      <c r="X16" s="27"/>
    </row>
    <row r="17" spans="2:24">
      <c r="B17" s="25" t="s">
        <v>444</v>
      </c>
      <c r="C17" s="39"/>
      <c r="D17" s="39"/>
      <c r="E17" s="39"/>
      <c r="F17" s="39"/>
      <c r="G17" s="39"/>
      <c r="H17" s="16"/>
      <c r="I17" s="39"/>
      <c r="J17" s="16"/>
      <c r="K17" s="27"/>
      <c r="M17" s="25" t="s">
        <v>444</v>
      </c>
      <c r="N17" s="26"/>
      <c r="O17" s="26"/>
      <c r="P17" s="26"/>
      <c r="Q17" s="26"/>
      <c r="R17" s="26"/>
      <c r="S17" s="16"/>
      <c r="T17" s="26"/>
      <c r="U17" s="26"/>
      <c r="V17" s="26"/>
      <c r="W17" s="16"/>
      <c r="X17" s="27"/>
    </row>
    <row r="18" spans="2:24" ht="15.75" thickBot="1">
      <c r="B18" s="28" t="s">
        <v>445</v>
      </c>
      <c r="C18" s="29"/>
      <c r="D18" s="29"/>
      <c r="E18" s="29"/>
      <c r="F18" s="29"/>
      <c r="G18" s="29"/>
      <c r="H18" s="30"/>
      <c r="I18" s="29"/>
      <c r="J18" s="30"/>
      <c r="K18" s="31"/>
      <c r="M18" s="28" t="s">
        <v>445</v>
      </c>
      <c r="N18" s="29"/>
      <c r="O18" s="29"/>
      <c r="P18" s="29"/>
      <c r="Q18" s="29"/>
      <c r="R18" s="29"/>
      <c r="S18" s="30"/>
      <c r="T18" s="29"/>
      <c r="U18" s="29"/>
      <c r="V18" s="29"/>
      <c r="W18" s="30"/>
      <c r="X18" s="31"/>
    </row>
    <row r="19" spans="2:24">
      <c r="C19" s="32" t="s">
        <v>446</v>
      </c>
    </row>
    <row r="20" spans="2:24" s="33" customFormat="1" ht="30.75" customHeight="1">
      <c r="M20" s="13"/>
      <c r="N20" s="90" t="s">
        <v>447</v>
      </c>
      <c r="O20" s="91"/>
      <c r="P20" s="91"/>
      <c r="Q20" s="91"/>
      <c r="R20" s="92"/>
      <c r="S20" s="13" t="s">
        <v>427</v>
      </c>
      <c r="T20" s="13"/>
      <c r="U20" s="13"/>
      <c r="V20" s="13"/>
      <c r="W20" s="13" t="s">
        <v>427</v>
      </c>
      <c r="X20" s="13" t="s">
        <v>428</v>
      </c>
    </row>
    <row r="21" spans="2:24" ht="30">
      <c r="L21" s="34" t="s">
        <v>448</v>
      </c>
      <c r="M21" s="6" t="s">
        <v>430</v>
      </c>
      <c r="N21" s="15" t="s">
        <v>449</v>
      </c>
      <c r="O21" s="15" t="s">
        <v>450</v>
      </c>
      <c r="P21" s="15" t="s">
        <v>451</v>
      </c>
      <c r="Q21" s="15" t="s">
        <v>452</v>
      </c>
      <c r="R21" s="15" t="s">
        <v>453</v>
      </c>
      <c r="S21" s="16"/>
      <c r="T21" s="15"/>
      <c r="U21" s="15"/>
      <c r="V21" s="15"/>
      <c r="W21" s="16"/>
      <c r="X21" s="16"/>
    </row>
    <row r="22" spans="2:24">
      <c r="L22" s="6"/>
      <c r="M22" s="6" t="s">
        <v>431</v>
      </c>
      <c r="N22" s="17"/>
      <c r="O22" s="17"/>
      <c r="P22" s="17"/>
      <c r="Q22" s="17"/>
      <c r="R22" s="17"/>
      <c r="S22" s="16"/>
      <c r="T22" s="17"/>
      <c r="U22" s="17"/>
      <c r="V22" s="17"/>
      <c r="W22" s="16"/>
      <c r="X22" s="16"/>
    </row>
    <row r="23" spans="2:24">
      <c r="L23" s="6"/>
      <c r="M23" s="6" t="s">
        <v>432</v>
      </c>
      <c r="N23" s="17"/>
      <c r="O23" s="17"/>
      <c r="P23" s="17"/>
      <c r="Q23" s="17"/>
      <c r="R23" s="17"/>
      <c r="S23" s="16"/>
      <c r="T23" s="17"/>
      <c r="U23" s="17"/>
      <c r="V23" s="17"/>
      <c r="W23" s="16"/>
      <c r="X23" s="16"/>
    </row>
    <row r="24" spans="2:24">
      <c r="L24" s="6"/>
      <c r="M24" s="18" t="s">
        <v>433</v>
      </c>
      <c r="N24" s="19"/>
      <c r="O24" s="19"/>
      <c r="P24" s="19"/>
      <c r="Q24" s="19"/>
      <c r="R24" s="19"/>
      <c r="S24" s="20"/>
      <c r="T24" s="19"/>
      <c r="U24" s="19"/>
      <c r="V24" s="19"/>
      <c r="W24" s="20"/>
      <c r="X24" s="20"/>
    </row>
    <row r="25" spans="2:24">
      <c r="L25" s="6"/>
      <c r="M25" s="6"/>
      <c r="N25" s="26"/>
      <c r="O25" s="6"/>
      <c r="P25" s="6"/>
      <c r="Q25" s="6"/>
      <c r="R25" s="6"/>
      <c r="S25" s="6"/>
    </row>
    <row r="26" spans="2:24">
      <c r="L26" s="6"/>
      <c r="M26" s="6"/>
      <c r="N26" s="26"/>
      <c r="O26" s="6"/>
      <c r="P26" s="6"/>
      <c r="Q26" s="6"/>
      <c r="R26" s="6"/>
      <c r="S26" s="6"/>
    </row>
    <row r="27" spans="2:24">
      <c r="L27" s="6"/>
      <c r="M27" s="6"/>
      <c r="N27" s="26"/>
      <c r="O27" s="6"/>
      <c r="P27" s="6"/>
      <c r="Q27" s="6"/>
      <c r="R27" s="6"/>
      <c r="S27" s="6"/>
    </row>
    <row r="28" spans="2:24">
      <c r="L28" s="6"/>
      <c r="M28" s="6"/>
      <c r="N28" s="26"/>
      <c r="O28" s="6"/>
      <c r="P28" s="6"/>
      <c r="Q28" s="6"/>
      <c r="R28" s="6"/>
      <c r="S28" s="6"/>
    </row>
    <row r="29" spans="2:24">
      <c r="L29" s="6"/>
      <c r="M29" s="6"/>
      <c r="N29" s="26"/>
      <c r="O29" s="6"/>
      <c r="P29" s="6"/>
      <c r="Q29" s="6"/>
      <c r="R29" s="6"/>
      <c r="S29" s="6"/>
    </row>
    <row r="30" spans="2:24">
      <c r="L30" s="6"/>
      <c r="M30" s="6"/>
      <c r="N30" s="26"/>
      <c r="O30" s="6"/>
      <c r="P30" s="6"/>
      <c r="Q30" s="6"/>
      <c r="R30" s="6"/>
      <c r="S30" s="6"/>
    </row>
    <row r="31" spans="2:24">
      <c r="L31" s="6"/>
      <c r="M31" s="6"/>
      <c r="N31" s="26"/>
      <c r="O31" s="6"/>
      <c r="P31" s="6"/>
      <c r="Q31" s="6"/>
      <c r="R31" s="6"/>
      <c r="S31" s="6"/>
    </row>
    <row r="32" spans="2:24">
      <c r="L32" s="6"/>
      <c r="M32" s="6"/>
      <c r="N32" s="26"/>
      <c r="O32" s="6"/>
      <c r="P32" s="6"/>
      <c r="Q32" s="6"/>
      <c r="R32" s="6"/>
      <c r="S32" s="6"/>
    </row>
    <row r="33" spans="12:19">
      <c r="L33" s="6"/>
      <c r="M33" s="6"/>
      <c r="N33" s="26"/>
      <c r="O33" s="6"/>
      <c r="P33" s="6"/>
      <c r="Q33" s="6"/>
      <c r="R33" s="6"/>
      <c r="S33" s="6"/>
    </row>
    <row r="34" spans="12:19">
      <c r="L34" s="6"/>
      <c r="M34" s="6"/>
      <c r="N34" s="26"/>
      <c r="O34" s="6"/>
      <c r="P34" s="6"/>
      <c r="Q34" s="6"/>
      <c r="R34" s="6"/>
      <c r="S34" s="6"/>
    </row>
    <row r="35" spans="12:19">
      <c r="L35" s="6"/>
      <c r="M35" s="6"/>
      <c r="N35" s="26"/>
      <c r="O35" s="6"/>
      <c r="P35" s="6"/>
      <c r="Q35" s="6"/>
      <c r="R35" s="6"/>
      <c r="S35" s="6"/>
    </row>
    <row r="36" spans="12:19">
      <c r="L36" s="6"/>
      <c r="M36" s="6"/>
      <c r="N36" s="26"/>
      <c r="O36" s="6"/>
      <c r="P36" s="6"/>
      <c r="Q36" s="6"/>
      <c r="R36" s="6"/>
      <c r="S36" s="6"/>
    </row>
    <row r="37" spans="12:19">
      <c r="L37" s="6"/>
      <c r="M37" s="6"/>
      <c r="N37" s="26"/>
      <c r="O37" s="6"/>
      <c r="P37" s="6"/>
      <c r="Q37" s="6"/>
      <c r="R37" s="6"/>
      <c r="S37" s="6"/>
    </row>
    <row r="38" spans="12:19">
      <c r="L38" s="6"/>
      <c r="M38" s="6"/>
      <c r="N38" s="26"/>
      <c r="O38" s="6"/>
      <c r="P38" s="6"/>
      <c r="Q38" s="6"/>
      <c r="R38" s="6"/>
      <c r="S38" s="6"/>
    </row>
    <row r="39" spans="12:19">
      <c r="N39" s="32"/>
      <c r="O39" t="s">
        <v>427</v>
      </c>
    </row>
    <row r="40" spans="12:19" s="33" customFormat="1" ht="35.25" customHeight="1">
      <c r="L40"/>
      <c r="M40" s="32"/>
      <c r="N40" s="32"/>
      <c r="O40" s="32"/>
      <c r="P40" s="32"/>
      <c r="Q40" s="32"/>
      <c r="R40"/>
      <c r="S40"/>
    </row>
    <row r="41" spans="12:19" ht="30">
      <c r="L41" s="34" t="s">
        <v>448</v>
      </c>
      <c r="M41" s="34" t="s">
        <v>454</v>
      </c>
      <c r="N41" s="13" t="s">
        <v>455</v>
      </c>
      <c r="O41" s="34" t="s">
        <v>456</v>
      </c>
      <c r="P41" s="34" t="s">
        <v>457</v>
      </c>
      <c r="Q41" s="34" t="s">
        <v>458</v>
      </c>
      <c r="R41" s="34" t="s">
        <v>459</v>
      </c>
      <c r="S41" s="35" t="s">
        <v>460</v>
      </c>
    </row>
    <row r="42" spans="12:19">
      <c r="L42" s="6"/>
      <c r="M42" s="6"/>
      <c r="N42" s="26"/>
      <c r="O42" s="6"/>
      <c r="P42" s="6"/>
      <c r="Q42" s="6"/>
      <c r="R42" s="6"/>
      <c r="S42" s="6"/>
    </row>
    <row r="43" spans="12:19">
      <c r="L43" s="6"/>
      <c r="M43" s="6"/>
      <c r="N43" s="26"/>
      <c r="O43" s="6"/>
      <c r="P43" s="6"/>
      <c r="Q43" s="6"/>
      <c r="R43" s="6"/>
      <c r="S43" s="6"/>
    </row>
    <row r="44" spans="12:19">
      <c r="L44" s="6"/>
      <c r="M44" s="6"/>
      <c r="N44" s="26"/>
      <c r="O44" s="6"/>
      <c r="P44" s="6"/>
      <c r="Q44" s="6"/>
      <c r="R44" s="6"/>
      <c r="S44" s="6"/>
    </row>
    <row r="45" spans="12:19">
      <c r="L45" s="6"/>
      <c r="M45" s="6"/>
      <c r="N45" s="26"/>
      <c r="O45" s="6"/>
      <c r="P45" s="6"/>
      <c r="Q45" s="6"/>
      <c r="R45" s="6"/>
      <c r="S45" s="6"/>
    </row>
    <row r="46" spans="12:19">
      <c r="L46" s="6"/>
      <c r="M46" s="6"/>
      <c r="N46" s="26"/>
      <c r="O46" s="6"/>
      <c r="P46" s="6"/>
      <c r="Q46" s="6"/>
      <c r="R46" s="6"/>
      <c r="S46" s="6"/>
    </row>
    <row r="47" spans="12:19">
      <c r="L47" s="6"/>
      <c r="M47" s="6"/>
      <c r="N47" s="26"/>
      <c r="O47" s="6"/>
      <c r="P47" s="6"/>
      <c r="Q47" s="6"/>
      <c r="R47" s="6"/>
      <c r="S47" s="6"/>
    </row>
    <row r="48" spans="12:19">
      <c r="L48" s="6"/>
      <c r="M48" s="6"/>
      <c r="N48" s="26"/>
      <c r="O48" s="6"/>
      <c r="P48" s="6"/>
      <c r="Q48" s="6"/>
      <c r="R48" s="6"/>
      <c r="S48" s="6"/>
    </row>
    <row r="49" spans="12:19">
      <c r="L49" s="6"/>
      <c r="M49" s="6"/>
      <c r="N49" s="26"/>
      <c r="O49" s="6"/>
      <c r="P49" s="6"/>
      <c r="Q49" s="6"/>
      <c r="R49" s="6"/>
      <c r="S49" s="6"/>
    </row>
    <row r="50" spans="12:19">
      <c r="L50" s="6"/>
      <c r="M50" s="6"/>
      <c r="N50" s="26"/>
      <c r="O50" s="6"/>
      <c r="P50" s="6"/>
      <c r="Q50" s="6"/>
      <c r="R50" s="6"/>
      <c r="S50" s="6"/>
    </row>
    <row r="51" spans="12:19">
      <c r="L51" s="6"/>
      <c r="M51" s="6"/>
      <c r="N51" s="26"/>
      <c r="O51" s="6"/>
      <c r="P51" s="6"/>
      <c r="Q51" s="6"/>
      <c r="R51" s="6"/>
      <c r="S51" s="6"/>
    </row>
    <row r="52" spans="12:19">
      <c r="L52" s="6"/>
      <c r="M52" s="6"/>
      <c r="N52" s="26"/>
      <c r="O52" s="6"/>
      <c r="P52" s="6"/>
      <c r="Q52" s="6"/>
      <c r="R52" s="6"/>
      <c r="S52" s="6"/>
    </row>
    <row r="53" spans="12:19">
      <c r="L53" s="6"/>
      <c r="M53" s="6"/>
      <c r="N53" s="26"/>
      <c r="O53" s="6"/>
      <c r="P53" s="6"/>
      <c r="Q53" s="6"/>
      <c r="R53" s="6"/>
      <c r="S53" s="6"/>
    </row>
    <row r="54" spans="12:19">
      <c r="L54" s="6"/>
      <c r="M54" s="6"/>
      <c r="N54" s="26"/>
      <c r="O54" s="6"/>
      <c r="P54" s="6"/>
      <c r="Q54" s="6"/>
      <c r="R54" s="6"/>
      <c r="S54" s="6"/>
    </row>
    <row r="55" spans="12:19">
      <c r="L55" s="6"/>
      <c r="M55" s="6"/>
      <c r="N55" s="26"/>
      <c r="O55" s="6"/>
      <c r="P55" s="6"/>
      <c r="Q55" s="6"/>
      <c r="R55" s="6"/>
      <c r="S55" s="6"/>
    </row>
    <row r="56" spans="12:19">
      <c r="L56" s="6"/>
      <c r="M56" s="6"/>
      <c r="N56" s="26"/>
      <c r="O56" s="6"/>
      <c r="P56" s="6"/>
      <c r="Q56" s="6"/>
      <c r="R56" s="6"/>
      <c r="S56" s="6"/>
    </row>
    <row r="57" spans="12:19">
      <c r="L57" s="6"/>
      <c r="M57" s="6"/>
      <c r="N57" s="26"/>
      <c r="O57" s="6"/>
      <c r="P57" s="6"/>
      <c r="Q57" s="6"/>
      <c r="R57" s="6"/>
      <c r="S57" s="6"/>
    </row>
    <row r="58" spans="12:19">
      <c r="L58" s="6"/>
      <c r="M58" s="6"/>
      <c r="N58" s="26"/>
      <c r="O58" s="6"/>
      <c r="P58" s="6"/>
      <c r="Q58" s="6"/>
      <c r="R58" s="6"/>
      <c r="S58" s="6"/>
    </row>
    <row r="59" spans="12:19">
      <c r="N59" s="32"/>
      <c r="O59" t="s">
        <v>427</v>
      </c>
    </row>
  </sheetData>
  <mergeCells count="7">
    <mergeCell ref="T1:X1"/>
    <mergeCell ref="N20:R20"/>
    <mergeCell ref="B1:B2"/>
    <mergeCell ref="C1:H1"/>
    <mergeCell ref="I1:K1"/>
    <mergeCell ref="M1:M2"/>
    <mergeCell ref="N1:S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R68"/>
  <sheetViews>
    <sheetView showGridLines="0" tabSelected="1" topLeftCell="U1" zoomScale="70" zoomScaleNormal="70" workbookViewId="0">
      <selection activeCell="AD2" sqref="AD2"/>
    </sheetView>
  </sheetViews>
  <sheetFormatPr defaultRowHeight="15"/>
  <cols>
    <col min="1" max="1" width="14.5703125" bestFit="1" customWidth="1"/>
    <col min="2" max="2" width="14.5703125" customWidth="1"/>
    <col min="3" max="3" width="9.5703125" customWidth="1"/>
    <col min="4" max="4" width="23.140625" bestFit="1" customWidth="1"/>
    <col min="5" max="5" width="24.42578125" customWidth="1"/>
    <col min="6" max="6" width="18.5703125" customWidth="1"/>
    <col min="7" max="7" width="12.42578125" customWidth="1"/>
    <col min="8" max="8" width="23.42578125" customWidth="1"/>
    <col min="9" max="10" width="18.140625" customWidth="1"/>
    <col min="11" max="11" width="13.85546875" customWidth="1"/>
    <col min="12" max="12" width="44.42578125" customWidth="1"/>
    <col min="13" max="13" width="25.42578125" customWidth="1"/>
    <col min="14" max="14" width="6.85546875" customWidth="1"/>
    <col min="15" max="15" width="13.85546875" customWidth="1"/>
    <col min="16" max="16" width="18.5703125" customWidth="1"/>
    <col min="17" max="17" width="15" customWidth="1"/>
    <col min="18" max="18" width="16" customWidth="1"/>
    <col min="19" max="20" width="19.42578125" customWidth="1"/>
    <col min="21" max="21" width="14.42578125" customWidth="1"/>
    <col min="22" max="22" width="19.42578125" customWidth="1"/>
    <col min="23" max="24" width="14.42578125" customWidth="1"/>
    <col min="25" max="26" width="9.85546875" bestFit="1" customWidth="1"/>
    <col min="27" max="27" width="9" bestFit="1" customWidth="1"/>
    <col min="28" max="28" width="8.42578125" bestFit="1" customWidth="1"/>
    <col min="29" max="29" width="9.7109375" bestFit="1" customWidth="1"/>
    <col min="30" max="30" width="9.42578125" bestFit="1" customWidth="1"/>
    <col min="32" max="32" width="9.7109375" bestFit="1" customWidth="1"/>
    <col min="33" max="34" width="9.42578125" bestFit="1" customWidth="1"/>
    <col min="35" max="35" width="9.85546875" bestFit="1" customWidth="1"/>
    <col min="36" max="36" width="10.140625" bestFit="1" customWidth="1"/>
    <col min="37" max="37" width="16.85546875" customWidth="1"/>
    <col min="38" max="38" width="18.42578125" customWidth="1"/>
    <col min="39" max="39" width="15.42578125" customWidth="1"/>
    <col min="40" max="40" width="11.5703125" customWidth="1"/>
    <col min="41" max="46" width="9.140625" customWidth="1"/>
    <col min="47" max="47" width="22.5703125" customWidth="1"/>
    <col min="48" max="48" width="14.5703125" customWidth="1"/>
    <col min="49" max="65" width="9.140625" customWidth="1"/>
    <col min="67" max="67" width="5.42578125" bestFit="1" customWidth="1"/>
    <col min="68" max="68" width="50.5703125" customWidth="1"/>
    <col min="69" max="69" width="19" customWidth="1"/>
    <col min="70" max="70" width="9.140625" bestFit="1" customWidth="1"/>
  </cols>
  <sheetData>
    <row r="1" spans="1:65" ht="49.5" customHeight="1">
      <c r="B1" s="83" t="s">
        <v>303</v>
      </c>
      <c r="C1" s="85" t="s">
        <v>0</v>
      </c>
      <c r="D1" s="82" t="s">
        <v>5</v>
      </c>
      <c r="E1" s="77" t="s">
        <v>1138</v>
      </c>
      <c r="F1" s="77" t="s">
        <v>1</v>
      </c>
      <c r="G1" s="81" t="s">
        <v>383</v>
      </c>
      <c r="H1" s="77" t="s">
        <v>20</v>
      </c>
      <c r="I1" s="77" t="s">
        <v>23</v>
      </c>
      <c r="J1" s="79" t="s">
        <v>1139</v>
      </c>
      <c r="K1" s="77" t="s">
        <v>1149</v>
      </c>
      <c r="L1" s="77" t="s">
        <v>1140</v>
      </c>
      <c r="M1" s="77" t="s">
        <v>1141</v>
      </c>
      <c r="N1" s="81" t="s">
        <v>2</v>
      </c>
      <c r="O1" s="77" t="s">
        <v>1142</v>
      </c>
      <c r="P1" s="101" t="s">
        <v>1143</v>
      </c>
      <c r="Q1" s="81" t="s">
        <v>4</v>
      </c>
      <c r="R1" s="80" t="s">
        <v>409</v>
      </c>
      <c r="S1" s="77" t="s">
        <v>459</v>
      </c>
      <c r="T1" s="77" t="s">
        <v>1144</v>
      </c>
      <c r="U1" s="77" t="s">
        <v>1145</v>
      </c>
      <c r="V1" s="77" t="s">
        <v>1146</v>
      </c>
      <c r="W1" s="77" t="s">
        <v>1147</v>
      </c>
      <c r="X1" s="77" t="s">
        <v>1148</v>
      </c>
      <c r="Y1" s="78" t="s">
        <v>1150</v>
      </c>
      <c r="Z1" s="78" t="s">
        <v>1151</v>
      </c>
      <c r="AA1" s="78" t="s">
        <v>1152</v>
      </c>
      <c r="AB1" s="78" t="s">
        <v>1153</v>
      </c>
      <c r="AC1" s="78" t="s">
        <v>1154</v>
      </c>
      <c r="AD1" s="78" t="s">
        <v>1155</v>
      </c>
      <c r="AE1" s="78" t="s">
        <v>1156</v>
      </c>
      <c r="AF1" s="78" t="s">
        <v>1157</v>
      </c>
      <c r="AG1" s="78" t="s">
        <v>1158</v>
      </c>
      <c r="AH1" s="78" t="s">
        <v>1159</v>
      </c>
      <c r="AI1" s="78" t="s">
        <v>1160</v>
      </c>
      <c r="AJ1" s="78" t="s">
        <v>1161</v>
      </c>
    </row>
    <row r="2" spans="1:65" ht="39.75" customHeight="1">
      <c r="A2" t="str">
        <f t="shared" ref="A2" si="0">AV2</f>
        <v>completed</v>
      </c>
      <c r="B2" s="84" t="s">
        <v>370</v>
      </c>
      <c r="C2" s="76">
        <v>1</v>
      </c>
      <c r="D2" s="36" t="str">
        <f>IF(A2="not completed","",AU2)</f>
        <v>CX-22-QAS-00-G-0001</v>
      </c>
      <c r="E2" s="6" t="s">
        <v>355</v>
      </c>
      <c r="F2" s="6" t="s">
        <v>45</v>
      </c>
      <c r="G2" s="36">
        <f t="shared" ref="G2" si="1">IF(ISBLANK(F2),"",VLOOKUP(F2,T_profitcode,2,0))</f>
        <v>840000</v>
      </c>
      <c r="H2" s="6" t="s">
        <v>385</v>
      </c>
      <c r="I2" s="6" t="s">
        <v>47</v>
      </c>
      <c r="J2" s="6" t="s">
        <v>1118</v>
      </c>
      <c r="K2" s="6" t="s">
        <v>38</v>
      </c>
      <c r="L2" s="6" t="s">
        <v>1117</v>
      </c>
      <c r="M2" s="6" t="s">
        <v>1137</v>
      </c>
      <c r="N2" s="36">
        <v>1</v>
      </c>
      <c r="O2" s="6" t="s">
        <v>54</v>
      </c>
      <c r="P2" s="9">
        <v>1000000</v>
      </c>
      <c r="Q2" s="65">
        <f>IF(ISBLANK(O2)=TRUE,"",VLOOKUP(O2,'validation code'!$X$35:$Y$38,2,0))</f>
        <v>1</v>
      </c>
      <c r="R2" s="37">
        <f t="shared" ref="R2" si="2">IF(ISERR(P2*Q2)=TRUE,"",P2*Q2)</f>
        <v>1000000</v>
      </c>
      <c r="S2" s="10">
        <v>44682</v>
      </c>
      <c r="T2" s="10">
        <v>44713</v>
      </c>
      <c r="U2" s="9">
        <v>500000</v>
      </c>
      <c r="V2" s="10">
        <v>44743</v>
      </c>
      <c r="W2" s="9">
        <v>500000</v>
      </c>
      <c r="X2" s="9" t="s">
        <v>1114</v>
      </c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66">
        <f t="shared" ref="AK2" si="3">R2+(10^-6)*ROW(R2)</f>
        <v>1000000.000002</v>
      </c>
      <c r="AL2" s="62" t="str">
        <f>IF(ISBLANK(E2),"",VLOOKUP(E2,'validation code'!$T$64:$U$120,2,0))</f>
        <v>profit_center_all</v>
      </c>
      <c r="AM2" s="62" t="str">
        <f>IF(ISBLANK(E2),"",VLOOKUP(E2,'validation code'!$T$3:$U$59,2,0))</f>
        <v>cost_center_all</v>
      </c>
      <c r="AN2" s="62" t="str">
        <f>IF(ISBLANK(K2)=TRUE,"",VLOOKUP(K2,'validation code'!$X$48:$Y$49,2,0))</f>
        <v>kurs_domestic</v>
      </c>
      <c r="AO2" s="62"/>
      <c r="AP2" s="6" t="s">
        <v>1136</v>
      </c>
      <c r="AQ2" s="6" t="str">
        <f>IF(ISBLANK($B$2)=TRUE,"",VLOOKUP($B$2,'validation code'!$W$54:$X$69,2,0))</f>
        <v>QAS</v>
      </c>
      <c r="AR2" s="74" t="s">
        <v>1119</v>
      </c>
      <c r="AS2" s="6" t="str">
        <f t="shared" ref="AS2" si="4">TEXT(LEFT(F2,1),"ABC")</f>
        <v>G</v>
      </c>
      <c r="AT2" s="6" t="str">
        <f t="shared" ref="AT2" si="5">TEXT(C2,"0000")</f>
        <v>0001</v>
      </c>
      <c r="AU2" s="6" t="str">
        <f>AP2&amp;"-"&amp;AQ2&amp;"-"&amp;AR2&amp;"-"&amp;AS2&amp;"-"&amp;AT2</f>
        <v>CX-22-QAS-00-G-0001</v>
      </c>
      <c r="AV2" s="6" t="str">
        <f t="shared" ref="AV2" si="6">IF(SUM(AW2:BM2)=17,"completed","Not Completed")</f>
        <v>completed</v>
      </c>
      <c r="AW2" s="6">
        <f t="shared" ref="AW2" si="7">IF(ISBLANK(E2)=TRUE,0,1)</f>
        <v>1</v>
      </c>
      <c r="AX2" s="6">
        <f t="shared" ref="AX2" si="8">IF(ISBLANK(F2)=TRUE,0,1)</f>
        <v>1</v>
      </c>
      <c r="AY2" s="6">
        <f t="shared" ref="AY2" si="9">IF(ISBLANK(G2)=TRUE,0,1)</f>
        <v>1</v>
      </c>
      <c r="AZ2" s="6">
        <f t="shared" ref="AZ2" si="10">IF(ISBLANK(H2)=TRUE,0,1)</f>
        <v>1</v>
      </c>
      <c r="BA2" s="6">
        <f t="shared" ref="BA2" si="11">IF(ISBLANK(K2)=TRUE,0,1)</f>
        <v>1</v>
      </c>
      <c r="BB2" s="6">
        <f t="shared" ref="BB2" si="12">IF(ISBLANK(L2)=TRUE,0,1)</f>
        <v>1</v>
      </c>
      <c r="BC2" s="6">
        <f t="shared" ref="BC2" si="13">IF(ISBLANK(I2)=TRUE,0,1)</f>
        <v>1</v>
      </c>
      <c r="BD2" s="6">
        <f t="shared" ref="BD2" si="14">IF(ISBLANK(N2)=TRUE,0,1)</f>
        <v>1</v>
      </c>
      <c r="BE2" s="6">
        <f t="shared" ref="BE2" si="15">IF(ISBLANK(O2)=TRUE,0,1)</f>
        <v>1</v>
      </c>
      <c r="BF2" s="6">
        <f t="shared" ref="BF2" si="16">IF(ISBLANK(P2)=TRUE,0,1)</f>
        <v>1</v>
      </c>
      <c r="BG2" s="6">
        <f t="shared" ref="BG2" si="17">IF(ISBLANK(Q2)=TRUE,0,1)</f>
        <v>1</v>
      </c>
      <c r="BH2" s="6">
        <f t="shared" ref="BH2" si="18">IF(ISBLANK(R2)=TRUE,0,1)</f>
        <v>1</v>
      </c>
      <c r="BI2" s="6">
        <f t="shared" ref="BI2" si="19">IF(ISBLANK(S2)=TRUE,0,1)</f>
        <v>1</v>
      </c>
      <c r="BJ2" s="6">
        <f t="shared" ref="BJ2" si="20">IF(ISBLANK(T2)=TRUE,0,1)</f>
        <v>1</v>
      </c>
      <c r="BK2" s="6">
        <f t="shared" ref="BK2" si="21">IF(ISBLANK(U2)=TRUE,0,1)</f>
        <v>1</v>
      </c>
      <c r="BL2" s="6">
        <f t="shared" ref="BL2" si="22">IF(ISBLANK(V2)=TRUE,0,1)</f>
        <v>1</v>
      </c>
      <c r="BM2" s="6">
        <f t="shared" ref="BM2" si="23">IF(ISBLANK(W2)=TRUE,0,1)</f>
        <v>1</v>
      </c>
    </row>
    <row r="3" spans="1:65">
      <c r="A3" t="str">
        <f t="shared" ref="A3:A51" si="24">AV3</f>
        <v>Not Completed</v>
      </c>
      <c r="C3" s="72">
        <v>2</v>
      </c>
      <c r="D3" s="36" t="str">
        <f t="shared" ref="D3:D34" si="25">IF(A3="not completed","",AU3)</f>
        <v/>
      </c>
      <c r="E3" s="6" t="s">
        <v>341</v>
      </c>
      <c r="F3" s="6" t="s">
        <v>29</v>
      </c>
      <c r="G3" s="36">
        <f t="shared" ref="G3:G33" si="26">IF(ISBLANK(F3),"",VLOOKUP(F3,T_profitcode,2,0))</f>
        <v>810000</v>
      </c>
      <c r="H3" s="6"/>
      <c r="I3" s="6" t="s">
        <v>47</v>
      </c>
      <c r="J3" s="6" t="s">
        <v>1118</v>
      </c>
      <c r="K3" s="6" t="s">
        <v>38</v>
      </c>
      <c r="L3" s="6" t="s">
        <v>1117</v>
      </c>
      <c r="M3" s="6" t="s">
        <v>1137</v>
      </c>
      <c r="N3" s="36">
        <v>1</v>
      </c>
      <c r="O3" s="6" t="s">
        <v>54</v>
      </c>
      <c r="P3" s="9">
        <v>1000000</v>
      </c>
      <c r="Q3" s="65">
        <f>IF(ISBLANK(O3)=TRUE,"",VLOOKUP(O3,'validation code'!$X$35:$Y$38,2,0))</f>
        <v>1</v>
      </c>
      <c r="R3" s="37">
        <f t="shared" ref="R3:R51" si="27">IF(ISERR(P3*Q3)=TRUE,"",P3*Q3)</f>
        <v>1000000</v>
      </c>
      <c r="S3" s="10">
        <v>44682</v>
      </c>
      <c r="T3" s="10">
        <v>44713</v>
      </c>
      <c r="U3" s="9">
        <v>500000</v>
      </c>
      <c r="V3" s="10">
        <v>44743</v>
      </c>
      <c r="W3" s="9">
        <v>500000</v>
      </c>
      <c r="X3" s="9" t="s">
        <v>1114</v>
      </c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66">
        <f t="shared" ref="AK3:AK34" si="28">R3+(10^-6)*ROW(R3)</f>
        <v>1000000.000003</v>
      </c>
      <c r="AL3" s="62" t="str">
        <f>IF(ISBLANK(E3),"",VLOOKUP(E3,'validation code'!$T$64:$U$120,2,0))</f>
        <v>profit_center_body</v>
      </c>
      <c r="AM3" s="62" t="str">
        <f>IF(ISBLANK(E3),"",VLOOKUP(E3,'validation code'!$T$3:$U$59,2,0))</f>
        <v>cost_center_body</v>
      </c>
      <c r="AN3" s="62" t="str">
        <f>IF(ISBLANK(K3)=TRUE,"",VLOOKUP(K3,'validation code'!$X$48:$Y$49,2,0))</f>
        <v>kurs_domestic</v>
      </c>
      <c r="AO3" s="62"/>
      <c r="AP3" s="6" t="s">
        <v>1136</v>
      </c>
      <c r="AQ3" s="6" t="str">
        <f>IF(ISBLANK($B$2)=TRUE,"",VLOOKUP($B$2,'validation code'!$W$54:$X$69,2,0))</f>
        <v>QAS</v>
      </c>
      <c r="AR3" s="74" t="s">
        <v>1119</v>
      </c>
      <c r="AS3" s="6" t="str">
        <f t="shared" ref="AS3:AS34" si="29">TEXT(LEFT(F3,1),"ABC")</f>
        <v>H</v>
      </c>
      <c r="AT3" s="6" t="str">
        <f t="shared" ref="AT3:AT34" si="30">TEXT(C3,"0000")</f>
        <v>0002</v>
      </c>
      <c r="AU3" s="6" t="str">
        <f>AP3&amp;"-"&amp;AQ3&amp;"-"&amp;AR3&amp;"-"&amp;AS3&amp;"-"&amp;AT3</f>
        <v>CX-22-QAS-00-H-0002</v>
      </c>
      <c r="AV3" s="6" t="str">
        <f t="shared" ref="AV3:AV52" si="31">IF(SUM(AW3:BM3)=17,"completed","Not Completed")</f>
        <v>Not Completed</v>
      </c>
      <c r="AW3" s="6">
        <f t="shared" ref="AW3:AW34" si="32">IF(ISBLANK(E3)=TRUE,0,1)</f>
        <v>1</v>
      </c>
      <c r="AX3" s="6">
        <f t="shared" ref="AX3:AX34" si="33">IF(ISBLANK(F3)=TRUE,0,1)</f>
        <v>1</v>
      </c>
      <c r="AY3" s="6">
        <f t="shared" ref="AY3:AY34" si="34">IF(ISBLANK(G3)=TRUE,0,1)</f>
        <v>1</v>
      </c>
      <c r="AZ3" s="6">
        <f t="shared" ref="AZ3:AZ34" si="35">IF(ISBLANK(H3)=TRUE,0,1)</f>
        <v>0</v>
      </c>
      <c r="BA3" s="6">
        <f t="shared" ref="BA3:BA34" si="36">IF(ISBLANK(K3)=TRUE,0,1)</f>
        <v>1</v>
      </c>
      <c r="BB3" s="6">
        <f t="shared" ref="BB3:BB34" si="37">IF(ISBLANK(L3)=TRUE,0,1)</f>
        <v>1</v>
      </c>
      <c r="BC3" s="6">
        <f t="shared" ref="BC3:BC34" si="38">IF(ISBLANK(I3)=TRUE,0,1)</f>
        <v>1</v>
      </c>
      <c r="BD3" s="6">
        <f t="shared" ref="BD3:BD34" si="39">IF(ISBLANK(N3)=TRUE,0,1)</f>
        <v>1</v>
      </c>
      <c r="BE3" s="6">
        <f t="shared" ref="BE3:BE34" si="40">IF(ISBLANK(O3)=TRUE,0,1)</f>
        <v>1</v>
      </c>
      <c r="BF3" s="6">
        <f t="shared" ref="BF3:BF34" si="41">IF(ISBLANK(P3)=TRUE,0,1)</f>
        <v>1</v>
      </c>
      <c r="BG3" s="6">
        <f t="shared" ref="BG3:BG34" si="42">IF(ISBLANK(Q3)=TRUE,0,1)</f>
        <v>1</v>
      </c>
      <c r="BH3" s="6">
        <f t="shared" ref="BH3:BH34" si="43">IF(ISBLANK(R3)=TRUE,0,1)</f>
        <v>1</v>
      </c>
      <c r="BI3" s="6">
        <f t="shared" ref="BI3:BI34" si="44">IF(ISBLANK(S3)=TRUE,0,1)</f>
        <v>1</v>
      </c>
      <c r="BJ3" s="6">
        <f t="shared" ref="BJ3:BJ34" si="45">IF(ISBLANK(T3)=TRUE,0,1)</f>
        <v>1</v>
      </c>
      <c r="BK3" s="6">
        <f t="shared" ref="BK3:BK34" si="46">IF(ISBLANK(U3)=TRUE,0,1)</f>
        <v>1</v>
      </c>
      <c r="BL3" s="6">
        <f t="shared" ref="BL3:BL34" si="47">IF(ISBLANK(V3)=TRUE,0,1)</f>
        <v>1</v>
      </c>
      <c r="BM3" s="6">
        <f t="shared" ref="BM3:BM34" si="48">IF(ISBLANK(W3)=TRUE,0,1)</f>
        <v>1</v>
      </c>
    </row>
    <row r="4" spans="1:65">
      <c r="A4" t="str">
        <f t="shared" si="24"/>
        <v>Not Completed</v>
      </c>
      <c r="C4" s="72">
        <f>C3+1</f>
        <v>3</v>
      </c>
      <c r="D4" s="36" t="str">
        <f t="shared" si="25"/>
        <v/>
      </c>
      <c r="E4" s="6"/>
      <c r="F4" s="6"/>
      <c r="G4" s="36" t="str">
        <f t="shared" si="26"/>
        <v/>
      </c>
      <c r="H4" s="6"/>
      <c r="I4" s="6"/>
      <c r="J4" s="6"/>
      <c r="K4" s="6"/>
      <c r="L4" s="6"/>
      <c r="M4" s="6"/>
      <c r="N4" s="36">
        <v>1</v>
      </c>
      <c r="O4" s="6"/>
      <c r="P4" s="9"/>
      <c r="Q4" s="65" t="str">
        <f>IF(ISBLANK(O4)=TRUE,"",VLOOKUP(O4,'validation code'!$X$35:$Y$38,2,0))</f>
        <v/>
      </c>
      <c r="R4" s="37" t="str">
        <f t="shared" si="27"/>
        <v/>
      </c>
      <c r="S4" s="10"/>
      <c r="T4" s="10"/>
      <c r="U4" s="9"/>
      <c r="V4" s="10"/>
      <c r="W4" s="9"/>
      <c r="X4" s="9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66" t="e">
        <f t="shared" si="28"/>
        <v>#VALUE!</v>
      </c>
      <c r="AL4" s="62" t="str">
        <f>IF(ISBLANK(E4),"",VLOOKUP(E4,'validation code'!$T$64:$U$120,2,0))</f>
        <v/>
      </c>
      <c r="AM4" s="62" t="str">
        <f>IF(ISBLANK(E4),"",VLOOKUP(E4,'validation code'!$T$3:$U$59,2,0))</f>
        <v/>
      </c>
      <c r="AN4" s="62" t="str">
        <f>IF(ISBLANK(K4)=TRUE,"",VLOOKUP(K4,'validation code'!$X$48:$Y$49,2,0))</f>
        <v/>
      </c>
      <c r="AO4" s="62"/>
      <c r="AP4" s="6" t="s">
        <v>1136</v>
      </c>
      <c r="AQ4" s="6" t="str">
        <f>IF(ISBLANK($B$2)=TRUE,"",VLOOKUP($B$2,'validation code'!$W$54:$X$69,2,0))</f>
        <v>QAS</v>
      </c>
      <c r="AR4" s="74" t="s">
        <v>1119</v>
      </c>
      <c r="AS4" s="6" t="str">
        <f t="shared" si="29"/>
        <v/>
      </c>
      <c r="AT4" s="6" t="str">
        <f t="shared" si="30"/>
        <v>0003</v>
      </c>
      <c r="AU4" s="6" t="str">
        <f t="shared" ref="AU4:AU52" si="49">AP4&amp;"-"&amp;AQ4&amp;"-"&amp;AR4&amp;"-"&amp;AS4&amp;"-"&amp;AT4</f>
        <v>CX-22-QAS-00--0003</v>
      </c>
      <c r="AV4" s="6" t="str">
        <f t="shared" si="31"/>
        <v>Not Completed</v>
      </c>
      <c r="AW4" s="6">
        <f t="shared" si="32"/>
        <v>0</v>
      </c>
      <c r="AX4" s="6">
        <f t="shared" si="33"/>
        <v>0</v>
      </c>
      <c r="AY4" s="6">
        <f t="shared" si="34"/>
        <v>1</v>
      </c>
      <c r="AZ4" s="6">
        <f t="shared" si="35"/>
        <v>0</v>
      </c>
      <c r="BA4" s="6">
        <f t="shared" si="36"/>
        <v>0</v>
      </c>
      <c r="BB4" s="6">
        <f t="shared" si="37"/>
        <v>0</v>
      </c>
      <c r="BC4" s="6">
        <f t="shared" si="38"/>
        <v>0</v>
      </c>
      <c r="BD4" s="6">
        <f t="shared" si="39"/>
        <v>1</v>
      </c>
      <c r="BE4" s="6">
        <f t="shared" si="40"/>
        <v>0</v>
      </c>
      <c r="BF4" s="6">
        <f t="shared" si="41"/>
        <v>0</v>
      </c>
      <c r="BG4" s="6">
        <f t="shared" si="42"/>
        <v>1</v>
      </c>
      <c r="BH4" s="6">
        <f t="shared" si="43"/>
        <v>1</v>
      </c>
      <c r="BI4" s="6">
        <f t="shared" si="44"/>
        <v>0</v>
      </c>
      <c r="BJ4" s="6">
        <f t="shared" si="45"/>
        <v>0</v>
      </c>
      <c r="BK4" s="6">
        <f t="shared" si="46"/>
        <v>0</v>
      </c>
      <c r="BL4" s="6">
        <f t="shared" si="47"/>
        <v>0</v>
      </c>
      <c r="BM4" s="6">
        <f t="shared" si="48"/>
        <v>0</v>
      </c>
    </row>
    <row r="5" spans="1:65">
      <c r="A5" t="str">
        <f t="shared" si="24"/>
        <v>Not Completed</v>
      </c>
      <c r="C5" s="72">
        <f t="shared" ref="C5:C52" si="50">C4+1</f>
        <v>4</v>
      </c>
      <c r="D5" s="36" t="str">
        <f t="shared" si="25"/>
        <v/>
      </c>
      <c r="E5" s="6"/>
      <c r="F5" s="6"/>
      <c r="G5" s="36" t="str">
        <f t="shared" si="26"/>
        <v/>
      </c>
      <c r="H5" s="6"/>
      <c r="I5" s="6"/>
      <c r="J5" s="6"/>
      <c r="K5" s="6"/>
      <c r="L5" s="6"/>
      <c r="M5" s="6"/>
      <c r="N5" s="36">
        <v>1</v>
      </c>
      <c r="O5" s="6"/>
      <c r="P5" s="9"/>
      <c r="Q5" s="65" t="str">
        <f>IF(ISBLANK(O5)=TRUE,"",VLOOKUP(O5,'validation code'!$X$35:$Y$38,2,0))</f>
        <v/>
      </c>
      <c r="R5" s="37" t="str">
        <f t="shared" si="27"/>
        <v/>
      </c>
      <c r="S5" s="10"/>
      <c r="T5" s="10"/>
      <c r="U5" s="9"/>
      <c r="V5" s="10"/>
      <c r="W5" s="9"/>
      <c r="X5" s="9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66" t="e">
        <f t="shared" si="28"/>
        <v>#VALUE!</v>
      </c>
      <c r="AL5" s="62" t="str">
        <f>IF(ISBLANK(E5),"",VLOOKUP(E5,'validation code'!$T$64:$U$120,2,0))</f>
        <v/>
      </c>
      <c r="AM5" s="62" t="str">
        <f>IF(ISBLANK(E5),"",VLOOKUP(E5,'validation code'!$T$3:$U$59,2,0))</f>
        <v/>
      </c>
      <c r="AN5" s="62" t="str">
        <f>IF(ISBLANK(K5)=TRUE,"",VLOOKUP(K5,'validation code'!$X$48:$Y$49,2,0))</f>
        <v/>
      </c>
      <c r="AO5" s="62"/>
      <c r="AP5" s="6" t="s">
        <v>1136</v>
      </c>
      <c r="AQ5" s="6" t="str">
        <f>IF(ISBLANK($B$2)=TRUE,"",VLOOKUP($B$2,'validation code'!$W$54:$X$69,2,0))</f>
        <v>QAS</v>
      </c>
      <c r="AR5" s="74" t="s">
        <v>1119</v>
      </c>
      <c r="AS5" s="6" t="str">
        <f t="shared" si="29"/>
        <v/>
      </c>
      <c r="AT5" s="6" t="str">
        <f t="shared" si="30"/>
        <v>0004</v>
      </c>
      <c r="AU5" s="6" t="str">
        <f t="shared" si="49"/>
        <v>CX-22-QAS-00--0004</v>
      </c>
      <c r="AV5" s="6" t="str">
        <f t="shared" si="31"/>
        <v>Not Completed</v>
      </c>
      <c r="AW5" s="6">
        <f t="shared" si="32"/>
        <v>0</v>
      </c>
      <c r="AX5" s="6">
        <f t="shared" si="33"/>
        <v>0</v>
      </c>
      <c r="AY5" s="6">
        <f t="shared" si="34"/>
        <v>1</v>
      </c>
      <c r="AZ5" s="6">
        <f t="shared" si="35"/>
        <v>0</v>
      </c>
      <c r="BA5" s="6">
        <f t="shared" si="36"/>
        <v>0</v>
      </c>
      <c r="BB5" s="6">
        <f t="shared" si="37"/>
        <v>0</v>
      </c>
      <c r="BC5" s="6">
        <f t="shared" si="38"/>
        <v>0</v>
      </c>
      <c r="BD5" s="6">
        <f t="shared" si="39"/>
        <v>1</v>
      </c>
      <c r="BE5" s="6">
        <f t="shared" si="40"/>
        <v>0</v>
      </c>
      <c r="BF5" s="6">
        <f t="shared" si="41"/>
        <v>0</v>
      </c>
      <c r="BG5" s="6">
        <f t="shared" si="42"/>
        <v>1</v>
      </c>
      <c r="BH5" s="6">
        <f t="shared" si="43"/>
        <v>1</v>
      </c>
      <c r="BI5" s="6">
        <f t="shared" si="44"/>
        <v>0</v>
      </c>
      <c r="BJ5" s="6">
        <f t="shared" si="45"/>
        <v>0</v>
      </c>
      <c r="BK5" s="6">
        <f t="shared" si="46"/>
        <v>0</v>
      </c>
      <c r="BL5" s="6">
        <f t="shared" si="47"/>
        <v>0</v>
      </c>
      <c r="BM5" s="6">
        <f t="shared" si="48"/>
        <v>0</v>
      </c>
    </row>
    <row r="6" spans="1:65">
      <c r="A6" t="str">
        <f t="shared" si="24"/>
        <v>Not Completed</v>
      </c>
      <c r="C6" s="72">
        <f t="shared" si="50"/>
        <v>5</v>
      </c>
      <c r="D6" s="36" t="str">
        <f t="shared" si="25"/>
        <v/>
      </c>
      <c r="E6" s="6"/>
      <c r="F6" s="6"/>
      <c r="G6" s="36" t="str">
        <f t="shared" si="26"/>
        <v/>
      </c>
      <c r="H6" s="6"/>
      <c r="I6" s="6"/>
      <c r="J6" s="6"/>
      <c r="K6" s="6"/>
      <c r="L6" s="6"/>
      <c r="M6" s="6"/>
      <c r="N6" s="36">
        <v>1</v>
      </c>
      <c r="O6" s="6"/>
      <c r="P6" s="9"/>
      <c r="Q6" s="65" t="str">
        <f>IF(ISBLANK(O6)=TRUE,"",VLOOKUP(O6,'validation code'!$X$35:$Y$38,2,0))</f>
        <v/>
      </c>
      <c r="R6" s="37" t="str">
        <f t="shared" si="27"/>
        <v/>
      </c>
      <c r="S6" s="10"/>
      <c r="T6" s="10"/>
      <c r="U6" s="9"/>
      <c r="V6" s="10"/>
      <c r="W6" s="9"/>
      <c r="X6" s="9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66" t="e">
        <f t="shared" si="28"/>
        <v>#VALUE!</v>
      </c>
      <c r="AL6" s="62" t="str">
        <f>IF(ISBLANK(E6),"",VLOOKUP(E6,'validation code'!$T$64:$U$120,2,0))</f>
        <v/>
      </c>
      <c r="AM6" s="62" t="str">
        <f>IF(ISBLANK(E6),"",VLOOKUP(E6,'validation code'!$T$3:$U$59,2,0))</f>
        <v/>
      </c>
      <c r="AN6" s="62" t="str">
        <f>IF(ISBLANK(K6)=TRUE,"",VLOOKUP(K6,'validation code'!$X$48:$Y$49,2,0))</f>
        <v/>
      </c>
      <c r="AO6" s="62"/>
      <c r="AP6" s="6" t="s">
        <v>1136</v>
      </c>
      <c r="AQ6" s="6" t="str">
        <f>IF(ISBLANK($B$2)=TRUE,"",VLOOKUP($B$2,'validation code'!$W$54:$X$69,2,0))</f>
        <v>QAS</v>
      </c>
      <c r="AR6" s="74" t="s">
        <v>1119</v>
      </c>
      <c r="AS6" s="6" t="str">
        <f t="shared" si="29"/>
        <v/>
      </c>
      <c r="AT6" s="6" t="str">
        <f t="shared" si="30"/>
        <v>0005</v>
      </c>
      <c r="AU6" s="6" t="str">
        <f t="shared" si="49"/>
        <v>CX-22-QAS-00--0005</v>
      </c>
      <c r="AV6" s="6" t="str">
        <f t="shared" si="31"/>
        <v>Not Completed</v>
      </c>
      <c r="AW6" s="6">
        <f t="shared" si="32"/>
        <v>0</v>
      </c>
      <c r="AX6" s="6">
        <f t="shared" si="33"/>
        <v>0</v>
      </c>
      <c r="AY6" s="6">
        <f t="shared" si="34"/>
        <v>1</v>
      </c>
      <c r="AZ6" s="6">
        <f t="shared" si="35"/>
        <v>0</v>
      </c>
      <c r="BA6" s="6">
        <f t="shared" si="36"/>
        <v>0</v>
      </c>
      <c r="BB6" s="6">
        <f t="shared" si="37"/>
        <v>0</v>
      </c>
      <c r="BC6" s="6">
        <f t="shared" si="38"/>
        <v>0</v>
      </c>
      <c r="BD6" s="6">
        <f t="shared" si="39"/>
        <v>1</v>
      </c>
      <c r="BE6" s="6">
        <f t="shared" si="40"/>
        <v>0</v>
      </c>
      <c r="BF6" s="6">
        <f t="shared" si="41"/>
        <v>0</v>
      </c>
      <c r="BG6" s="6">
        <f t="shared" si="42"/>
        <v>1</v>
      </c>
      <c r="BH6" s="6">
        <f t="shared" si="43"/>
        <v>1</v>
      </c>
      <c r="BI6" s="6">
        <f t="shared" si="44"/>
        <v>0</v>
      </c>
      <c r="BJ6" s="6">
        <f t="shared" si="45"/>
        <v>0</v>
      </c>
      <c r="BK6" s="6">
        <f t="shared" si="46"/>
        <v>0</v>
      </c>
      <c r="BL6" s="6">
        <f t="shared" si="47"/>
        <v>0</v>
      </c>
      <c r="BM6" s="6">
        <f t="shared" si="48"/>
        <v>0</v>
      </c>
    </row>
    <row r="7" spans="1:65">
      <c r="A7" t="str">
        <f t="shared" si="24"/>
        <v>Not Completed</v>
      </c>
      <c r="C7" s="72">
        <f t="shared" si="50"/>
        <v>6</v>
      </c>
      <c r="D7" s="36" t="str">
        <f t="shared" si="25"/>
        <v/>
      </c>
      <c r="E7" s="6"/>
      <c r="F7" s="6"/>
      <c r="G7" s="36" t="str">
        <f t="shared" si="26"/>
        <v/>
      </c>
      <c r="H7" s="6"/>
      <c r="I7" s="6"/>
      <c r="J7" s="6"/>
      <c r="K7" s="6"/>
      <c r="L7" s="6"/>
      <c r="M7" s="6"/>
      <c r="N7" s="36">
        <v>1</v>
      </c>
      <c r="O7" s="6"/>
      <c r="P7" s="9"/>
      <c r="Q7" s="65" t="str">
        <f>IF(ISBLANK(O7)=TRUE,"",VLOOKUP(O7,'validation code'!$X$35:$Y$38,2,0))</f>
        <v/>
      </c>
      <c r="R7" s="37" t="str">
        <f t="shared" si="27"/>
        <v/>
      </c>
      <c r="S7" s="10"/>
      <c r="T7" s="10"/>
      <c r="U7" s="9"/>
      <c r="V7" s="10"/>
      <c r="W7" s="9"/>
      <c r="X7" s="9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66" t="e">
        <f t="shared" si="28"/>
        <v>#VALUE!</v>
      </c>
      <c r="AL7" s="62" t="str">
        <f>IF(ISBLANK(E7),"",VLOOKUP(E7,'validation code'!$T$64:$U$120,2,0))</f>
        <v/>
      </c>
      <c r="AM7" s="62" t="str">
        <f>IF(ISBLANK(E7),"",VLOOKUP(E7,'validation code'!$T$3:$U$59,2,0))</f>
        <v/>
      </c>
      <c r="AN7" s="62" t="str">
        <f>IF(ISBLANK(K7)=TRUE,"",VLOOKUP(K7,'validation code'!$X$48:$Y$49,2,0))</f>
        <v/>
      </c>
      <c r="AO7" s="62"/>
      <c r="AP7" s="6" t="s">
        <v>1136</v>
      </c>
      <c r="AQ7" s="6" t="str">
        <f>IF(ISBLANK($B$2)=TRUE,"",VLOOKUP($B$2,'validation code'!$W$54:$X$69,2,0))</f>
        <v>QAS</v>
      </c>
      <c r="AR7" s="74" t="s">
        <v>1119</v>
      </c>
      <c r="AS7" s="6" t="str">
        <f t="shared" si="29"/>
        <v/>
      </c>
      <c r="AT7" s="6" t="str">
        <f t="shared" si="30"/>
        <v>0006</v>
      </c>
      <c r="AU7" s="6" t="str">
        <f>AP7&amp;"-"&amp;AQ7&amp;"-"&amp;AR7&amp;"-"&amp;AS7&amp;"-"&amp;AT7</f>
        <v>CX-22-QAS-00--0006</v>
      </c>
      <c r="AV7" s="6" t="str">
        <f t="shared" si="31"/>
        <v>Not Completed</v>
      </c>
      <c r="AW7" s="6">
        <f t="shared" si="32"/>
        <v>0</v>
      </c>
      <c r="AX7" s="6">
        <f t="shared" si="33"/>
        <v>0</v>
      </c>
      <c r="AY7" s="6">
        <f t="shared" si="34"/>
        <v>1</v>
      </c>
      <c r="AZ7" s="6">
        <f t="shared" si="35"/>
        <v>0</v>
      </c>
      <c r="BA7" s="6">
        <f t="shared" si="36"/>
        <v>0</v>
      </c>
      <c r="BB7" s="6">
        <f t="shared" si="37"/>
        <v>0</v>
      </c>
      <c r="BC7" s="6">
        <f t="shared" si="38"/>
        <v>0</v>
      </c>
      <c r="BD7" s="6">
        <f t="shared" si="39"/>
        <v>1</v>
      </c>
      <c r="BE7" s="6">
        <f t="shared" si="40"/>
        <v>0</v>
      </c>
      <c r="BF7" s="6">
        <f t="shared" si="41"/>
        <v>0</v>
      </c>
      <c r="BG7" s="6">
        <f t="shared" si="42"/>
        <v>1</v>
      </c>
      <c r="BH7" s="6">
        <f t="shared" si="43"/>
        <v>1</v>
      </c>
      <c r="BI7" s="6">
        <f t="shared" si="44"/>
        <v>0</v>
      </c>
      <c r="BJ7" s="6">
        <f t="shared" si="45"/>
        <v>0</v>
      </c>
      <c r="BK7" s="6">
        <f t="shared" si="46"/>
        <v>0</v>
      </c>
      <c r="BL7" s="6">
        <f t="shared" si="47"/>
        <v>0</v>
      </c>
      <c r="BM7" s="6">
        <f t="shared" si="48"/>
        <v>0</v>
      </c>
    </row>
    <row r="8" spans="1:65">
      <c r="A8" t="str">
        <f t="shared" si="24"/>
        <v>Not Completed</v>
      </c>
      <c r="C8" s="72">
        <f t="shared" si="50"/>
        <v>7</v>
      </c>
      <c r="D8" s="36" t="str">
        <f t="shared" si="25"/>
        <v/>
      </c>
      <c r="E8" s="6"/>
      <c r="F8" s="6"/>
      <c r="G8" s="36" t="str">
        <f t="shared" si="26"/>
        <v/>
      </c>
      <c r="H8" s="6"/>
      <c r="I8" s="6"/>
      <c r="J8" s="6"/>
      <c r="K8" s="6"/>
      <c r="L8" s="6"/>
      <c r="M8" s="6"/>
      <c r="N8" s="36">
        <v>1</v>
      </c>
      <c r="O8" s="6"/>
      <c r="P8" s="9"/>
      <c r="Q8" s="65" t="str">
        <f>IF(ISBLANK(O8)=TRUE,"",VLOOKUP(O8,'validation code'!$X$35:$Y$38,2,0))</f>
        <v/>
      </c>
      <c r="R8" s="37" t="str">
        <f t="shared" si="27"/>
        <v/>
      </c>
      <c r="S8" s="10"/>
      <c r="T8" s="10"/>
      <c r="U8" s="9"/>
      <c r="V8" s="10"/>
      <c r="W8" s="9"/>
      <c r="X8" s="9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66" t="e">
        <f t="shared" si="28"/>
        <v>#VALUE!</v>
      </c>
      <c r="AL8" s="62" t="str">
        <f>IF(ISBLANK(E8),"",VLOOKUP(E8,'validation code'!$T$64:$U$120,2,0))</f>
        <v/>
      </c>
      <c r="AM8" s="62" t="str">
        <f>IF(ISBLANK(E8),"",VLOOKUP(E8,'validation code'!$T$3:$U$59,2,0))</f>
        <v/>
      </c>
      <c r="AN8" s="62" t="str">
        <f>IF(ISBLANK(K8)=TRUE,"",VLOOKUP(K8,'validation code'!$X$48:$Y$49,2,0))</f>
        <v/>
      </c>
      <c r="AO8" s="62"/>
      <c r="AP8" s="6" t="s">
        <v>1136</v>
      </c>
      <c r="AQ8" s="6" t="str">
        <f>IF(ISBLANK($B$2)=TRUE,"",VLOOKUP($B$2,'validation code'!$W$54:$X$69,2,0))</f>
        <v>QAS</v>
      </c>
      <c r="AR8" s="74" t="s">
        <v>1119</v>
      </c>
      <c r="AS8" s="6" t="str">
        <f t="shared" si="29"/>
        <v/>
      </c>
      <c r="AT8" s="6" t="str">
        <f t="shared" si="30"/>
        <v>0007</v>
      </c>
      <c r="AU8" s="6" t="str">
        <f t="shared" si="49"/>
        <v>CX-22-QAS-00--0007</v>
      </c>
      <c r="AV8" s="6" t="str">
        <f t="shared" si="31"/>
        <v>Not Completed</v>
      </c>
      <c r="AW8" s="6">
        <f t="shared" si="32"/>
        <v>0</v>
      </c>
      <c r="AX8" s="6">
        <f t="shared" si="33"/>
        <v>0</v>
      </c>
      <c r="AY8" s="6">
        <f t="shared" si="34"/>
        <v>1</v>
      </c>
      <c r="AZ8" s="6">
        <f t="shared" si="35"/>
        <v>0</v>
      </c>
      <c r="BA8" s="6">
        <f t="shared" si="36"/>
        <v>0</v>
      </c>
      <c r="BB8" s="6">
        <f t="shared" si="37"/>
        <v>0</v>
      </c>
      <c r="BC8" s="6">
        <f t="shared" si="38"/>
        <v>0</v>
      </c>
      <c r="BD8" s="6">
        <f t="shared" si="39"/>
        <v>1</v>
      </c>
      <c r="BE8" s="6">
        <f t="shared" si="40"/>
        <v>0</v>
      </c>
      <c r="BF8" s="6">
        <f t="shared" si="41"/>
        <v>0</v>
      </c>
      <c r="BG8" s="6">
        <f t="shared" si="42"/>
        <v>1</v>
      </c>
      <c r="BH8" s="6">
        <f t="shared" si="43"/>
        <v>1</v>
      </c>
      <c r="BI8" s="6">
        <f t="shared" si="44"/>
        <v>0</v>
      </c>
      <c r="BJ8" s="6">
        <f t="shared" si="45"/>
        <v>0</v>
      </c>
      <c r="BK8" s="6">
        <f t="shared" si="46"/>
        <v>0</v>
      </c>
      <c r="BL8" s="6">
        <f t="shared" si="47"/>
        <v>0</v>
      </c>
      <c r="BM8" s="6">
        <f t="shared" si="48"/>
        <v>0</v>
      </c>
    </row>
    <row r="9" spans="1:65">
      <c r="A9" t="str">
        <f t="shared" si="24"/>
        <v>Not Completed</v>
      </c>
      <c r="C9" s="72">
        <f t="shared" si="50"/>
        <v>8</v>
      </c>
      <c r="D9" s="36" t="str">
        <f t="shared" si="25"/>
        <v/>
      </c>
      <c r="E9" s="6"/>
      <c r="F9" s="6"/>
      <c r="G9" s="36" t="str">
        <f t="shared" si="26"/>
        <v/>
      </c>
      <c r="H9" s="6"/>
      <c r="I9" s="6"/>
      <c r="J9" s="6"/>
      <c r="K9" s="6"/>
      <c r="L9" s="6"/>
      <c r="M9" s="6"/>
      <c r="N9" s="36">
        <v>1</v>
      </c>
      <c r="O9" s="6"/>
      <c r="P9" s="9"/>
      <c r="Q9" s="65" t="str">
        <f>IF(ISBLANK(O9)=TRUE,"",VLOOKUP(O9,'validation code'!$X$35:$Y$38,2,0))</f>
        <v/>
      </c>
      <c r="R9" s="37" t="str">
        <f t="shared" si="27"/>
        <v/>
      </c>
      <c r="S9" s="10"/>
      <c r="T9" s="10"/>
      <c r="U9" s="9"/>
      <c r="V9" s="10"/>
      <c r="W9" s="9"/>
      <c r="X9" s="9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66" t="e">
        <f t="shared" si="28"/>
        <v>#VALUE!</v>
      </c>
      <c r="AL9" s="62" t="str">
        <f>IF(ISBLANK(E9),"",VLOOKUP(E9,'validation code'!$T$64:$U$120,2,0))</f>
        <v/>
      </c>
      <c r="AM9" s="62" t="str">
        <f>IF(ISBLANK(E9),"",VLOOKUP(E9,'validation code'!$T$3:$U$59,2,0))</f>
        <v/>
      </c>
      <c r="AN9" s="62" t="str">
        <f>IF(ISBLANK(K9)=TRUE,"",VLOOKUP(K9,'validation code'!$X$48:$Y$49,2,0))</f>
        <v/>
      </c>
      <c r="AO9" s="62"/>
      <c r="AP9" s="6" t="s">
        <v>1136</v>
      </c>
      <c r="AQ9" s="6" t="str">
        <f>IF(ISBLANK($B$2)=TRUE,"",VLOOKUP($B$2,'validation code'!$W$54:$X$69,2,0))</f>
        <v>QAS</v>
      </c>
      <c r="AR9" s="74" t="s">
        <v>1119</v>
      </c>
      <c r="AS9" s="6" t="str">
        <f t="shared" si="29"/>
        <v/>
      </c>
      <c r="AT9" s="6" t="str">
        <f t="shared" si="30"/>
        <v>0008</v>
      </c>
      <c r="AU9" s="6" t="str">
        <f t="shared" si="49"/>
        <v>CX-22-QAS-00--0008</v>
      </c>
      <c r="AV9" s="6" t="str">
        <f t="shared" si="31"/>
        <v>Not Completed</v>
      </c>
      <c r="AW9" s="6">
        <f t="shared" si="32"/>
        <v>0</v>
      </c>
      <c r="AX9" s="6">
        <f t="shared" si="33"/>
        <v>0</v>
      </c>
      <c r="AY9" s="6">
        <f t="shared" si="34"/>
        <v>1</v>
      </c>
      <c r="AZ9" s="6">
        <f t="shared" si="35"/>
        <v>0</v>
      </c>
      <c r="BA9" s="6">
        <f t="shared" si="36"/>
        <v>0</v>
      </c>
      <c r="BB9" s="6">
        <f t="shared" si="37"/>
        <v>0</v>
      </c>
      <c r="BC9" s="6">
        <f t="shared" si="38"/>
        <v>0</v>
      </c>
      <c r="BD9" s="6">
        <f t="shared" si="39"/>
        <v>1</v>
      </c>
      <c r="BE9" s="6">
        <f t="shared" si="40"/>
        <v>0</v>
      </c>
      <c r="BF9" s="6">
        <f t="shared" si="41"/>
        <v>0</v>
      </c>
      <c r="BG9" s="6">
        <f t="shared" si="42"/>
        <v>1</v>
      </c>
      <c r="BH9" s="6">
        <f t="shared" si="43"/>
        <v>1</v>
      </c>
      <c r="BI9" s="6">
        <f t="shared" si="44"/>
        <v>0</v>
      </c>
      <c r="BJ9" s="6">
        <f t="shared" si="45"/>
        <v>0</v>
      </c>
      <c r="BK9" s="6">
        <f t="shared" si="46"/>
        <v>0</v>
      </c>
      <c r="BL9" s="6">
        <f t="shared" si="47"/>
        <v>0</v>
      </c>
      <c r="BM9" s="6">
        <f t="shared" si="48"/>
        <v>0</v>
      </c>
    </row>
    <row r="10" spans="1:65">
      <c r="A10" t="str">
        <f t="shared" si="24"/>
        <v>Not Completed</v>
      </c>
      <c r="C10" s="72">
        <f t="shared" si="50"/>
        <v>9</v>
      </c>
      <c r="D10" s="36" t="str">
        <f t="shared" si="25"/>
        <v/>
      </c>
      <c r="E10" s="6"/>
      <c r="F10" s="6"/>
      <c r="G10" s="36" t="str">
        <f t="shared" si="26"/>
        <v/>
      </c>
      <c r="H10" s="6"/>
      <c r="I10" s="6"/>
      <c r="J10" s="6"/>
      <c r="K10" s="6"/>
      <c r="L10" s="6"/>
      <c r="M10" s="6"/>
      <c r="N10" s="36">
        <v>1</v>
      </c>
      <c r="O10" s="6"/>
      <c r="P10" s="9"/>
      <c r="Q10" s="65" t="str">
        <f>IF(ISBLANK(O10)=TRUE,"",VLOOKUP(O10,'validation code'!$X$35:$Y$38,2,0))</f>
        <v/>
      </c>
      <c r="R10" s="37" t="str">
        <f t="shared" si="27"/>
        <v/>
      </c>
      <c r="S10" s="10"/>
      <c r="T10" s="10"/>
      <c r="U10" s="9"/>
      <c r="V10" s="10"/>
      <c r="W10" s="9"/>
      <c r="X10" s="9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66" t="e">
        <f t="shared" si="28"/>
        <v>#VALUE!</v>
      </c>
      <c r="AL10" s="62" t="str">
        <f>IF(ISBLANK(E10),"",VLOOKUP(E10,'validation code'!$T$64:$U$120,2,0))</f>
        <v/>
      </c>
      <c r="AM10" s="62" t="str">
        <f>IF(ISBLANK(E10),"",VLOOKUP(E10,'validation code'!$T$3:$U$59,2,0))</f>
        <v/>
      </c>
      <c r="AN10" s="62" t="str">
        <f>IF(ISBLANK(K10)=TRUE,"",VLOOKUP(K10,'validation code'!$X$48:$Y$49,2,0))</f>
        <v/>
      </c>
      <c r="AO10" s="62"/>
      <c r="AP10" s="6" t="s">
        <v>1136</v>
      </c>
      <c r="AQ10" s="6" t="str">
        <f>IF(ISBLANK($B$2)=TRUE,"",VLOOKUP($B$2,'validation code'!$W$54:$X$69,2,0))</f>
        <v>QAS</v>
      </c>
      <c r="AR10" s="74" t="s">
        <v>1119</v>
      </c>
      <c r="AS10" s="6" t="str">
        <f t="shared" si="29"/>
        <v/>
      </c>
      <c r="AT10" s="6" t="str">
        <f t="shared" si="30"/>
        <v>0009</v>
      </c>
      <c r="AU10" s="6" t="str">
        <f t="shared" si="49"/>
        <v>CX-22-QAS-00--0009</v>
      </c>
      <c r="AV10" s="6" t="str">
        <f t="shared" si="31"/>
        <v>Not Completed</v>
      </c>
      <c r="AW10" s="6">
        <f t="shared" si="32"/>
        <v>0</v>
      </c>
      <c r="AX10" s="6">
        <f t="shared" si="33"/>
        <v>0</v>
      </c>
      <c r="AY10" s="6">
        <f t="shared" si="34"/>
        <v>1</v>
      </c>
      <c r="AZ10" s="6">
        <f t="shared" si="35"/>
        <v>0</v>
      </c>
      <c r="BA10" s="6">
        <f t="shared" si="36"/>
        <v>0</v>
      </c>
      <c r="BB10" s="6">
        <f t="shared" si="37"/>
        <v>0</v>
      </c>
      <c r="BC10" s="6">
        <f t="shared" si="38"/>
        <v>0</v>
      </c>
      <c r="BD10" s="6">
        <f t="shared" si="39"/>
        <v>1</v>
      </c>
      <c r="BE10" s="6">
        <f t="shared" si="40"/>
        <v>0</v>
      </c>
      <c r="BF10" s="6">
        <f t="shared" si="41"/>
        <v>0</v>
      </c>
      <c r="BG10" s="6">
        <f t="shared" si="42"/>
        <v>1</v>
      </c>
      <c r="BH10" s="6">
        <f t="shared" si="43"/>
        <v>1</v>
      </c>
      <c r="BI10" s="6">
        <f t="shared" si="44"/>
        <v>0</v>
      </c>
      <c r="BJ10" s="6">
        <f t="shared" si="45"/>
        <v>0</v>
      </c>
      <c r="BK10" s="6">
        <f t="shared" si="46"/>
        <v>0</v>
      </c>
      <c r="BL10" s="6">
        <f t="shared" si="47"/>
        <v>0</v>
      </c>
      <c r="BM10" s="6">
        <f t="shared" si="48"/>
        <v>0</v>
      </c>
    </row>
    <row r="11" spans="1:65">
      <c r="A11" t="str">
        <f t="shared" si="24"/>
        <v>Not Completed</v>
      </c>
      <c r="C11" s="72">
        <f t="shared" si="50"/>
        <v>10</v>
      </c>
      <c r="D11" s="36" t="str">
        <f t="shared" si="25"/>
        <v/>
      </c>
      <c r="E11" s="6"/>
      <c r="F11" s="6"/>
      <c r="G11" s="36" t="str">
        <f t="shared" si="26"/>
        <v/>
      </c>
      <c r="H11" s="6"/>
      <c r="I11" s="6"/>
      <c r="J11" s="6"/>
      <c r="K11" s="6"/>
      <c r="L11" s="6"/>
      <c r="M11" s="6"/>
      <c r="N11" s="36">
        <v>1</v>
      </c>
      <c r="O11" s="6"/>
      <c r="P11" s="9"/>
      <c r="Q11" s="65" t="str">
        <f>IF(ISBLANK(O11)=TRUE,"",VLOOKUP(O11,'validation code'!$X$35:$Y$38,2,0))</f>
        <v/>
      </c>
      <c r="R11" s="37" t="str">
        <f t="shared" si="27"/>
        <v/>
      </c>
      <c r="S11" s="10"/>
      <c r="T11" s="10"/>
      <c r="U11" s="9"/>
      <c r="V11" s="10"/>
      <c r="W11" s="9"/>
      <c r="X11" s="9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66" t="e">
        <f t="shared" si="28"/>
        <v>#VALUE!</v>
      </c>
      <c r="AL11" s="62" t="str">
        <f>IF(ISBLANK(E11),"",VLOOKUP(E11,'validation code'!$T$64:$U$120,2,0))</f>
        <v/>
      </c>
      <c r="AM11" s="62" t="str">
        <f>IF(ISBLANK(E11),"",VLOOKUP(E11,'validation code'!$T$3:$U$59,2,0))</f>
        <v/>
      </c>
      <c r="AN11" s="62" t="str">
        <f>IF(ISBLANK(K11)=TRUE,"",VLOOKUP(K11,'validation code'!$X$48:$Y$49,2,0))</f>
        <v/>
      </c>
      <c r="AO11" s="62"/>
      <c r="AP11" s="6" t="s">
        <v>1136</v>
      </c>
      <c r="AQ11" s="6" t="str">
        <f>IF(ISBLANK($B$2)=TRUE,"",VLOOKUP($B$2,'validation code'!$W$54:$X$69,2,0))</f>
        <v>QAS</v>
      </c>
      <c r="AR11" s="74" t="s">
        <v>1119</v>
      </c>
      <c r="AS11" s="6" t="str">
        <f t="shared" si="29"/>
        <v/>
      </c>
      <c r="AT11" s="6" t="str">
        <f t="shared" si="30"/>
        <v>0010</v>
      </c>
      <c r="AU11" s="6" t="str">
        <f t="shared" si="49"/>
        <v>CX-22-QAS-00--0010</v>
      </c>
      <c r="AV11" s="6" t="str">
        <f t="shared" si="31"/>
        <v>Not Completed</v>
      </c>
      <c r="AW11" s="6">
        <f t="shared" si="32"/>
        <v>0</v>
      </c>
      <c r="AX11" s="6">
        <f t="shared" si="33"/>
        <v>0</v>
      </c>
      <c r="AY11" s="6">
        <f t="shared" si="34"/>
        <v>1</v>
      </c>
      <c r="AZ11" s="6">
        <f t="shared" si="35"/>
        <v>0</v>
      </c>
      <c r="BA11" s="6">
        <f t="shared" si="36"/>
        <v>0</v>
      </c>
      <c r="BB11" s="6">
        <f t="shared" si="37"/>
        <v>0</v>
      </c>
      <c r="BC11" s="6">
        <f t="shared" si="38"/>
        <v>0</v>
      </c>
      <c r="BD11" s="6">
        <f t="shared" si="39"/>
        <v>1</v>
      </c>
      <c r="BE11" s="6">
        <f t="shared" si="40"/>
        <v>0</v>
      </c>
      <c r="BF11" s="6">
        <f t="shared" si="41"/>
        <v>0</v>
      </c>
      <c r="BG11" s="6">
        <f t="shared" si="42"/>
        <v>1</v>
      </c>
      <c r="BH11" s="6">
        <f t="shared" si="43"/>
        <v>1</v>
      </c>
      <c r="BI11" s="6">
        <f t="shared" si="44"/>
        <v>0</v>
      </c>
      <c r="BJ11" s="6">
        <f t="shared" si="45"/>
        <v>0</v>
      </c>
      <c r="BK11" s="6">
        <f t="shared" si="46"/>
        <v>0</v>
      </c>
      <c r="BL11" s="6">
        <f t="shared" si="47"/>
        <v>0</v>
      </c>
      <c r="BM11" s="6">
        <f t="shared" si="48"/>
        <v>0</v>
      </c>
    </row>
    <row r="12" spans="1:65">
      <c r="A12" t="str">
        <f t="shared" si="24"/>
        <v>Not Completed</v>
      </c>
      <c r="C12" s="72">
        <f t="shared" si="50"/>
        <v>11</v>
      </c>
      <c r="D12" s="36" t="str">
        <f t="shared" si="25"/>
        <v/>
      </c>
      <c r="E12" s="6"/>
      <c r="F12" s="6"/>
      <c r="G12" s="36" t="str">
        <f t="shared" si="26"/>
        <v/>
      </c>
      <c r="H12" s="6"/>
      <c r="I12" s="6"/>
      <c r="J12" s="6"/>
      <c r="K12" s="6"/>
      <c r="L12" s="6"/>
      <c r="M12" s="6"/>
      <c r="N12" s="36">
        <v>1</v>
      </c>
      <c r="O12" s="6"/>
      <c r="P12" s="9"/>
      <c r="Q12" s="65" t="str">
        <f>IF(ISBLANK(O12)=TRUE,"",VLOOKUP(O12,'validation code'!$X$35:$Y$38,2,0))</f>
        <v/>
      </c>
      <c r="R12" s="37" t="str">
        <f t="shared" ref="R12" si="51">IF(ISERR(P12*Q12)=TRUE,"",P12*Q12)</f>
        <v/>
      </c>
      <c r="S12" s="10"/>
      <c r="T12" s="10"/>
      <c r="U12" s="9"/>
      <c r="V12" s="10"/>
      <c r="W12" s="9"/>
      <c r="X12" s="9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66" t="e">
        <f t="shared" si="28"/>
        <v>#VALUE!</v>
      </c>
      <c r="AL12" s="62" t="str">
        <f>IF(ISBLANK(E12),"",VLOOKUP(E12,'validation code'!$T$64:$U$120,2,0))</f>
        <v/>
      </c>
      <c r="AM12" s="62" t="str">
        <f>IF(ISBLANK(E12),"",VLOOKUP(E12,'validation code'!$T$3:$U$59,2,0))</f>
        <v/>
      </c>
      <c r="AN12" s="62" t="str">
        <f>IF(ISBLANK(K12)=TRUE,"",VLOOKUP(K12,'validation code'!$X$48:$Y$49,2,0))</f>
        <v/>
      </c>
      <c r="AO12" s="62"/>
      <c r="AP12" s="6" t="s">
        <v>1136</v>
      </c>
      <c r="AQ12" s="6" t="str">
        <f>IF(ISBLANK($B$2)=TRUE,"",VLOOKUP($B$2,'validation code'!$W$54:$X$69,2,0))</f>
        <v>QAS</v>
      </c>
      <c r="AR12" s="74" t="s">
        <v>1119</v>
      </c>
      <c r="AS12" s="6" t="str">
        <f t="shared" si="29"/>
        <v/>
      </c>
      <c r="AT12" s="6" t="str">
        <f t="shared" si="30"/>
        <v>0011</v>
      </c>
      <c r="AU12" s="6" t="str">
        <f t="shared" si="49"/>
        <v>CX-22-QAS-00--0011</v>
      </c>
      <c r="AV12" s="6" t="str">
        <f t="shared" si="31"/>
        <v>Not Completed</v>
      </c>
      <c r="AW12" s="6">
        <f t="shared" si="32"/>
        <v>0</v>
      </c>
      <c r="AX12" s="6">
        <f t="shared" si="33"/>
        <v>0</v>
      </c>
      <c r="AY12" s="6">
        <f t="shared" si="34"/>
        <v>1</v>
      </c>
      <c r="AZ12" s="6">
        <f t="shared" si="35"/>
        <v>0</v>
      </c>
      <c r="BA12" s="6">
        <f t="shared" si="36"/>
        <v>0</v>
      </c>
      <c r="BB12" s="6">
        <f t="shared" si="37"/>
        <v>0</v>
      </c>
      <c r="BC12" s="6">
        <f t="shared" si="38"/>
        <v>0</v>
      </c>
      <c r="BD12" s="6">
        <f t="shared" si="39"/>
        <v>1</v>
      </c>
      <c r="BE12" s="6">
        <f t="shared" si="40"/>
        <v>0</v>
      </c>
      <c r="BF12" s="6">
        <f t="shared" si="41"/>
        <v>0</v>
      </c>
      <c r="BG12" s="6">
        <f t="shared" si="42"/>
        <v>1</v>
      </c>
      <c r="BH12" s="6">
        <f t="shared" si="43"/>
        <v>1</v>
      </c>
      <c r="BI12" s="6">
        <f t="shared" si="44"/>
        <v>0</v>
      </c>
      <c r="BJ12" s="6">
        <f t="shared" si="45"/>
        <v>0</v>
      </c>
      <c r="BK12" s="6">
        <f t="shared" si="46"/>
        <v>0</v>
      </c>
      <c r="BL12" s="6">
        <f t="shared" si="47"/>
        <v>0</v>
      </c>
      <c r="BM12" s="6">
        <f t="shared" si="48"/>
        <v>0</v>
      </c>
    </row>
    <row r="13" spans="1:65">
      <c r="A13" t="str">
        <f t="shared" si="24"/>
        <v>Not Completed</v>
      </c>
      <c r="C13" s="72">
        <f t="shared" si="50"/>
        <v>12</v>
      </c>
      <c r="D13" s="36" t="str">
        <f t="shared" si="25"/>
        <v/>
      </c>
      <c r="E13" s="6"/>
      <c r="F13" s="6"/>
      <c r="G13" s="36" t="str">
        <f t="shared" si="26"/>
        <v/>
      </c>
      <c r="H13" s="6"/>
      <c r="I13" s="6"/>
      <c r="J13" s="6"/>
      <c r="K13" s="6"/>
      <c r="L13" s="6"/>
      <c r="M13" s="6"/>
      <c r="N13" s="36">
        <v>1</v>
      </c>
      <c r="O13" s="6"/>
      <c r="P13" s="9"/>
      <c r="Q13" s="65" t="str">
        <f>IF(ISBLANK(O13)=TRUE,"",VLOOKUP(O13,'validation code'!$X$35:$Y$38,2,0))</f>
        <v/>
      </c>
      <c r="R13" s="37" t="str">
        <f t="shared" si="27"/>
        <v/>
      </c>
      <c r="S13" s="10"/>
      <c r="T13" s="10"/>
      <c r="U13" s="9"/>
      <c r="V13" s="10"/>
      <c r="W13" s="9"/>
      <c r="X13" s="9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66" t="e">
        <f t="shared" si="28"/>
        <v>#VALUE!</v>
      </c>
      <c r="AL13" s="62" t="str">
        <f>IF(ISBLANK(E13),"",VLOOKUP(E13,'validation code'!$T$64:$U$120,2,0))</f>
        <v/>
      </c>
      <c r="AM13" s="62" t="str">
        <f>IF(ISBLANK(E13),"",VLOOKUP(E13,'validation code'!$T$3:$U$59,2,0))</f>
        <v/>
      </c>
      <c r="AN13" s="62" t="str">
        <f>IF(ISBLANK(K13)=TRUE,"",VLOOKUP(K13,'validation code'!$X$48:$Y$49,2,0))</f>
        <v/>
      </c>
      <c r="AO13" s="62"/>
      <c r="AP13" s="6" t="s">
        <v>1136</v>
      </c>
      <c r="AQ13" s="6" t="str">
        <f>IF(ISBLANK($B$2)=TRUE,"",VLOOKUP($B$2,'validation code'!$W$54:$X$69,2,0))</f>
        <v>QAS</v>
      </c>
      <c r="AR13" s="74" t="s">
        <v>1119</v>
      </c>
      <c r="AS13" s="6" t="str">
        <f t="shared" si="29"/>
        <v/>
      </c>
      <c r="AT13" s="6" t="str">
        <f t="shared" si="30"/>
        <v>0012</v>
      </c>
      <c r="AU13" s="6" t="str">
        <f t="shared" si="49"/>
        <v>CX-22-QAS-00--0012</v>
      </c>
      <c r="AV13" s="6" t="str">
        <f t="shared" si="31"/>
        <v>Not Completed</v>
      </c>
      <c r="AW13" s="6">
        <f t="shared" si="32"/>
        <v>0</v>
      </c>
      <c r="AX13" s="6">
        <f t="shared" si="33"/>
        <v>0</v>
      </c>
      <c r="AY13" s="6">
        <f t="shared" si="34"/>
        <v>1</v>
      </c>
      <c r="AZ13" s="6">
        <f t="shared" si="35"/>
        <v>0</v>
      </c>
      <c r="BA13" s="6">
        <f t="shared" si="36"/>
        <v>0</v>
      </c>
      <c r="BB13" s="6">
        <f t="shared" si="37"/>
        <v>0</v>
      </c>
      <c r="BC13" s="6">
        <f t="shared" si="38"/>
        <v>0</v>
      </c>
      <c r="BD13" s="6">
        <f t="shared" si="39"/>
        <v>1</v>
      </c>
      <c r="BE13" s="6">
        <f t="shared" si="40"/>
        <v>0</v>
      </c>
      <c r="BF13" s="6">
        <f t="shared" si="41"/>
        <v>0</v>
      </c>
      <c r="BG13" s="6">
        <f t="shared" si="42"/>
        <v>1</v>
      </c>
      <c r="BH13" s="6">
        <f t="shared" si="43"/>
        <v>1</v>
      </c>
      <c r="BI13" s="6">
        <f t="shared" si="44"/>
        <v>0</v>
      </c>
      <c r="BJ13" s="6">
        <f t="shared" si="45"/>
        <v>0</v>
      </c>
      <c r="BK13" s="6">
        <f t="shared" si="46"/>
        <v>0</v>
      </c>
      <c r="BL13" s="6">
        <f t="shared" si="47"/>
        <v>0</v>
      </c>
      <c r="BM13" s="6">
        <f t="shared" si="48"/>
        <v>0</v>
      </c>
    </row>
    <row r="14" spans="1:65">
      <c r="A14" t="str">
        <f t="shared" si="24"/>
        <v>Not Completed</v>
      </c>
      <c r="C14" s="72">
        <f t="shared" si="50"/>
        <v>13</v>
      </c>
      <c r="D14" s="36" t="str">
        <f t="shared" si="25"/>
        <v/>
      </c>
      <c r="E14" s="6"/>
      <c r="F14" s="6"/>
      <c r="G14" s="36" t="str">
        <f t="shared" si="26"/>
        <v/>
      </c>
      <c r="H14" s="6"/>
      <c r="I14" s="6"/>
      <c r="J14" s="6"/>
      <c r="K14" s="6"/>
      <c r="L14" s="6"/>
      <c r="M14" s="6"/>
      <c r="N14" s="36">
        <v>1</v>
      </c>
      <c r="O14" s="6"/>
      <c r="P14" s="9"/>
      <c r="Q14" s="65" t="str">
        <f>IF(ISBLANK(O14)=TRUE,"",VLOOKUP(O14,'validation code'!$X$35:$Y$38,2,0))</f>
        <v/>
      </c>
      <c r="R14" s="37" t="str">
        <f t="shared" si="27"/>
        <v/>
      </c>
      <c r="S14" s="10"/>
      <c r="T14" s="10"/>
      <c r="U14" s="9"/>
      <c r="V14" s="10"/>
      <c r="W14" s="9"/>
      <c r="X14" s="9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66" t="e">
        <f t="shared" si="28"/>
        <v>#VALUE!</v>
      </c>
      <c r="AL14" s="62" t="str">
        <f>IF(ISBLANK(E14),"",VLOOKUP(E14,'validation code'!$T$64:$U$120,2,0))</f>
        <v/>
      </c>
      <c r="AM14" s="62" t="str">
        <f>IF(ISBLANK(E14),"",VLOOKUP(E14,'validation code'!$T$3:$U$59,2,0))</f>
        <v/>
      </c>
      <c r="AN14" s="62" t="str">
        <f>IF(ISBLANK(K14)=TRUE,"",VLOOKUP(K14,'validation code'!$X$48:$Y$49,2,0))</f>
        <v/>
      </c>
      <c r="AO14" s="62"/>
      <c r="AP14" s="6" t="s">
        <v>1136</v>
      </c>
      <c r="AQ14" s="6" t="str">
        <f>IF(ISBLANK($B$2)=TRUE,"",VLOOKUP($B$2,'validation code'!$W$54:$X$69,2,0))</f>
        <v>QAS</v>
      </c>
      <c r="AR14" s="74" t="s">
        <v>1119</v>
      </c>
      <c r="AS14" s="6" t="str">
        <f t="shared" si="29"/>
        <v/>
      </c>
      <c r="AT14" s="6" t="str">
        <f t="shared" si="30"/>
        <v>0013</v>
      </c>
      <c r="AU14" s="6" t="str">
        <f t="shared" si="49"/>
        <v>CX-22-QAS-00--0013</v>
      </c>
      <c r="AV14" s="6" t="str">
        <f t="shared" si="31"/>
        <v>Not Completed</v>
      </c>
      <c r="AW14" s="6">
        <f t="shared" si="32"/>
        <v>0</v>
      </c>
      <c r="AX14" s="6">
        <f t="shared" si="33"/>
        <v>0</v>
      </c>
      <c r="AY14" s="6">
        <f t="shared" si="34"/>
        <v>1</v>
      </c>
      <c r="AZ14" s="6">
        <f t="shared" si="35"/>
        <v>0</v>
      </c>
      <c r="BA14" s="6">
        <f t="shared" si="36"/>
        <v>0</v>
      </c>
      <c r="BB14" s="6">
        <f t="shared" si="37"/>
        <v>0</v>
      </c>
      <c r="BC14" s="6">
        <f t="shared" si="38"/>
        <v>0</v>
      </c>
      <c r="BD14" s="6">
        <f t="shared" si="39"/>
        <v>1</v>
      </c>
      <c r="BE14" s="6">
        <f t="shared" si="40"/>
        <v>0</v>
      </c>
      <c r="BF14" s="6">
        <f t="shared" si="41"/>
        <v>0</v>
      </c>
      <c r="BG14" s="6">
        <f t="shared" si="42"/>
        <v>1</v>
      </c>
      <c r="BH14" s="6">
        <f t="shared" si="43"/>
        <v>1</v>
      </c>
      <c r="BI14" s="6">
        <f t="shared" si="44"/>
        <v>0</v>
      </c>
      <c r="BJ14" s="6">
        <f t="shared" si="45"/>
        <v>0</v>
      </c>
      <c r="BK14" s="6">
        <f t="shared" si="46"/>
        <v>0</v>
      </c>
      <c r="BL14" s="6">
        <f t="shared" si="47"/>
        <v>0</v>
      </c>
      <c r="BM14" s="6">
        <f t="shared" si="48"/>
        <v>0</v>
      </c>
    </row>
    <row r="15" spans="1:65">
      <c r="A15" t="str">
        <f t="shared" si="24"/>
        <v>Not Completed</v>
      </c>
      <c r="C15" s="72">
        <f t="shared" si="50"/>
        <v>14</v>
      </c>
      <c r="D15" s="36" t="str">
        <f t="shared" si="25"/>
        <v/>
      </c>
      <c r="E15" s="6"/>
      <c r="F15" s="6"/>
      <c r="G15" s="36" t="str">
        <f t="shared" si="26"/>
        <v/>
      </c>
      <c r="H15" s="6"/>
      <c r="I15" s="6"/>
      <c r="J15" s="6"/>
      <c r="K15" s="6"/>
      <c r="L15" s="6"/>
      <c r="M15" s="6"/>
      <c r="N15" s="36">
        <v>1</v>
      </c>
      <c r="O15" s="6"/>
      <c r="P15" s="9"/>
      <c r="Q15" s="65" t="str">
        <f>IF(ISBLANK(O15)=TRUE,"",VLOOKUP(O15,'validation code'!$X$35:$Y$38,2,0))</f>
        <v/>
      </c>
      <c r="R15" s="37" t="str">
        <f t="shared" si="27"/>
        <v/>
      </c>
      <c r="S15" s="10"/>
      <c r="T15" s="10"/>
      <c r="U15" s="9"/>
      <c r="V15" s="10"/>
      <c r="W15" s="9"/>
      <c r="X15" s="9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66" t="e">
        <f t="shared" si="28"/>
        <v>#VALUE!</v>
      </c>
      <c r="AL15" s="62" t="str">
        <f>IF(ISBLANK(E15),"",VLOOKUP(E15,'validation code'!$T$64:$U$120,2,0))</f>
        <v/>
      </c>
      <c r="AM15" s="62" t="str">
        <f>IF(ISBLANK(E15),"",VLOOKUP(E15,'validation code'!$T$3:$U$59,2,0))</f>
        <v/>
      </c>
      <c r="AN15" s="62" t="str">
        <f>IF(ISBLANK(K15)=TRUE,"",VLOOKUP(K15,'validation code'!$X$48:$Y$49,2,0))</f>
        <v/>
      </c>
      <c r="AO15" s="62"/>
      <c r="AP15" s="6" t="s">
        <v>1136</v>
      </c>
      <c r="AQ15" s="6" t="str">
        <f>IF(ISBLANK($B$2)=TRUE,"",VLOOKUP($B$2,'validation code'!$W$54:$X$69,2,0))</f>
        <v>QAS</v>
      </c>
      <c r="AR15" s="74" t="s">
        <v>1119</v>
      </c>
      <c r="AS15" s="6" t="str">
        <f t="shared" si="29"/>
        <v/>
      </c>
      <c r="AT15" s="6" t="str">
        <f t="shared" si="30"/>
        <v>0014</v>
      </c>
      <c r="AU15" s="6" t="str">
        <f t="shared" si="49"/>
        <v>CX-22-QAS-00--0014</v>
      </c>
      <c r="AV15" s="6" t="str">
        <f t="shared" si="31"/>
        <v>Not Completed</v>
      </c>
      <c r="AW15" s="6">
        <f t="shared" si="32"/>
        <v>0</v>
      </c>
      <c r="AX15" s="6">
        <f t="shared" si="33"/>
        <v>0</v>
      </c>
      <c r="AY15" s="6">
        <f t="shared" si="34"/>
        <v>1</v>
      </c>
      <c r="AZ15" s="6">
        <f t="shared" si="35"/>
        <v>0</v>
      </c>
      <c r="BA15" s="6">
        <f t="shared" si="36"/>
        <v>0</v>
      </c>
      <c r="BB15" s="6">
        <f t="shared" si="37"/>
        <v>0</v>
      </c>
      <c r="BC15" s="6">
        <f t="shared" si="38"/>
        <v>0</v>
      </c>
      <c r="BD15" s="6">
        <f t="shared" si="39"/>
        <v>1</v>
      </c>
      <c r="BE15" s="6">
        <f t="shared" si="40"/>
        <v>0</v>
      </c>
      <c r="BF15" s="6">
        <f t="shared" si="41"/>
        <v>0</v>
      </c>
      <c r="BG15" s="6">
        <f t="shared" si="42"/>
        <v>1</v>
      </c>
      <c r="BH15" s="6">
        <f t="shared" si="43"/>
        <v>1</v>
      </c>
      <c r="BI15" s="6">
        <f t="shared" si="44"/>
        <v>0</v>
      </c>
      <c r="BJ15" s="6">
        <f t="shared" si="45"/>
        <v>0</v>
      </c>
      <c r="BK15" s="6">
        <f t="shared" si="46"/>
        <v>0</v>
      </c>
      <c r="BL15" s="6">
        <f t="shared" si="47"/>
        <v>0</v>
      </c>
      <c r="BM15" s="6">
        <f t="shared" si="48"/>
        <v>0</v>
      </c>
    </row>
    <row r="16" spans="1:65">
      <c r="A16" t="str">
        <f t="shared" si="24"/>
        <v>Not Completed</v>
      </c>
      <c r="C16" s="72">
        <f t="shared" si="50"/>
        <v>15</v>
      </c>
      <c r="D16" s="36" t="str">
        <f t="shared" si="25"/>
        <v/>
      </c>
      <c r="E16" s="6"/>
      <c r="F16" s="6"/>
      <c r="G16" s="36" t="str">
        <f t="shared" si="26"/>
        <v/>
      </c>
      <c r="H16" s="6"/>
      <c r="I16" s="6"/>
      <c r="J16" s="6"/>
      <c r="K16" s="6"/>
      <c r="L16" s="6"/>
      <c r="M16" s="6"/>
      <c r="N16" s="36">
        <v>1</v>
      </c>
      <c r="O16" s="6"/>
      <c r="P16" s="9"/>
      <c r="Q16" s="65" t="str">
        <f>IF(ISBLANK(O16)=TRUE,"",VLOOKUP(O16,'validation code'!$X$35:$Y$38,2,0))</f>
        <v/>
      </c>
      <c r="R16" s="37" t="str">
        <f t="shared" si="27"/>
        <v/>
      </c>
      <c r="S16" s="10"/>
      <c r="T16" s="10"/>
      <c r="U16" s="9"/>
      <c r="V16" s="10"/>
      <c r="W16" s="9"/>
      <c r="X16" s="9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66" t="e">
        <f t="shared" si="28"/>
        <v>#VALUE!</v>
      </c>
      <c r="AL16" s="62" t="str">
        <f>IF(ISBLANK(E16),"",VLOOKUP(E16,'validation code'!$T$64:$U$120,2,0))</f>
        <v/>
      </c>
      <c r="AM16" s="62" t="str">
        <f>IF(ISBLANK(E16),"",VLOOKUP(E16,'validation code'!$T$3:$U$59,2,0))</f>
        <v/>
      </c>
      <c r="AN16" s="62" t="str">
        <f>IF(ISBLANK(K16)=TRUE,"",VLOOKUP(K16,'validation code'!$X$48:$Y$49,2,0))</f>
        <v/>
      </c>
      <c r="AO16" s="62"/>
      <c r="AP16" s="6" t="s">
        <v>1136</v>
      </c>
      <c r="AQ16" s="6" t="str">
        <f>IF(ISBLANK($B$2)=TRUE,"",VLOOKUP($B$2,'validation code'!$W$54:$X$69,2,0))</f>
        <v>QAS</v>
      </c>
      <c r="AR16" s="74" t="s">
        <v>1119</v>
      </c>
      <c r="AS16" s="6" t="str">
        <f t="shared" si="29"/>
        <v/>
      </c>
      <c r="AT16" s="6" t="str">
        <f t="shared" si="30"/>
        <v>0015</v>
      </c>
      <c r="AU16" s="6" t="str">
        <f t="shared" si="49"/>
        <v>CX-22-QAS-00--0015</v>
      </c>
      <c r="AV16" s="6" t="str">
        <f t="shared" si="31"/>
        <v>Not Completed</v>
      </c>
      <c r="AW16" s="6">
        <f t="shared" si="32"/>
        <v>0</v>
      </c>
      <c r="AX16" s="6">
        <f t="shared" si="33"/>
        <v>0</v>
      </c>
      <c r="AY16" s="6">
        <f t="shared" si="34"/>
        <v>1</v>
      </c>
      <c r="AZ16" s="6">
        <f t="shared" si="35"/>
        <v>0</v>
      </c>
      <c r="BA16" s="6">
        <f t="shared" si="36"/>
        <v>0</v>
      </c>
      <c r="BB16" s="6">
        <f t="shared" si="37"/>
        <v>0</v>
      </c>
      <c r="BC16" s="6">
        <f t="shared" si="38"/>
        <v>0</v>
      </c>
      <c r="BD16" s="6">
        <f t="shared" si="39"/>
        <v>1</v>
      </c>
      <c r="BE16" s="6">
        <f t="shared" si="40"/>
        <v>0</v>
      </c>
      <c r="BF16" s="6">
        <f t="shared" si="41"/>
        <v>0</v>
      </c>
      <c r="BG16" s="6">
        <f t="shared" si="42"/>
        <v>1</v>
      </c>
      <c r="BH16" s="6">
        <f t="shared" si="43"/>
        <v>1</v>
      </c>
      <c r="BI16" s="6">
        <f t="shared" si="44"/>
        <v>0</v>
      </c>
      <c r="BJ16" s="6">
        <f t="shared" si="45"/>
        <v>0</v>
      </c>
      <c r="BK16" s="6">
        <f t="shared" si="46"/>
        <v>0</v>
      </c>
      <c r="BL16" s="6">
        <f t="shared" si="47"/>
        <v>0</v>
      </c>
      <c r="BM16" s="6">
        <f t="shared" si="48"/>
        <v>0</v>
      </c>
    </row>
    <row r="17" spans="1:65">
      <c r="A17" t="str">
        <f t="shared" si="24"/>
        <v>Not Completed</v>
      </c>
      <c r="C17" s="72">
        <f t="shared" si="50"/>
        <v>16</v>
      </c>
      <c r="D17" s="36" t="str">
        <f t="shared" si="25"/>
        <v/>
      </c>
      <c r="E17" s="6"/>
      <c r="F17" s="6"/>
      <c r="G17" s="36" t="str">
        <f t="shared" si="26"/>
        <v/>
      </c>
      <c r="H17" s="6"/>
      <c r="I17" s="6"/>
      <c r="J17" s="6"/>
      <c r="K17" s="6"/>
      <c r="L17" s="6"/>
      <c r="M17" s="6"/>
      <c r="N17" s="36">
        <v>1</v>
      </c>
      <c r="O17" s="6"/>
      <c r="P17" s="9"/>
      <c r="Q17" s="65" t="str">
        <f>IF(ISBLANK(O17)=TRUE,"",VLOOKUP(O17,'validation code'!$X$35:$Y$38,2,0))</f>
        <v/>
      </c>
      <c r="R17" s="37" t="str">
        <f t="shared" si="27"/>
        <v/>
      </c>
      <c r="S17" s="10"/>
      <c r="T17" s="10"/>
      <c r="U17" s="9"/>
      <c r="V17" s="10"/>
      <c r="W17" s="9"/>
      <c r="X17" s="9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66" t="e">
        <f t="shared" si="28"/>
        <v>#VALUE!</v>
      </c>
      <c r="AL17" s="62" t="str">
        <f>IF(ISBLANK(E17),"",VLOOKUP(E17,'validation code'!$T$64:$U$120,2,0))</f>
        <v/>
      </c>
      <c r="AM17" s="62" t="str">
        <f>IF(ISBLANK(E17),"",VLOOKUP(E17,'validation code'!$T$3:$U$59,2,0))</f>
        <v/>
      </c>
      <c r="AN17" s="62" t="str">
        <f>IF(ISBLANK(K17)=TRUE,"",VLOOKUP(K17,'validation code'!$X$48:$Y$49,2,0))</f>
        <v/>
      </c>
      <c r="AO17" s="62"/>
      <c r="AP17" s="6" t="s">
        <v>1136</v>
      </c>
      <c r="AQ17" s="6" t="str">
        <f>IF(ISBLANK($B$2)=TRUE,"",VLOOKUP($B$2,'validation code'!$W$54:$X$69,2,0))</f>
        <v>QAS</v>
      </c>
      <c r="AR17" s="74" t="s">
        <v>1119</v>
      </c>
      <c r="AS17" s="6" t="str">
        <f t="shared" si="29"/>
        <v/>
      </c>
      <c r="AT17" s="6" t="str">
        <f t="shared" si="30"/>
        <v>0016</v>
      </c>
      <c r="AU17" s="6" t="str">
        <f t="shared" si="49"/>
        <v>CX-22-QAS-00--0016</v>
      </c>
      <c r="AV17" s="6" t="str">
        <f t="shared" si="31"/>
        <v>Not Completed</v>
      </c>
      <c r="AW17" s="6">
        <f t="shared" si="32"/>
        <v>0</v>
      </c>
      <c r="AX17" s="6">
        <f t="shared" si="33"/>
        <v>0</v>
      </c>
      <c r="AY17" s="6">
        <f t="shared" si="34"/>
        <v>1</v>
      </c>
      <c r="AZ17" s="6">
        <f t="shared" si="35"/>
        <v>0</v>
      </c>
      <c r="BA17" s="6">
        <f t="shared" si="36"/>
        <v>0</v>
      </c>
      <c r="BB17" s="6">
        <f t="shared" si="37"/>
        <v>0</v>
      </c>
      <c r="BC17" s="6">
        <f t="shared" si="38"/>
        <v>0</v>
      </c>
      <c r="BD17" s="6">
        <f t="shared" si="39"/>
        <v>1</v>
      </c>
      <c r="BE17" s="6">
        <f t="shared" si="40"/>
        <v>0</v>
      </c>
      <c r="BF17" s="6">
        <f t="shared" si="41"/>
        <v>0</v>
      </c>
      <c r="BG17" s="6">
        <f t="shared" si="42"/>
        <v>1</v>
      </c>
      <c r="BH17" s="6">
        <f t="shared" si="43"/>
        <v>1</v>
      </c>
      <c r="BI17" s="6">
        <f t="shared" si="44"/>
        <v>0</v>
      </c>
      <c r="BJ17" s="6">
        <f t="shared" si="45"/>
        <v>0</v>
      </c>
      <c r="BK17" s="6">
        <f t="shared" si="46"/>
        <v>0</v>
      </c>
      <c r="BL17" s="6">
        <f t="shared" si="47"/>
        <v>0</v>
      </c>
      <c r="BM17" s="6">
        <f t="shared" si="48"/>
        <v>0</v>
      </c>
    </row>
    <row r="18" spans="1:65">
      <c r="A18" t="str">
        <f t="shared" si="24"/>
        <v>Not Completed</v>
      </c>
      <c r="C18" s="72">
        <f t="shared" si="50"/>
        <v>17</v>
      </c>
      <c r="D18" s="36" t="str">
        <f t="shared" si="25"/>
        <v/>
      </c>
      <c r="E18" s="6"/>
      <c r="F18" s="6"/>
      <c r="G18" s="36" t="str">
        <f t="shared" si="26"/>
        <v/>
      </c>
      <c r="H18" s="6"/>
      <c r="I18" s="6"/>
      <c r="J18" s="6"/>
      <c r="K18" s="6"/>
      <c r="L18" s="6"/>
      <c r="M18" s="6"/>
      <c r="N18" s="36">
        <v>1</v>
      </c>
      <c r="O18" s="6"/>
      <c r="P18" s="9"/>
      <c r="Q18" s="65" t="str">
        <f>IF(ISBLANK(O18)=TRUE,"",VLOOKUP(O18,'validation code'!$X$35:$Y$38,2,0))</f>
        <v/>
      </c>
      <c r="R18" s="37" t="str">
        <f t="shared" si="27"/>
        <v/>
      </c>
      <c r="S18" s="10"/>
      <c r="T18" s="10"/>
      <c r="U18" s="9"/>
      <c r="V18" s="10"/>
      <c r="W18" s="9"/>
      <c r="X18" s="9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66" t="e">
        <f t="shared" si="28"/>
        <v>#VALUE!</v>
      </c>
      <c r="AL18" s="62" t="str">
        <f>IF(ISBLANK(E18),"",VLOOKUP(E18,'validation code'!$T$64:$U$120,2,0))</f>
        <v/>
      </c>
      <c r="AM18" s="62" t="str">
        <f>IF(ISBLANK(E18),"",VLOOKUP(E18,'validation code'!$T$3:$U$59,2,0))</f>
        <v/>
      </c>
      <c r="AN18" s="62" t="str">
        <f>IF(ISBLANK(K18)=TRUE,"",VLOOKUP(K18,'validation code'!$X$48:$Y$49,2,0))</f>
        <v/>
      </c>
      <c r="AO18" s="62"/>
      <c r="AP18" s="6" t="s">
        <v>1136</v>
      </c>
      <c r="AQ18" s="6" t="str">
        <f>IF(ISBLANK($B$2)=TRUE,"",VLOOKUP($B$2,'validation code'!$W$54:$X$69,2,0))</f>
        <v>QAS</v>
      </c>
      <c r="AR18" s="74" t="s">
        <v>1119</v>
      </c>
      <c r="AS18" s="6" t="str">
        <f t="shared" si="29"/>
        <v/>
      </c>
      <c r="AT18" s="6" t="str">
        <f t="shared" si="30"/>
        <v>0017</v>
      </c>
      <c r="AU18" s="6" t="str">
        <f t="shared" si="49"/>
        <v>CX-22-QAS-00--0017</v>
      </c>
      <c r="AV18" s="6" t="str">
        <f t="shared" si="31"/>
        <v>Not Completed</v>
      </c>
      <c r="AW18" s="6">
        <f t="shared" si="32"/>
        <v>0</v>
      </c>
      <c r="AX18" s="6">
        <f t="shared" si="33"/>
        <v>0</v>
      </c>
      <c r="AY18" s="6">
        <f t="shared" si="34"/>
        <v>1</v>
      </c>
      <c r="AZ18" s="6">
        <f t="shared" si="35"/>
        <v>0</v>
      </c>
      <c r="BA18" s="6">
        <f t="shared" si="36"/>
        <v>0</v>
      </c>
      <c r="BB18" s="6">
        <f t="shared" si="37"/>
        <v>0</v>
      </c>
      <c r="BC18" s="6">
        <f t="shared" si="38"/>
        <v>0</v>
      </c>
      <c r="BD18" s="6">
        <f t="shared" si="39"/>
        <v>1</v>
      </c>
      <c r="BE18" s="6">
        <f t="shared" si="40"/>
        <v>0</v>
      </c>
      <c r="BF18" s="6">
        <f t="shared" si="41"/>
        <v>0</v>
      </c>
      <c r="BG18" s="6">
        <f t="shared" si="42"/>
        <v>1</v>
      </c>
      <c r="BH18" s="6">
        <f t="shared" si="43"/>
        <v>1</v>
      </c>
      <c r="BI18" s="6">
        <f t="shared" si="44"/>
        <v>0</v>
      </c>
      <c r="BJ18" s="6">
        <f t="shared" si="45"/>
        <v>0</v>
      </c>
      <c r="BK18" s="6">
        <f t="shared" si="46"/>
        <v>0</v>
      </c>
      <c r="BL18" s="6">
        <f t="shared" si="47"/>
        <v>0</v>
      </c>
      <c r="BM18" s="6">
        <f t="shared" si="48"/>
        <v>0</v>
      </c>
    </row>
    <row r="19" spans="1:65">
      <c r="A19" t="str">
        <f t="shared" si="24"/>
        <v>Not Completed</v>
      </c>
      <c r="C19" s="72">
        <f t="shared" si="50"/>
        <v>18</v>
      </c>
      <c r="D19" s="36" t="str">
        <f t="shared" si="25"/>
        <v/>
      </c>
      <c r="E19" s="6"/>
      <c r="F19" s="6"/>
      <c r="G19" s="36" t="str">
        <f t="shared" si="26"/>
        <v/>
      </c>
      <c r="H19" s="6"/>
      <c r="I19" s="6"/>
      <c r="J19" s="6"/>
      <c r="K19" s="6"/>
      <c r="L19" s="6"/>
      <c r="M19" s="6"/>
      <c r="N19" s="36">
        <v>1</v>
      </c>
      <c r="O19" s="6"/>
      <c r="P19" s="9"/>
      <c r="Q19" s="65" t="str">
        <f>IF(ISBLANK(O19)=TRUE,"",VLOOKUP(O19,'validation code'!$X$35:$Y$38,2,0))</f>
        <v/>
      </c>
      <c r="R19" s="37" t="str">
        <f t="shared" si="27"/>
        <v/>
      </c>
      <c r="S19" s="10"/>
      <c r="T19" s="10"/>
      <c r="U19" s="9"/>
      <c r="V19" s="10"/>
      <c r="W19" s="9"/>
      <c r="X19" s="9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66" t="e">
        <f t="shared" si="28"/>
        <v>#VALUE!</v>
      </c>
      <c r="AL19" s="62" t="str">
        <f>IF(ISBLANK(E19),"",VLOOKUP(E19,'validation code'!$T$64:$U$120,2,0))</f>
        <v/>
      </c>
      <c r="AM19" s="62" t="str">
        <f>IF(ISBLANK(E19),"",VLOOKUP(E19,'validation code'!$T$3:$U$59,2,0))</f>
        <v/>
      </c>
      <c r="AN19" s="62" t="str">
        <f>IF(ISBLANK(K19)=TRUE,"",VLOOKUP(K19,'validation code'!$X$48:$Y$49,2,0))</f>
        <v/>
      </c>
      <c r="AO19" s="62"/>
      <c r="AP19" s="6" t="s">
        <v>1136</v>
      </c>
      <c r="AQ19" s="6" t="str">
        <f>IF(ISBLANK($B$2)=TRUE,"",VLOOKUP($B$2,'validation code'!$W$54:$X$69,2,0))</f>
        <v>QAS</v>
      </c>
      <c r="AR19" s="74" t="s">
        <v>1119</v>
      </c>
      <c r="AS19" s="6" t="str">
        <f t="shared" si="29"/>
        <v/>
      </c>
      <c r="AT19" s="6" t="str">
        <f t="shared" si="30"/>
        <v>0018</v>
      </c>
      <c r="AU19" s="6" t="str">
        <f t="shared" si="49"/>
        <v>CX-22-QAS-00--0018</v>
      </c>
      <c r="AV19" s="6" t="str">
        <f t="shared" si="31"/>
        <v>Not Completed</v>
      </c>
      <c r="AW19" s="6">
        <f t="shared" si="32"/>
        <v>0</v>
      </c>
      <c r="AX19" s="6">
        <f t="shared" si="33"/>
        <v>0</v>
      </c>
      <c r="AY19" s="6">
        <f t="shared" si="34"/>
        <v>1</v>
      </c>
      <c r="AZ19" s="6">
        <f t="shared" si="35"/>
        <v>0</v>
      </c>
      <c r="BA19" s="6">
        <f t="shared" si="36"/>
        <v>0</v>
      </c>
      <c r="BB19" s="6">
        <f t="shared" si="37"/>
        <v>0</v>
      </c>
      <c r="BC19" s="6">
        <f t="shared" si="38"/>
        <v>0</v>
      </c>
      <c r="BD19" s="6">
        <f t="shared" si="39"/>
        <v>1</v>
      </c>
      <c r="BE19" s="6">
        <f t="shared" si="40"/>
        <v>0</v>
      </c>
      <c r="BF19" s="6">
        <f t="shared" si="41"/>
        <v>0</v>
      </c>
      <c r="BG19" s="6">
        <f t="shared" si="42"/>
        <v>1</v>
      </c>
      <c r="BH19" s="6">
        <f t="shared" si="43"/>
        <v>1</v>
      </c>
      <c r="BI19" s="6">
        <f t="shared" si="44"/>
        <v>0</v>
      </c>
      <c r="BJ19" s="6">
        <f t="shared" si="45"/>
        <v>0</v>
      </c>
      <c r="BK19" s="6">
        <f t="shared" si="46"/>
        <v>0</v>
      </c>
      <c r="BL19" s="6">
        <f t="shared" si="47"/>
        <v>0</v>
      </c>
      <c r="BM19" s="6">
        <f t="shared" si="48"/>
        <v>0</v>
      </c>
    </row>
    <row r="20" spans="1:65">
      <c r="A20" t="str">
        <f t="shared" si="24"/>
        <v>Not Completed</v>
      </c>
      <c r="C20" s="72">
        <f t="shared" si="50"/>
        <v>19</v>
      </c>
      <c r="D20" s="36" t="str">
        <f t="shared" si="25"/>
        <v/>
      </c>
      <c r="E20" s="6"/>
      <c r="F20" s="6"/>
      <c r="G20" s="36" t="str">
        <f t="shared" si="26"/>
        <v/>
      </c>
      <c r="H20" s="6"/>
      <c r="I20" s="6"/>
      <c r="J20" s="6"/>
      <c r="K20" s="6"/>
      <c r="L20" s="6"/>
      <c r="M20" s="6"/>
      <c r="N20" s="36">
        <v>1</v>
      </c>
      <c r="O20" s="6"/>
      <c r="P20" s="9"/>
      <c r="Q20" s="65" t="str">
        <f>IF(ISBLANK(O20)=TRUE,"",VLOOKUP(O20,'validation code'!$X$35:$Y$38,2,0))</f>
        <v/>
      </c>
      <c r="R20" s="37" t="str">
        <f t="shared" si="27"/>
        <v/>
      </c>
      <c r="S20" s="10"/>
      <c r="T20" s="10"/>
      <c r="U20" s="9"/>
      <c r="V20" s="10"/>
      <c r="W20" s="9"/>
      <c r="X20" s="9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66" t="e">
        <f t="shared" si="28"/>
        <v>#VALUE!</v>
      </c>
      <c r="AL20" s="62" t="str">
        <f>IF(ISBLANK(E20),"",VLOOKUP(E20,'validation code'!$T$64:$U$120,2,0))</f>
        <v/>
      </c>
      <c r="AM20" s="62" t="str">
        <f>IF(ISBLANK(E20),"",VLOOKUP(E20,'validation code'!$T$3:$U$59,2,0))</f>
        <v/>
      </c>
      <c r="AN20" s="62" t="str">
        <f>IF(ISBLANK(K20)=TRUE,"",VLOOKUP(K20,'validation code'!$X$48:$Y$49,2,0))</f>
        <v/>
      </c>
      <c r="AO20" s="62"/>
      <c r="AP20" s="6" t="s">
        <v>1136</v>
      </c>
      <c r="AQ20" s="6" t="str">
        <f>IF(ISBLANK($B$2)=TRUE,"",VLOOKUP($B$2,'validation code'!$W$54:$X$69,2,0))</f>
        <v>QAS</v>
      </c>
      <c r="AR20" s="74" t="s">
        <v>1119</v>
      </c>
      <c r="AS20" s="6" t="str">
        <f t="shared" si="29"/>
        <v/>
      </c>
      <c r="AT20" s="6" t="str">
        <f t="shared" si="30"/>
        <v>0019</v>
      </c>
      <c r="AU20" s="6" t="str">
        <f t="shared" si="49"/>
        <v>CX-22-QAS-00--0019</v>
      </c>
      <c r="AV20" s="6" t="str">
        <f t="shared" si="31"/>
        <v>Not Completed</v>
      </c>
      <c r="AW20" s="6">
        <f t="shared" si="32"/>
        <v>0</v>
      </c>
      <c r="AX20" s="6">
        <f t="shared" si="33"/>
        <v>0</v>
      </c>
      <c r="AY20" s="6">
        <f t="shared" si="34"/>
        <v>1</v>
      </c>
      <c r="AZ20" s="6">
        <f t="shared" si="35"/>
        <v>0</v>
      </c>
      <c r="BA20" s="6">
        <f t="shared" si="36"/>
        <v>0</v>
      </c>
      <c r="BB20" s="6">
        <f t="shared" si="37"/>
        <v>0</v>
      </c>
      <c r="BC20" s="6">
        <f t="shared" si="38"/>
        <v>0</v>
      </c>
      <c r="BD20" s="6">
        <f t="shared" si="39"/>
        <v>1</v>
      </c>
      <c r="BE20" s="6">
        <f t="shared" si="40"/>
        <v>0</v>
      </c>
      <c r="BF20" s="6">
        <f t="shared" si="41"/>
        <v>0</v>
      </c>
      <c r="BG20" s="6">
        <f t="shared" si="42"/>
        <v>1</v>
      </c>
      <c r="BH20" s="6">
        <f t="shared" si="43"/>
        <v>1</v>
      </c>
      <c r="BI20" s="6">
        <f t="shared" si="44"/>
        <v>0</v>
      </c>
      <c r="BJ20" s="6">
        <f t="shared" si="45"/>
        <v>0</v>
      </c>
      <c r="BK20" s="6">
        <f t="shared" si="46"/>
        <v>0</v>
      </c>
      <c r="BL20" s="6">
        <f t="shared" si="47"/>
        <v>0</v>
      </c>
      <c r="BM20" s="6">
        <f t="shared" si="48"/>
        <v>0</v>
      </c>
    </row>
    <row r="21" spans="1:65">
      <c r="A21" t="str">
        <f t="shared" si="24"/>
        <v>Not Completed</v>
      </c>
      <c r="C21" s="72">
        <f t="shared" si="50"/>
        <v>20</v>
      </c>
      <c r="D21" s="36" t="str">
        <f t="shared" si="25"/>
        <v/>
      </c>
      <c r="E21" s="6"/>
      <c r="F21" s="6"/>
      <c r="G21" s="36" t="str">
        <f t="shared" si="26"/>
        <v/>
      </c>
      <c r="H21" s="6"/>
      <c r="I21" s="6"/>
      <c r="J21" s="6"/>
      <c r="K21" s="6"/>
      <c r="L21" s="6"/>
      <c r="M21" s="6"/>
      <c r="N21" s="36">
        <v>1</v>
      </c>
      <c r="O21" s="6"/>
      <c r="P21" s="9"/>
      <c r="Q21" s="65" t="str">
        <f>IF(ISBLANK(O21)=TRUE,"",VLOOKUP(O21,'validation code'!$X$35:$Y$38,2,0))</f>
        <v/>
      </c>
      <c r="R21" s="37" t="str">
        <f t="shared" si="27"/>
        <v/>
      </c>
      <c r="S21" s="10"/>
      <c r="T21" s="10"/>
      <c r="U21" s="9"/>
      <c r="V21" s="10"/>
      <c r="W21" s="9"/>
      <c r="X21" s="9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66" t="e">
        <f t="shared" si="28"/>
        <v>#VALUE!</v>
      </c>
      <c r="AL21" s="62" t="str">
        <f>IF(ISBLANK(E21),"",VLOOKUP(E21,'validation code'!$T$64:$U$120,2,0))</f>
        <v/>
      </c>
      <c r="AM21" s="62" t="str">
        <f>IF(ISBLANK(E21),"",VLOOKUP(E21,'validation code'!$T$3:$U$59,2,0))</f>
        <v/>
      </c>
      <c r="AN21" s="62" t="str">
        <f>IF(ISBLANK(K21)=TRUE,"",VLOOKUP(K21,'validation code'!$X$48:$Y$49,2,0))</f>
        <v/>
      </c>
      <c r="AO21" s="62"/>
      <c r="AP21" s="6" t="s">
        <v>1136</v>
      </c>
      <c r="AQ21" s="6" t="str">
        <f>IF(ISBLANK($B$2)=TRUE,"",VLOOKUP($B$2,'validation code'!$W$54:$X$69,2,0))</f>
        <v>QAS</v>
      </c>
      <c r="AR21" s="74" t="s">
        <v>1119</v>
      </c>
      <c r="AS21" s="6" t="str">
        <f t="shared" si="29"/>
        <v/>
      </c>
      <c r="AT21" s="6" t="str">
        <f t="shared" si="30"/>
        <v>0020</v>
      </c>
      <c r="AU21" s="6" t="str">
        <f t="shared" si="49"/>
        <v>CX-22-QAS-00--0020</v>
      </c>
      <c r="AV21" s="6" t="str">
        <f t="shared" si="31"/>
        <v>Not Completed</v>
      </c>
      <c r="AW21" s="6">
        <f t="shared" si="32"/>
        <v>0</v>
      </c>
      <c r="AX21" s="6">
        <f t="shared" si="33"/>
        <v>0</v>
      </c>
      <c r="AY21" s="6">
        <f t="shared" si="34"/>
        <v>1</v>
      </c>
      <c r="AZ21" s="6">
        <f t="shared" si="35"/>
        <v>0</v>
      </c>
      <c r="BA21" s="6">
        <f t="shared" si="36"/>
        <v>0</v>
      </c>
      <c r="BB21" s="6">
        <f t="shared" si="37"/>
        <v>0</v>
      </c>
      <c r="BC21" s="6">
        <f t="shared" si="38"/>
        <v>0</v>
      </c>
      <c r="BD21" s="6">
        <f t="shared" si="39"/>
        <v>1</v>
      </c>
      <c r="BE21" s="6">
        <f t="shared" si="40"/>
        <v>0</v>
      </c>
      <c r="BF21" s="6">
        <f t="shared" si="41"/>
        <v>0</v>
      </c>
      <c r="BG21" s="6">
        <f t="shared" si="42"/>
        <v>1</v>
      </c>
      <c r="BH21" s="6">
        <f t="shared" si="43"/>
        <v>1</v>
      </c>
      <c r="BI21" s="6">
        <f t="shared" si="44"/>
        <v>0</v>
      </c>
      <c r="BJ21" s="6">
        <f t="shared" si="45"/>
        <v>0</v>
      </c>
      <c r="BK21" s="6">
        <f t="shared" si="46"/>
        <v>0</v>
      </c>
      <c r="BL21" s="6">
        <f t="shared" si="47"/>
        <v>0</v>
      </c>
      <c r="BM21" s="6">
        <f t="shared" si="48"/>
        <v>0</v>
      </c>
    </row>
    <row r="22" spans="1:65">
      <c r="A22" t="str">
        <f t="shared" si="24"/>
        <v>Not Completed</v>
      </c>
      <c r="C22" s="72">
        <f t="shared" si="50"/>
        <v>21</v>
      </c>
      <c r="D22" s="36" t="str">
        <f t="shared" si="25"/>
        <v/>
      </c>
      <c r="E22" s="6"/>
      <c r="F22" s="6"/>
      <c r="G22" s="36" t="str">
        <f t="shared" si="26"/>
        <v/>
      </c>
      <c r="H22" s="6"/>
      <c r="I22" s="6"/>
      <c r="J22" s="6"/>
      <c r="K22" s="6"/>
      <c r="L22" s="6"/>
      <c r="M22" s="6"/>
      <c r="N22" s="36">
        <v>1</v>
      </c>
      <c r="O22" s="6"/>
      <c r="P22" s="9"/>
      <c r="Q22" s="65" t="str">
        <f>IF(ISBLANK(O22)=TRUE,"",VLOOKUP(O22,'validation code'!$X$35:$Y$38,2,0))</f>
        <v/>
      </c>
      <c r="R22" s="37" t="str">
        <f t="shared" si="27"/>
        <v/>
      </c>
      <c r="S22" s="10"/>
      <c r="T22" s="10"/>
      <c r="U22" s="9"/>
      <c r="V22" s="10"/>
      <c r="W22" s="9"/>
      <c r="X22" s="9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66" t="e">
        <f t="shared" si="28"/>
        <v>#VALUE!</v>
      </c>
      <c r="AL22" s="62" t="str">
        <f>IF(ISBLANK(E22),"",VLOOKUP(E22,'validation code'!$T$64:$U$120,2,0))</f>
        <v/>
      </c>
      <c r="AM22" s="62" t="str">
        <f>IF(ISBLANK(E22),"",VLOOKUP(E22,'validation code'!$T$3:$U$59,2,0))</f>
        <v/>
      </c>
      <c r="AN22" s="62" t="str">
        <f>IF(ISBLANK(K22)=TRUE,"",VLOOKUP(K22,'validation code'!$X$48:$Y$49,2,0))</f>
        <v/>
      </c>
      <c r="AO22" s="62"/>
      <c r="AP22" s="6" t="s">
        <v>1136</v>
      </c>
      <c r="AQ22" s="6" t="str">
        <f>IF(ISBLANK($B$2)=TRUE,"",VLOOKUP($B$2,'validation code'!$W$54:$X$69,2,0))</f>
        <v>QAS</v>
      </c>
      <c r="AR22" s="74" t="s">
        <v>1119</v>
      </c>
      <c r="AS22" s="6" t="str">
        <f t="shared" si="29"/>
        <v/>
      </c>
      <c r="AT22" s="6" t="str">
        <f t="shared" si="30"/>
        <v>0021</v>
      </c>
      <c r="AU22" s="6" t="str">
        <f t="shared" si="49"/>
        <v>CX-22-QAS-00--0021</v>
      </c>
      <c r="AV22" s="6" t="str">
        <f t="shared" si="31"/>
        <v>Not Completed</v>
      </c>
      <c r="AW22" s="6">
        <f t="shared" si="32"/>
        <v>0</v>
      </c>
      <c r="AX22" s="6">
        <f t="shared" si="33"/>
        <v>0</v>
      </c>
      <c r="AY22" s="6">
        <f t="shared" si="34"/>
        <v>1</v>
      </c>
      <c r="AZ22" s="6">
        <f t="shared" si="35"/>
        <v>0</v>
      </c>
      <c r="BA22" s="6">
        <f t="shared" si="36"/>
        <v>0</v>
      </c>
      <c r="BB22" s="6">
        <f t="shared" si="37"/>
        <v>0</v>
      </c>
      <c r="BC22" s="6">
        <f t="shared" si="38"/>
        <v>0</v>
      </c>
      <c r="BD22" s="6">
        <f t="shared" si="39"/>
        <v>1</v>
      </c>
      <c r="BE22" s="6">
        <f t="shared" si="40"/>
        <v>0</v>
      </c>
      <c r="BF22" s="6">
        <f t="shared" si="41"/>
        <v>0</v>
      </c>
      <c r="BG22" s="6">
        <f t="shared" si="42"/>
        <v>1</v>
      </c>
      <c r="BH22" s="6">
        <f t="shared" si="43"/>
        <v>1</v>
      </c>
      <c r="BI22" s="6">
        <f t="shared" si="44"/>
        <v>0</v>
      </c>
      <c r="BJ22" s="6">
        <f t="shared" si="45"/>
        <v>0</v>
      </c>
      <c r="BK22" s="6">
        <f t="shared" si="46"/>
        <v>0</v>
      </c>
      <c r="BL22" s="6">
        <f t="shared" si="47"/>
        <v>0</v>
      </c>
      <c r="BM22" s="6">
        <f t="shared" si="48"/>
        <v>0</v>
      </c>
    </row>
    <row r="23" spans="1:65">
      <c r="A23" t="str">
        <f t="shared" si="24"/>
        <v>Not Completed</v>
      </c>
      <c r="C23" s="72">
        <f t="shared" si="50"/>
        <v>22</v>
      </c>
      <c r="D23" s="36" t="str">
        <f t="shared" si="25"/>
        <v/>
      </c>
      <c r="E23" s="6"/>
      <c r="F23" s="6"/>
      <c r="G23" s="36" t="str">
        <f t="shared" si="26"/>
        <v/>
      </c>
      <c r="H23" s="6"/>
      <c r="I23" s="6"/>
      <c r="J23" s="6"/>
      <c r="K23" s="6"/>
      <c r="L23" s="6"/>
      <c r="M23" s="6"/>
      <c r="N23" s="36">
        <v>1</v>
      </c>
      <c r="O23" s="6"/>
      <c r="P23" s="9"/>
      <c r="Q23" s="65" t="str">
        <f>IF(ISBLANK(O23)=TRUE,"",VLOOKUP(O23,'validation code'!$X$35:$Y$38,2,0))</f>
        <v/>
      </c>
      <c r="R23" s="37" t="str">
        <f t="shared" si="27"/>
        <v/>
      </c>
      <c r="S23" s="10"/>
      <c r="T23" s="10"/>
      <c r="U23" s="9"/>
      <c r="V23" s="10"/>
      <c r="W23" s="9"/>
      <c r="X23" s="9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66" t="e">
        <f t="shared" si="28"/>
        <v>#VALUE!</v>
      </c>
      <c r="AL23" s="62" t="str">
        <f>IF(ISBLANK(E23),"",VLOOKUP(E23,'validation code'!$T$64:$U$120,2,0))</f>
        <v/>
      </c>
      <c r="AM23" s="62" t="str">
        <f>IF(ISBLANK(E23),"",VLOOKUP(E23,'validation code'!$T$3:$U$59,2,0))</f>
        <v/>
      </c>
      <c r="AN23" s="62" t="str">
        <f>IF(ISBLANK(K23)=TRUE,"",VLOOKUP(K23,'validation code'!$X$48:$Y$49,2,0))</f>
        <v/>
      </c>
      <c r="AO23" s="62"/>
      <c r="AP23" s="6" t="s">
        <v>1136</v>
      </c>
      <c r="AQ23" s="6" t="str">
        <f>IF(ISBLANK($B$2)=TRUE,"",VLOOKUP($B$2,'validation code'!$W$54:$X$69,2,0))</f>
        <v>QAS</v>
      </c>
      <c r="AR23" s="74" t="s">
        <v>1119</v>
      </c>
      <c r="AS23" s="6" t="str">
        <f t="shared" si="29"/>
        <v/>
      </c>
      <c r="AT23" s="6" t="str">
        <f t="shared" si="30"/>
        <v>0022</v>
      </c>
      <c r="AU23" s="6" t="str">
        <f t="shared" si="49"/>
        <v>CX-22-QAS-00--0022</v>
      </c>
      <c r="AV23" s="6" t="str">
        <f t="shared" si="31"/>
        <v>Not Completed</v>
      </c>
      <c r="AW23" s="6">
        <f t="shared" si="32"/>
        <v>0</v>
      </c>
      <c r="AX23" s="6">
        <f t="shared" si="33"/>
        <v>0</v>
      </c>
      <c r="AY23" s="6">
        <f t="shared" si="34"/>
        <v>1</v>
      </c>
      <c r="AZ23" s="6">
        <f t="shared" si="35"/>
        <v>0</v>
      </c>
      <c r="BA23" s="6">
        <f t="shared" si="36"/>
        <v>0</v>
      </c>
      <c r="BB23" s="6">
        <f t="shared" si="37"/>
        <v>0</v>
      </c>
      <c r="BC23" s="6">
        <f t="shared" si="38"/>
        <v>0</v>
      </c>
      <c r="BD23" s="6">
        <f t="shared" si="39"/>
        <v>1</v>
      </c>
      <c r="BE23" s="6">
        <f t="shared" si="40"/>
        <v>0</v>
      </c>
      <c r="BF23" s="6">
        <f t="shared" si="41"/>
        <v>0</v>
      </c>
      <c r="BG23" s="6">
        <f t="shared" si="42"/>
        <v>1</v>
      </c>
      <c r="BH23" s="6">
        <f t="shared" si="43"/>
        <v>1</v>
      </c>
      <c r="BI23" s="6">
        <f t="shared" si="44"/>
        <v>0</v>
      </c>
      <c r="BJ23" s="6">
        <f t="shared" si="45"/>
        <v>0</v>
      </c>
      <c r="BK23" s="6">
        <f t="shared" si="46"/>
        <v>0</v>
      </c>
      <c r="BL23" s="6">
        <f t="shared" si="47"/>
        <v>0</v>
      </c>
      <c r="BM23" s="6">
        <f t="shared" si="48"/>
        <v>0</v>
      </c>
    </row>
    <row r="24" spans="1:65">
      <c r="A24" t="str">
        <f t="shared" si="24"/>
        <v>Not Completed</v>
      </c>
      <c r="C24" s="72">
        <f t="shared" si="50"/>
        <v>23</v>
      </c>
      <c r="D24" s="36" t="str">
        <f t="shared" si="25"/>
        <v/>
      </c>
      <c r="E24" s="6"/>
      <c r="F24" s="6"/>
      <c r="G24" s="36" t="str">
        <f t="shared" si="26"/>
        <v/>
      </c>
      <c r="H24" s="6"/>
      <c r="I24" s="6"/>
      <c r="J24" s="6"/>
      <c r="K24" s="6"/>
      <c r="L24" s="6"/>
      <c r="M24" s="6"/>
      <c r="N24" s="36">
        <v>1</v>
      </c>
      <c r="O24" s="6"/>
      <c r="P24" s="9"/>
      <c r="Q24" s="65" t="str">
        <f>IF(ISBLANK(O24)=TRUE,"",VLOOKUP(O24,'validation code'!$X$35:$Y$38,2,0))</f>
        <v/>
      </c>
      <c r="R24" s="37" t="str">
        <f t="shared" si="27"/>
        <v/>
      </c>
      <c r="S24" s="10"/>
      <c r="T24" s="10"/>
      <c r="U24" s="9"/>
      <c r="V24" s="10"/>
      <c r="W24" s="9"/>
      <c r="X24" s="9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66" t="e">
        <f t="shared" si="28"/>
        <v>#VALUE!</v>
      </c>
      <c r="AL24" s="62" t="str">
        <f>IF(ISBLANK(E24),"",VLOOKUP(E24,'validation code'!$T$64:$U$120,2,0))</f>
        <v/>
      </c>
      <c r="AM24" s="62" t="str">
        <f>IF(ISBLANK(E24),"",VLOOKUP(E24,'validation code'!$T$3:$U$59,2,0))</f>
        <v/>
      </c>
      <c r="AN24" s="62" t="str">
        <f>IF(ISBLANK(K24)=TRUE,"",VLOOKUP(K24,'validation code'!$X$48:$Y$49,2,0))</f>
        <v/>
      </c>
      <c r="AO24" s="62"/>
      <c r="AP24" s="6" t="s">
        <v>1136</v>
      </c>
      <c r="AQ24" s="6" t="str">
        <f>IF(ISBLANK($B$2)=TRUE,"",VLOOKUP($B$2,'validation code'!$W$54:$X$69,2,0))</f>
        <v>QAS</v>
      </c>
      <c r="AR24" s="74" t="s">
        <v>1119</v>
      </c>
      <c r="AS24" s="6" t="str">
        <f t="shared" si="29"/>
        <v/>
      </c>
      <c r="AT24" s="6" t="str">
        <f t="shared" si="30"/>
        <v>0023</v>
      </c>
      <c r="AU24" s="6" t="str">
        <f t="shared" si="49"/>
        <v>CX-22-QAS-00--0023</v>
      </c>
      <c r="AV24" s="6" t="str">
        <f t="shared" si="31"/>
        <v>Not Completed</v>
      </c>
      <c r="AW24" s="6">
        <f t="shared" si="32"/>
        <v>0</v>
      </c>
      <c r="AX24" s="6">
        <f t="shared" si="33"/>
        <v>0</v>
      </c>
      <c r="AY24" s="6">
        <f t="shared" si="34"/>
        <v>1</v>
      </c>
      <c r="AZ24" s="6">
        <f t="shared" si="35"/>
        <v>0</v>
      </c>
      <c r="BA24" s="6">
        <f t="shared" si="36"/>
        <v>0</v>
      </c>
      <c r="BB24" s="6">
        <f t="shared" si="37"/>
        <v>0</v>
      </c>
      <c r="BC24" s="6">
        <f t="shared" si="38"/>
        <v>0</v>
      </c>
      <c r="BD24" s="6">
        <f t="shared" si="39"/>
        <v>1</v>
      </c>
      <c r="BE24" s="6">
        <f t="shared" si="40"/>
        <v>0</v>
      </c>
      <c r="BF24" s="6">
        <f t="shared" si="41"/>
        <v>0</v>
      </c>
      <c r="BG24" s="6">
        <f t="shared" si="42"/>
        <v>1</v>
      </c>
      <c r="BH24" s="6">
        <f t="shared" si="43"/>
        <v>1</v>
      </c>
      <c r="BI24" s="6">
        <f t="shared" si="44"/>
        <v>0</v>
      </c>
      <c r="BJ24" s="6">
        <f t="shared" si="45"/>
        <v>0</v>
      </c>
      <c r="BK24" s="6">
        <f t="shared" si="46"/>
        <v>0</v>
      </c>
      <c r="BL24" s="6">
        <f t="shared" si="47"/>
        <v>0</v>
      </c>
      <c r="BM24" s="6">
        <f t="shared" si="48"/>
        <v>0</v>
      </c>
    </row>
    <row r="25" spans="1:65">
      <c r="A25" t="str">
        <f t="shared" si="24"/>
        <v>Not Completed</v>
      </c>
      <c r="C25" s="72">
        <f t="shared" si="50"/>
        <v>24</v>
      </c>
      <c r="D25" s="36" t="str">
        <f t="shared" si="25"/>
        <v/>
      </c>
      <c r="E25" s="6"/>
      <c r="F25" s="6"/>
      <c r="G25" s="36" t="str">
        <f t="shared" si="26"/>
        <v/>
      </c>
      <c r="H25" s="6"/>
      <c r="I25" s="6"/>
      <c r="J25" s="6"/>
      <c r="K25" s="6"/>
      <c r="L25" s="6"/>
      <c r="M25" s="6"/>
      <c r="N25" s="36">
        <v>1</v>
      </c>
      <c r="O25" s="6"/>
      <c r="P25" s="9"/>
      <c r="Q25" s="65" t="str">
        <f>IF(ISBLANK(O25)=TRUE,"",VLOOKUP(O25,'validation code'!$X$35:$Y$38,2,0))</f>
        <v/>
      </c>
      <c r="R25" s="37" t="str">
        <f t="shared" si="27"/>
        <v/>
      </c>
      <c r="S25" s="10"/>
      <c r="T25" s="10"/>
      <c r="U25" s="9"/>
      <c r="V25" s="10"/>
      <c r="W25" s="9"/>
      <c r="X25" s="9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66" t="e">
        <f t="shared" si="28"/>
        <v>#VALUE!</v>
      </c>
      <c r="AL25" s="62" t="str">
        <f>IF(ISBLANK(E25),"",VLOOKUP(E25,'validation code'!$T$64:$U$120,2,0))</f>
        <v/>
      </c>
      <c r="AM25" s="62" t="str">
        <f>IF(ISBLANK(E25),"",VLOOKUP(E25,'validation code'!$T$3:$U$59,2,0))</f>
        <v/>
      </c>
      <c r="AN25" s="62" t="str">
        <f>IF(ISBLANK(K25)=TRUE,"",VLOOKUP(K25,'validation code'!$X$48:$Y$49,2,0))</f>
        <v/>
      </c>
      <c r="AO25" s="62"/>
      <c r="AP25" s="6" t="s">
        <v>1136</v>
      </c>
      <c r="AQ25" s="6" t="str">
        <f>IF(ISBLANK($B$2)=TRUE,"",VLOOKUP($B$2,'validation code'!$W$54:$X$69,2,0))</f>
        <v>QAS</v>
      </c>
      <c r="AR25" s="74" t="s">
        <v>1119</v>
      </c>
      <c r="AS25" s="6" t="str">
        <f t="shared" si="29"/>
        <v/>
      </c>
      <c r="AT25" s="6" t="str">
        <f t="shared" si="30"/>
        <v>0024</v>
      </c>
      <c r="AU25" s="6" t="str">
        <f t="shared" si="49"/>
        <v>CX-22-QAS-00--0024</v>
      </c>
      <c r="AV25" s="6" t="str">
        <f t="shared" si="31"/>
        <v>Not Completed</v>
      </c>
      <c r="AW25" s="6">
        <f t="shared" si="32"/>
        <v>0</v>
      </c>
      <c r="AX25" s="6">
        <f t="shared" si="33"/>
        <v>0</v>
      </c>
      <c r="AY25" s="6">
        <f t="shared" si="34"/>
        <v>1</v>
      </c>
      <c r="AZ25" s="6">
        <f t="shared" si="35"/>
        <v>0</v>
      </c>
      <c r="BA25" s="6">
        <f t="shared" si="36"/>
        <v>0</v>
      </c>
      <c r="BB25" s="6">
        <f t="shared" si="37"/>
        <v>0</v>
      </c>
      <c r="BC25" s="6">
        <f t="shared" si="38"/>
        <v>0</v>
      </c>
      <c r="BD25" s="6">
        <f t="shared" si="39"/>
        <v>1</v>
      </c>
      <c r="BE25" s="6">
        <f t="shared" si="40"/>
        <v>0</v>
      </c>
      <c r="BF25" s="6">
        <f t="shared" si="41"/>
        <v>0</v>
      </c>
      <c r="BG25" s="6">
        <f t="shared" si="42"/>
        <v>1</v>
      </c>
      <c r="BH25" s="6">
        <f t="shared" si="43"/>
        <v>1</v>
      </c>
      <c r="BI25" s="6">
        <f t="shared" si="44"/>
        <v>0</v>
      </c>
      <c r="BJ25" s="6">
        <f t="shared" si="45"/>
        <v>0</v>
      </c>
      <c r="BK25" s="6">
        <f t="shared" si="46"/>
        <v>0</v>
      </c>
      <c r="BL25" s="6">
        <f t="shared" si="47"/>
        <v>0</v>
      </c>
      <c r="BM25" s="6">
        <f t="shared" si="48"/>
        <v>0</v>
      </c>
    </row>
    <row r="26" spans="1:65">
      <c r="A26" t="str">
        <f t="shared" si="24"/>
        <v>Not Completed</v>
      </c>
      <c r="C26" s="72">
        <f t="shared" si="50"/>
        <v>25</v>
      </c>
      <c r="D26" s="36" t="str">
        <f t="shared" si="25"/>
        <v/>
      </c>
      <c r="E26" s="6"/>
      <c r="F26" s="6"/>
      <c r="G26" s="36" t="str">
        <f t="shared" si="26"/>
        <v/>
      </c>
      <c r="H26" s="6"/>
      <c r="I26" s="6"/>
      <c r="J26" s="6"/>
      <c r="K26" s="6"/>
      <c r="L26" s="6"/>
      <c r="M26" s="6"/>
      <c r="N26" s="36">
        <v>1</v>
      </c>
      <c r="O26" s="6"/>
      <c r="P26" s="9"/>
      <c r="Q26" s="65" t="str">
        <f>IF(ISBLANK(O26)=TRUE,"",VLOOKUP(O26,'validation code'!$X$35:$Y$38,2,0))</f>
        <v/>
      </c>
      <c r="R26" s="37" t="str">
        <f t="shared" si="27"/>
        <v/>
      </c>
      <c r="S26" s="10"/>
      <c r="T26" s="10"/>
      <c r="U26" s="9"/>
      <c r="V26" s="10"/>
      <c r="W26" s="9"/>
      <c r="X26" s="9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66" t="e">
        <f t="shared" si="28"/>
        <v>#VALUE!</v>
      </c>
      <c r="AL26" s="62" t="str">
        <f>IF(ISBLANK(E26),"",VLOOKUP(E26,'validation code'!$T$64:$U$120,2,0))</f>
        <v/>
      </c>
      <c r="AM26" s="62" t="str">
        <f>IF(ISBLANK(E26),"",VLOOKUP(E26,'validation code'!$T$3:$U$59,2,0))</f>
        <v/>
      </c>
      <c r="AN26" s="62" t="str">
        <f>IF(ISBLANK(K26)=TRUE,"",VLOOKUP(K26,'validation code'!$X$48:$Y$49,2,0))</f>
        <v/>
      </c>
      <c r="AO26" s="62"/>
      <c r="AP26" s="6" t="s">
        <v>1136</v>
      </c>
      <c r="AQ26" s="6" t="str">
        <f>IF(ISBLANK($B$2)=TRUE,"",VLOOKUP($B$2,'validation code'!$W$54:$X$69,2,0))</f>
        <v>QAS</v>
      </c>
      <c r="AR26" s="74" t="s">
        <v>1119</v>
      </c>
      <c r="AS26" s="6" t="str">
        <f t="shared" si="29"/>
        <v/>
      </c>
      <c r="AT26" s="6" t="str">
        <f t="shared" si="30"/>
        <v>0025</v>
      </c>
      <c r="AU26" s="6" t="str">
        <f t="shared" si="49"/>
        <v>CX-22-QAS-00--0025</v>
      </c>
      <c r="AV26" s="6" t="str">
        <f t="shared" si="31"/>
        <v>Not Completed</v>
      </c>
      <c r="AW26" s="6">
        <f t="shared" si="32"/>
        <v>0</v>
      </c>
      <c r="AX26" s="6">
        <f t="shared" si="33"/>
        <v>0</v>
      </c>
      <c r="AY26" s="6">
        <f t="shared" si="34"/>
        <v>1</v>
      </c>
      <c r="AZ26" s="6">
        <f t="shared" si="35"/>
        <v>0</v>
      </c>
      <c r="BA26" s="6">
        <f t="shared" si="36"/>
        <v>0</v>
      </c>
      <c r="BB26" s="6">
        <f t="shared" si="37"/>
        <v>0</v>
      </c>
      <c r="BC26" s="6">
        <f t="shared" si="38"/>
        <v>0</v>
      </c>
      <c r="BD26" s="6">
        <f t="shared" si="39"/>
        <v>1</v>
      </c>
      <c r="BE26" s="6">
        <f t="shared" si="40"/>
        <v>0</v>
      </c>
      <c r="BF26" s="6">
        <f t="shared" si="41"/>
        <v>0</v>
      </c>
      <c r="BG26" s="6">
        <f t="shared" si="42"/>
        <v>1</v>
      </c>
      <c r="BH26" s="6">
        <f t="shared" si="43"/>
        <v>1</v>
      </c>
      <c r="BI26" s="6">
        <f t="shared" si="44"/>
        <v>0</v>
      </c>
      <c r="BJ26" s="6">
        <f t="shared" si="45"/>
        <v>0</v>
      </c>
      <c r="BK26" s="6">
        <f t="shared" si="46"/>
        <v>0</v>
      </c>
      <c r="BL26" s="6">
        <f t="shared" si="47"/>
        <v>0</v>
      </c>
      <c r="BM26" s="6">
        <f t="shared" si="48"/>
        <v>0</v>
      </c>
    </row>
    <row r="27" spans="1:65">
      <c r="A27" t="str">
        <f t="shared" si="24"/>
        <v>Not Completed</v>
      </c>
      <c r="C27" s="72">
        <f t="shared" si="50"/>
        <v>26</v>
      </c>
      <c r="D27" s="36" t="str">
        <f t="shared" si="25"/>
        <v/>
      </c>
      <c r="E27" s="6"/>
      <c r="F27" s="6"/>
      <c r="G27" s="36" t="str">
        <f t="shared" si="26"/>
        <v/>
      </c>
      <c r="H27" s="6"/>
      <c r="I27" s="6"/>
      <c r="J27" s="6"/>
      <c r="K27" s="6"/>
      <c r="L27" s="6"/>
      <c r="M27" s="6"/>
      <c r="N27" s="36">
        <v>1</v>
      </c>
      <c r="O27" s="6"/>
      <c r="P27" s="9"/>
      <c r="Q27" s="65" t="str">
        <f>IF(ISBLANK(O27)=TRUE,"",VLOOKUP(O27,'validation code'!$X$35:$Y$38,2,0))</f>
        <v/>
      </c>
      <c r="R27" s="37" t="str">
        <f t="shared" si="27"/>
        <v/>
      </c>
      <c r="S27" s="10"/>
      <c r="T27" s="10"/>
      <c r="U27" s="9"/>
      <c r="V27" s="10"/>
      <c r="W27" s="9"/>
      <c r="X27" s="9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66" t="e">
        <f t="shared" si="28"/>
        <v>#VALUE!</v>
      </c>
      <c r="AL27" s="62" t="str">
        <f>IF(ISBLANK(E27),"",VLOOKUP(E27,'validation code'!$T$64:$U$120,2,0))</f>
        <v/>
      </c>
      <c r="AM27" s="62" t="str">
        <f>IF(ISBLANK(E27),"",VLOOKUP(E27,'validation code'!$T$3:$U$59,2,0))</f>
        <v/>
      </c>
      <c r="AN27" s="62" t="str">
        <f>IF(ISBLANK(K27)=TRUE,"",VLOOKUP(K27,'validation code'!$X$48:$Y$49,2,0))</f>
        <v/>
      </c>
      <c r="AO27" s="62"/>
      <c r="AP27" s="6" t="s">
        <v>1136</v>
      </c>
      <c r="AQ27" s="6" t="str">
        <f>IF(ISBLANK($B$2)=TRUE,"",VLOOKUP($B$2,'validation code'!$W$54:$X$69,2,0))</f>
        <v>QAS</v>
      </c>
      <c r="AR27" s="74" t="s">
        <v>1119</v>
      </c>
      <c r="AS27" s="6" t="str">
        <f t="shared" si="29"/>
        <v/>
      </c>
      <c r="AT27" s="6" t="str">
        <f t="shared" si="30"/>
        <v>0026</v>
      </c>
      <c r="AU27" s="6" t="str">
        <f t="shared" si="49"/>
        <v>CX-22-QAS-00--0026</v>
      </c>
      <c r="AV27" s="6" t="str">
        <f t="shared" si="31"/>
        <v>Not Completed</v>
      </c>
      <c r="AW27" s="6">
        <f t="shared" si="32"/>
        <v>0</v>
      </c>
      <c r="AX27" s="6">
        <f t="shared" si="33"/>
        <v>0</v>
      </c>
      <c r="AY27" s="6">
        <f t="shared" si="34"/>
        <v>1</v>
      </c>
      <c r="AZ27" s="6">
        <f t="shared" si="35"/>
        <v>0</v>
      </c>
      <c r="BA27" s="6">
        <f t="shared" si="36"/>
        <v>0</v>
      </c>
      <c r="BB27" s="6">
        <f t="shared" si="37"/>
        <v>0</v>
      </c>
      <c r="BC27" s="6">
        <f t="shared" si="38"/>
        <v>0</v>
      </c>
      <c r="BD27" s="6">
        <f t="shared" si="39"/>
        <v>1</v>
      </c>
      <c r="BE27" s="6">
        <f t="shared" si="40"/>
        <v>0</v>
      </c>
      <c r="BF27" s="6">
        <f t="shared" si="41"/>
        <v>0</v>
      </c>
      <c r="BG27" s="6">
        <f t="shared" si="42"/>
        <v>1</v>
      </c>
      <c r="BH27" s="6">
        <f t="shared" si="43"/>
        <v>1</v>
      </c>
      <c r="BI27" s="6">
        <f t="shared" si="44"/>
        <v>0</v>
      </c>
      <c r="BJ27" s="6">
        <f t="shared" si="45"/>
        <v>0</v>
      </c>
      <c r="BK27" s="6">
        <f t="shared" si="46"/>
        <v>0</v>
      </c>
      <c r="BL27" s="6">
        <f t="shared" si="47"/>
        <v>0</v>
      </c>
      <c r="BM27" s="6">
        <f t="shared" si="48"/>
        <v>0</v>
      </c>
    </row>
    <row r="28" spans="1:65">
      <c r="A28" t="str">
        <f t="shared" si="24"/>
        <v>Not Completed</v>
      </c>
      <c r="C28" s="72">
        <f t="shared" si="50"/>
        <v>27</v>
      </c>
      <c r="D28" s="36" t="str">
        <f t="shared" si="25"/>
        <v/>
      </c>
      <c r="E28" s="6"/>
      <c r="F28" s="6"/>
      <c r="G28" s="36" t="str">
        <f t="shared" si="26"/>
        <v/>
      </c>
      <c r="H28" s="6"/>
      <c r="I28" s="6"/>
      <c r="J28" s="6"/>
      <c r="K28" s="6"/>
      <c r="L28" s="6"/>
      <c r="M28" s="6"/>
      <c r="N28" s="36">
        <v>1</v>
      </c>
      <c r="O28" s="6"/>
      <c r="P28" s="9"/>
      <c r="Q28" s="65" t="str">
        <f>IF(ISBLANK(O28)=TRUE,"",VLOOKUP(O28,'validation code'!$X$35:$Y$38,2,0))</f>
        <v/>
      </c>
      <c r="R28" s="37" t="str">
        <f t="shared" si="27"/>
        <v/>
      </c>
      <c r="S28" s="10"/>
      <c r="T28" s="10"/>
      <c r="U28" s="9"/>
      <c r="V28" s="10"/>
      <c r="W28" s="9"/>
      <c r="X28" s="9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66" t="e">
        <f t="shared" si="28"/>
        <v>#VALUE!</v>
      </c>
      <c r="AL28" s="62" t="str">
        <f>IF(ISBLANK(E28),"",VLOOKUP(E28,'validation code'!$T$64:$U$120,2,0))</f>
        <v/>
      </c>
      <c r="AM28" s="62" t="str">
        <f>IF(ISBLANK(E28),"",VLOOKUP(E28,'validation code'!$T$3:$U$59,2,0))</f>
        <v/>
      </c>
      <c r="AN28" s="62" t="str">
        <f>IF(ISBLANK(K28)=TRUE,"",VLOOKUP(K28,'validation code'!$X$48:$Y$49,2,0))</f>
        <v/>
      </c>
      <c r="AO28" s="62"/>
      <c r="AP28" s="6" t="s">
        <v>1136</v>
      </c>
      <c r="AQ28" s="6" t="str">
        <f>IF(ISBLANK($B$2)=TRUE,"",VLOOKUP($B$2,'validation code'!$W$54:$X$69,2,0))</f>
        <v>QAS</v>
      </c>
      <c r="AR28" s="74" t="s">
        <v>1119</v>
      </c>
      <c r="AS28" s="6" t="str">
        <f t="shared" si="29"/>
        <v/>
      </c>
      <c r="AT28" s="6" t="str">
        <f t="shared" si="30"/>
        <v>0027</v>
      </c>
      <c r="AU28" s="6" t="str">
        <f t="shared" si="49"/>
        <v>CX-22-QAS-00--0027</v>
      </c>
      <c r="AV28" s="6" t="str">
        <f t="shared" si="31"/>
        <v>Not Completed</v>
      </c>
      <c r="AW28" s="6">
        <f t="shared" si="32"/>
        <v>0</v>
      </c>
      <c r="AX28" s="6">
        <f t="shared" si="33"/>
        <v>0</v>
      </c>
      <c r="AY28" s="6">
        <f t="shared" si="34"/>
        <v>1</v>
      </c>
      <c r="AZ28" s="6">
        <f t="shared" si="35"/>
        <v>0</v>
      </c>
      <c r="BA28" s="6">
        <f t="shared" si="36"/>
        <v>0</v>
      </c>
      <c r="BB28" s="6">
        <f t="shared" si="37"/>
        <v>0</v>
      </c>
      <c r="BC28" s="6">
        <f t="shared" si="38"/>
        <v>0</v>
      </c>
      <c r="BD28" s="6">
        <f t="shared" si="39"/>
        <v>1</v>
      </c>
      <c r="BE28" s="6">
        <f t="shared" si="40"/>
        <v>0</v>
      </c>
      <c r="BF28" s="6">
        <f t="shared" si="41"/>
        <v>0</v>
      </c>
      <c r="BG28" s="6">
        <f t="shared" si="42"/>
        <v>1</v>
      </c>
      <c r="BH28" s="6">
        <f t="shared" si="43"/>
        <v>1</v>
      </c>
      <c r="BI28" s="6">
        <f t="shared" si="44"/>
        <v>0</v>
      </c>
      <c r="BJ28" s="6">
        <f t="shared" si="45"/>
        <v>0</v>
      </c>
      <c r="BK28" s="6">
        <f t="shared" si="46"/>
        <v>0</v>
      </c>
      <c r="BL28" s="6">
        <f t="shared" si="47"/>
        <v>0</v>
      </c>
      <c r="BM28" s="6">
        <f t="shared" si="48"/>
        <v>0</v>
      </c>
    </row>
    <row r="29" spans="1:65">
      <c r="A29" t="str">
        <f t="shared" si="24"/>
        <v>Not Completed</v>
      </c>
      <c r="C29" s="72">
        <f t="shared" si="50"/>
        <v>28</v>
      </c>
      <c r="D29" s="36" t="str">
        <f t="shared" si="25"/>
        <v/>
      </c>
      <c r="E29" s="6"/>
      <c r="F29" s="6"/>
      <c r="G29" s="36" t="str">
        <f t="shared" si="26"/>
        <v/>
      </c>
      <c r="H29" s="6"/>
      <c r="I29" s="6"/>
      <c r="J29" s="6"/>
      <c r="K29" s="6"/>
      <c r="L29" s="6"/>
      <c r="M29" s="6"/>
      <c r="N29" s="36">
        <v>1</v>
      </c>
      <c r="O29" s="6"/>
      <c r="P29" s="9"/>
      <c r="Q29" s="65" t="str">
        <f>IF(ISBLANK(O29)=TRUE,"",VLOOKUP(O29,'validation code'!$X$35:$Y$38,2,0))</f>
        <v/>
      </c>
      <c r="R29" s="37" t="str">
        <f t="shared" si="27"/>
        <v/>
      </c>
      <c r="S29" s="10"/>
      <c r="T29" s="10"/>
      <c r="U29" s="9"/>
      <c r="V29" s="10"/>
      <c r="W29" s="9"/>
      <c r="X29" s="9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66" t="e">
        <f t="shared" si="28"/>
        <v>#VALUE!</v>
      </c>
      <c r="AL29" s="62" t="str">
        <f>IF(ISBLANK(E29),"",VLOOKUP(E29,'validation code'!$T$64:$U$120,2,0))</f>
        <v/>
      </c>
      <c r="AM29" s="62" t="str">
        <f>IF(ISBLANK(E29),"",VLOOKUP(E29,'validation code'!$T$3:$U$59,2,0))</f>
        <v/>
      </c>
      <c r="AN29" s="62" t="str">
        <f>IF(ISBLANK(K29)=TRUE,"",VLOOKUP(K29,'validation code'!$X$48:$Y$49,2,0))</f>
        <v/>
      </c>
      <c r="AO29" s="62"/>
      <c r="AP29" s="6" t="s">
        <v>1136</v>
      </c>
      <c r="AQ29" s="6" t="str">
        <f>IF(ISBLANK($B$2)=TRUE,"",VLOOKUP($B$2,'validation code'!$W$54:$X$69,2,0))</f>
        <v>QAS</v>
      </c>
      <c r="AR29" s="74" t="s">
        <v>1119</v>
      </c>
      <c r="AS29" s="6" t="str">
        <f t="shared" si="29"/>
        <v/>
      </c>
      <c r="AT29" s="6" t="str">
        <f t="shared" si="30"/>
        <v>0028</v>
      </c>
      <c r="AU29" s="6" t="str">
        <f t="shared" si="49"/>
        <v>CX-22-QAS-00--0028</v>
      </c>
      <c r="AV29" s="6" t="str">
        <f t="shared" si="31"/>
        <v>Not Completed</v>
      </c>
      <c r="AW29" s="6">
        <f t="shared" si="32"/>
        <v>0</v>
      </c>
      <c r="AX29" s="6">
        <f t="shared" si="33"/>
        <v>0</v>
      </c>
      <c r="AY29" s="6">
        <f t="shared" si="34"/>
        <v>1</v>
      </c>
      <c r="AZ29" s="6">
        <f t="shared" si="35"/>
        <v>0</v>
      </c>
      <c r="BA29" s="6">
        <f t="shared" si="36"/>
        <v>0</v>
      </c>
      <c r="BB29" s="6">
        <f t="shared" si="37"/>
        <v>0</v>
      </c>
      <c r="BC29" s="6">
        <f t="shared" si="38"/>
        <v>0</v>
      </c>
      <c r="BD29" s="6">
        <f t="shared" si="39"/>
        <v>1</v>
      </c>
      <c r="BE29" s="6">
        <f t="shared" si="40"/>
        <v>0</v>
      </c>
      <c r="BF29" s="6">
        <f t="shared" si="41"/>
        <v>0</v>
      </c>
      <c r="BG29" s="6">
        <f t="shared" si="42"/>
        <v>1</v>
      </c>
      <c r="BH29" s="6">
        <f t="shared" si="43"/>
        <v>1</v>
      </c>
      <c r="BI29" s="6">
        <f t="shared" si="44"/>
        <v>0</v>
      </c>
      <c r="BJ29" s="6">
        <f t="shared" si="45"/>
        <v>0</v>
      </c>
      <c r="BK29" s="6">
        <f t="shared" si="46"/>
        <v>0</v>
      </c>
      <c r="BL29" s="6">
        <f t="shared" si="47"/>
        <v>0</v>
      </c>
      <c r="BM29" s="6">
        <f t="shared" si="48"/>
        <v>0</v>
      </c>
    </row>
    <row r="30" spans="1:65">
      <c r="A30" t="str">
        <f t="shared" si="24"/>
        <v>Not Completed</v>
      </c>
      <c r="C30" s="72">
        <f t="shared" si="50"/>
        <v>29</v>
      </c>
      <c r="D30" s="36" t="str">
        <f t="shared" si="25"/>
        <v/>
      </c>
      <c r="E30" s="6"/>
      <c r="F30" s="6"/>
      <c r="G30" s="36" t="str">
        <f t="shared" si="26"/>
        <v/>
      </c>
      <c r="H30" s="6"/>
      <c r="I30" s="6"/>
      <c r="J30" s="6"/>
      <c r="K30" s="6"/>
      <c r="L30" s="6"/>
      <c r="M30" s="6"/>
      <c r="N30" s="36">
        <v>1</v>
      </c>
      <c r="O30" s="6"/>
      <c r="P30" s="9"/>
      <c r="Q30" s="65" t="str">
        <f>IF(ISBLANK(O30)=TRUE,"",VLOOKUP(O30,'validation code'!$X$35:$Y$38,2,0))</f>
        <v/>
      </c>
      <c r="R30" s="37" t="str">
        <f t="shared" si="27"/>
        <v/>
      </c>
      <c r="S30" s="10"/>
      <c r="T30" s="10"/>
      <c r="U30" s="9"/>
      <c r="V30" s="10"/>
      <c r="W30" s="9"/>
      <c r="X30" s="9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66" t="e">
        <f t="shared" si="28"/>
        <v>#VALUE!</v>
      </c>
      <c r="AL30" s="62" t="str">
        <f>IF(ISBLANK(E30),"",VLOOKUP(E30,'validation code'!$T$64:$U$120,2,0))</f>
        <v/>
      </c>
      <c r="AM30" s="62" t="str">
        <f>IF(ISBLANK(E30),"",VLOOKUP(E30,'validation code'!$T$3:$U$59,2,0))</f>
        <v/>
      </c>
      <c r="AN30" s="62" t="str">
        <f>IF(ISBLANK(K30)=TRUE,"",VLOOKUP(K30,'validation code'!$X$48:$Y$49,2,0))</f>
        <v/>
      </c>
      <c r="AO30" s="62"/>
      <c r="AP30" s="6" t="s">
        <v>1136</v>
      </c>
      <c r="AQ30" s="6" t="str">
        <f>IF(ISBLANK($B$2)=TRUE,"",VLOOKUP($B$2,'validation code'!$W$54:$X$69,2,0))</f>
        <v>QAS</v>
      </c>
      <c r="AR30" s="74" t="s">
        <v>1119</v>
      </c>
      <c r="AS30" s="6" t="str">
        <f t="shared" si="29"/>
        <v/>
      </c>
      <c r="AT30" s="6" t="str">
        <f t="shared" si="30"/>
        <v>0029</v>
      </c>
      <c r="AU30" s="6" t="str">
        <f t="shared" si="49"/>
        <v>CX-22-QAS-00--0029</v>
      </c>
      <c r="AV30" s="6" t="str">
        <f t="shared" si="31"/>
        <v>Not Completed</v>
      </c>
      <c r="AW30" s="6">
        <f t="shared" si="32"/>
        <v>0</v>
      </c>
      <c r="AX30" s="6">
        <f t="shared" si="33"/>
        <v>0</v>
      </c>
      <c r="AY30" s="6">
        <f t="shared" si="34"/>
        <v>1</v>
      </c>
      <c r="AZ30" s="6">
        <f t="shared" si="35"/>
        <v>0</v>
      </c>
      <c r="BA30" s="6">
        <f t="shared" si="36"/>
        <v>0</v>
      </c>
      <c r="BB30" s="6">
        <f t="shared" si="37"/>
        <v>0</v>
      </c>
      <c r="BC30" s="6">
        <f t="shared" si="38"/>
        <v>0</v>
      </c>
      <c r="BD30" s="6">
        <f t="shared" si="39"/>
        <v>1</v>
      </c>
      <c r="BE30" s="6">
        <f t="shared" si="40"/>
        <v>0</v>
      </c>
      <c r="BF30" s="6">
        <f t="shared" si="41"/>
        <v>0</v>
      </c>
      <c r="BG30" s="6">
        <f t="shared" si="42"/>
        <v>1</v>
      </c>
      <c r="BH30" s="6">
        <f t="shared" si="43"/>
        <v>1</v>
      </c>
      <c r="BI30" s="6">
        <f t="shared" si="44"/>
        <v>0</v>
      </c>
      <c r="BJ30" s="6">
        <f t="shared" si="45"/>
        <v>0</v>
      </c>
      <c r="BK30" s="6">
        <f t="shared" si="46"/>
        <v>0</v>
      </c>
      <c r="BL30" s="6">
        <f t="shared" si="47"/>
        <v>0</v>
      </c>
      <c r="BM30" s="6">
        <f t="shared" si="48"/>
        <v>0</v>
      </c>
    </row>
    <row r="31" spans="1:65">
      <c r="A31" t="str">
        <f t="shared" si="24"/>
        <v>Not Completed</v>
      </c>
      <c r="C31" s="72">
        <f t="shared" si="50"/>
        <v>30</v>
      </c>
      <c r="D31" s="36" t="str">
        <f t="shared" si="25"/>
        <v/>
      </c>
      <c r="E31" s="6"/>
      <c r="F31" s="6"/>
      <c r="G31" s="36" t="str">
        <f t="shared" si="26"/>
        <v/>
      </c>
      <c r="H31" s="6"/>
      <c r="I31" s="6"/>
      <c r="J31" s="6"/>
      <c r="K31" s="6"/>
      <c r="L31" s="6"/>
      <c r="M31" s="6"/>
      <c r="N31" s="36">
        <v>1</v>
      </c>
      <c r="O31" s="6"/>
      <c r="P31" s="9"/>
      <c r="Q31" s="65" t="str">
        <f>IF(ISBLANK(O31)=TRUE,"",VLOOKUP(O31,'validation code'!$X$35:$Y$38,2,0))</f>
        <v/>
      </c>
      <c r="R31" s="37" t="str">
        <f t="shared" si="27"/>
        <v/>
      </c>
      <c r="S31" s="10"/>
      <c r="T31" s="10"/>
      <c r="U31" s="9"/>
      <c r="V31" s="10"/>
      <c r="W31" s="9"/>
      <c r="X31" s="9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66" t="e">
        <f t="shared" si="28"/>
        <v>#VALUE!</v>
      </c>
      <c r="AL31" s="62" t="str">
        <f>IF(ISBLANK(E31),"",VLOOKUP(E31,'validation code'!$T$64:$U$120,2,0))</f>
        <v/>
      </c>
      <c r="AM31" s="62" t="str">
        <f>IF(ISBLANK(E31),"",VLOOKUP(E31,'validation code'!$T$3:$U$59,2,0))</f>
        <v/>
      </c>
      <c r="AN31" s="62" t="str">
        <f>IF(ISBLANK(K31)=TRUE,"",VLOOKUP(K31,'validation code'!$X$48:$Y$49,2,0))</f>
        <v/>
      </c>
      <c r="AO31" s="62"/>
      <c r="AP31" s="6" t="s">
        <v>1136</v>
      </c>
      <c r="AQ31" s="6" t="str">
        <f>IF(ISBLANK($B$2)=TRUE,"",VLOOKUP($B$2,'validation code'!$W$54:$X$69,2,0))</f>
        <v>QAS</v>
      </c>
      <c r="AR31" s="74" t="s">
        <v>1119</v>
      </c>
      <c r="AS31" s="6" t="str">
        <f t="shared" si="29"/>
        <v/>
      </c>
      <c r="AT31" s="6" t="str">
        <f t="shared" si="30"/>
        <v>0030</v>
      </c>
      <c r="AU31" s="6" t="str">
        <f t="shared" si="49"/>
        <v>CX-22-QAS-00--0030</v>
      </c>
      <c r="AV31" s="6" t="str">
        <f t="shared" si="31"/>
        <v>Not Completed</v>
      </c>
      <c r="AW31" s="6">
        <f t="shared" si="32"/>
        <v>0</v>
      </c>
      <c r="AX31" s="6">
        <f t="shared" si="33"/>
        <v>0</v>
      </c>
      <c r="AY31" s="6">
        <f t="shared" si="34"/>
        <v>1</v>
      </c>
      <c r="AZ31" s="6">
        <f t="shared" si="35"/>
        <v>0</v>
      </c>
      <c r="BA31" s="6">
        <f t="shared" si="36"/>
        <v>0</v>
      </c>
      <c r="BB31" s="6">
        <f t="shared" si="37"/>
        <v>0</v>
      </c>
      <c r="BC31" s="6">
        <f t="shared" si="38"/>
        <v>0</v>
      </c>
      <c r="BD31" s="6">
        <f t="shared" si="39"/>
        <v>1</v>
      </c>
      <c r="BE31" s="6">
        <f t="shared" si="40"/>
        <v>0</v>
      </c>
      <c r="BF31" s="6">
        <f t="shared" si="41"/>
        <v>0</v>
      </c>
      <c r="BG31" s="6">
        <f t="shared" si="42"/>
        <v>1</v>
      </c>
      <c r="BH31" s="6">
        <f t="shared" si="43"/>
        <v>1</v>
      </c>
      <c r="BI31" s="6">
        <f t="shared" si="44"/>
        <v>0</v>
      </c>
      <c r="BJ31" s="6">
        <f t="shared" si="45"/>
        <v>0</v>
      </c>
      <c r="BK31" s="6">
        <f t="shared" si="46"/>
        <v>0</v>
      </c>
      <c r="BL31" s="6">
        <f t="shared" si="47"/>
        <v>0</v>
      </c>
      <c r="BM31" s="6">
        <f t="shared" si="48"/>
        <v>0</v>
      </c>
    </row>
    <row r="32" spans="1:65">
      <c r="A32" t="str">
        <f t="shared" si="24"/>
        <v>Not Completed</v>
      </c>
      <c r="C32" s="72">
        <f t="shared" si="50"/>
        <v>31</v>
      </c>
      <c r="D32" s="36" t="str">
        <f t="shared" si="25"/>
        <v/>
      </c>
      <c r="E32" s="6"/>
      <c r="F32" s="6"/>
      <c r="G32" s="36" t="str">
        <f t="shared" si="26"/>
        <v/>
      </c>
      <c r="H32" s="6"/>
      <c r="I32" s="6"/>
      <c r="J32" s="6"/>
      <c r="K32" s="6"/>
      <c r="L32" s="6"/>
      <c r="M32" s="6"/>
      <c r="N32" s="36">
        <v>1</v>
      </c>
      <c r="O32" s="6"/>
      <c r="P32" s="9"/>
      <c r="Q32" s="65" t="str">
        <f>IF(ISBLANK(O32)=TRUE,"",VLOOKUP(O32,'validation code'!$X$35:$Y$38,2,0))</f>
        <v/>
      </c>
      <c r="R32" s="37" t="str">
        <f t="shared" si="27"/>
        <v/>
      </c>
      <c r="S32" s="10"/>
      <c r="T32" s="10"/>
      <c r="U32" s="9"/>
      <c r="V32" s="10"/>
      <c r="W32" s="9"/>
      <c r="X32" s="9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66" t="e">
        <f t="shared" si="28"/>
        <v>#VALUE!</v>
      </c>
      <c r="AL32" s="62" t="str">
        <f>IF(ISBLANK(E32),"",VLOOKUP(E32,'validation code'!$T$64:$U$120,2,0))</f>
        <v/>
      </c>
      <c r="AM32" s="62" t="str">
        <f>IF(ISBLANK(E32),"",VLOOKUP(E32,'validation code'!$T$3:$U$59,2,0))</f>
        <v/>
      </c>
      <c r="AN32" s="62" t="str">
        <f>IF(ISBLANK(K32)=TRUE,"",VLOOKUP(K32,'validation code'!$X$48:$Y$49,2,0))</f>
        <v/>
      </c>
      <c r="AO32" s="62"/>
      <c r="AP32" s="6" t="s">
        <v>1136</v>
      </c>
      <c r="AQ32" s="6" t="str">
        <f>IF(ISBLANK($B$2)=TRUE,"",VLOOKUP($B$2,'validation code'!$W$54:$X$69,2,0))</f>
        <v>QAS</v>
      </c>
      <c r="AR32" s="74" t="s">
        <v>1119</v>
      </c>
      <c r="AS32" s="6" t="str">
        <f t="shared" si="29"/>
        <v/>
      </c>
      <c r="AT32" s="6" t="str">
        <f t="shared" si="30"/>
        <v>0031</v>
      </c>
      <c r="AU32" s="6" t="str">
        <f t="shared" si="49"/>
        <v>CX-22-QAS-00--0031</v>
      </c>
      <c r="AV32" s="6" t="str">
        <f t="shared" si="31"/>
        <v>Not Completed</v>
      </c>
      <c r="AW32" s="6">
        <f t="shared" si="32"/>
        <v>0</v>
      </c>
      <c r="AX32" s="6">
        <f t="shared" si="33"/>
        <v>0</v>
      </c>
      <c r="AY32" s="6">
        <f t="shared" si="34"/>
        <v>1</v>
      </c>
      <c r="AZ32" s="6">
        <f t="shared" si="35"/>
        <v>0</v>
      </c>
      <c r="BA32" s="6">
        <f t="shared" si="36"/>
        <v>0</v>
      </c>
      <c r="BB32" s="6">
        <f t="shared" si="37"/>
        <v>0</v>
      </c>
      <c r="BC32" s="6">
        <f t="shared" si="38"/>
        <v>0</v>
      </c>
      <c r="BD32" s="6">
        <f t="shared" si="39"/>
        <v>1</v>
      </c>
      <c r="BE32" s="6">
        <f t="shared" si="40"/>
        <v>0</v>
      </c>
      <c r="BF32" s="6">
        <f t="shared" si="41"/>
        <v>0</v>
      </c>
      <c r="BG32" s="6">
        <f t="shared" si="42"/>
        <v>1</v>
      </c>
      <c r="BH32" s="6">
        <f t="shared" si="43"/>
        <v>1</v>
      </c>
      <c r="BI32" s="6">
        <f t="shared" si="44"/>
        <v>0</v>
      </c>
      <c r="BJ32" s="6">
        <f t="shared" si="45"/>
        <v>0</v>
      </c>
      <c r="BK32" s="6">
        <f t="shared" si="46"/>
        <v>0</v>
      </c>
      <c r="BL32" s="6">
        <f t="shared" si="47"/>
        <v>0</v>
      </c>
      <c r="BM32" s="6">
        <f t="shared" si="48"/>
        <v>0</v>
      </c>
    </row>
    <row r="33" spans="1:65">
      <c r="A33" t="str">
        <f t="shared" si="24"/>
        <v>Not Completed</v>
      </c>
      <c r="C33" s="72">
        <f t="shared" si="50"/>
        <v>32</v>
      </c>
      <c r="D33" s="36" t="str">
        <f t="shared" si="25"/>
        <v/>
      </c>
      <c r="E33" s="6"/>
      <c r="F33" s="6"/>
      <c r="G33" s="36" t="str">
        <f t="shared" si="26"/>
        <v/>
      </c>
      <c r="H33" s="6"/>
      <c r="I33" s="6"/>
      <c r="J33" s="6"/>
      <c r="K33" s="6"/>
      <c r="L33" s="6"/>
      <c r="M33" s="6"/>
      <c r="N33" s="36">
        <v>1</v>
      </c>
      <c r="O33" s="6"/>
      <c r="P33" s="9"/>
      <c r="Q33" s="65" t="str">
        <f>IF(ISBLANK(O33)=TRUE,"",VLOOKUP(O33,'validation code'!$X$35:$Y$38,2,0))</f>
        <v/>
      </c>
      <c r="R33" s="37" t="str">
        <f t="shared" si="27"/>
        <v/>
      </c>
      <c r="S33" s="10"/>
      <c r="T33" s="10"/>
      <c r="U33" s="9"/>
      <c r="V33" s="10"/>
      <c r="W33" s="9"/>
      <c r="X33" s="9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66" t="e">
        <f t="shared" si="28"/>
        <v>#VALUE!</v>
      </c>
      <c r="AL33" s="62" t="str">
        <f>IF(ISBLANK(E33),"",VLOOKUP(E33,'validation code'!$T$64:$U$120,2,0))</f>
        <v/>
      </c>
      <c r="AM33" s="62" t="str">
        <f>IF(ISBLANK(E33),"",VLOOKUP(E33,'validation code'!$T$3:$U$59,2,0))</f>
        <v/>
      </c>
      <c r="AN33" s="62" t="str">
        <f>IF(ISBLANK(K33)=TRUE,"",VLOOKUP(K33,'validation code'!$X$48:$Y$49,2,0))</f>
        <v/>
      </c>
      <c r="AO33" s="62"/>
      <c r="AP33" s="6" t="s">
        <v>1136</v>
      </c>
      <c r="AQ33" s="6" t="str">
        <f>IF(ISBLANK($B$2)=TRUE,"",VLOOKUP($B$2,'validation code'!$W$54:$X$69,2,0))</f>
        <v>QAS</v>
      </c>
      <c r="AR33" s="74" t="s">
        <v>1119</v>
      </c>
      <c r="AS33" s="6" t="str">
        <f t="shared" si="29"/>
        <v/>
      </c>
      <c r="AT33" s="6" t="str">
        <f t="shared" si="30"/>
        <v>0032</v>
      </c>
      <c r="AU33" s="6" t="str">
        <f t="shared" si="49"/>
        <v>CX-22-QAS-00--0032</v>
      </c>
      <c r="AV33" s="6" t="str">
        <f t="shared" si="31"/>
        <v>Not Completed</v>
      </c>
      <c r="AW33" s="6">
        <f t="shared" si="32"/>
        <v>0</v>
      </c>
      <c r="AX33" s="6">
        <f t="shared" si="33"/>
        <v>0</v>
      </c>
      <c r="AY33" s="6">
        <f t="shared" si="34"/>
        <v>1</v>
      </c>
      <c r="AZ33" s="6">
        <f t="shared" si="35"/>
        <v>0</v>
      </c>
      <c r="BA33" s="6">
        <f t="shared" si="36"/>
        <v>0</v>
      </c>
      <c r="BB33" s="6">
        <f t="shared" si="37"/>
        <v>0</v>
      </c>
      <c r="BC33" s="6">
        <f t="shared" si="38"/>
        <v>0</v>
      </c>
      <c r="BD33" s="6">
        <f t="shared" si="39"/>
        <v>1</v>
      </c>
      <c r="BE33" s="6">
        <f t="shared" si="40"/>
        <v>0</v>
      </c>
      <c r="BF33" s="6">
        <f t="shared" si="41"/>
        <v>0</v>
      </c>
      <c r="BG33" s="6">
        <f t="shared" si="42"/>
        <v>1</v>
      </c>
      <c r="BH33" s="6">
        <f t="shared" si="43"/>
        <v>1</v>
      </c>
      <c r="BI33" s="6">
        <f t="shared" si="44"/>
        <v>0</v>
      </c>
      <c r="BJ33" s="6">
        <f t="shared" si="45"/>
        <v>0</v>
      </c>
      <c r="BK33" s="6">
        <f t="shared" si="46"/>
        <v>0</v>
      </c>
      <c r="BL33" s="6">
        <f t="shared" si="47"/>
        <v>0</v>
      </c>
      <c r="BM33" s="6">
        <f t="shared" si="48"/>
        <v>0</v>
      </c>
    </row>
    <row r="34" spans="1:65">
      <c r="A34" t="str">
        <f t="shared" si="24"/>
        <v>Not Completed</v>
      </c>
      <c r="C34" s="72">
        <f t="shared" si="50"/>
        <v>33</v>
      </c>
      <c r="D34" s="36" t="str">
        <f t="shared" si="25"/>
        <v/>
      </c>
      <c r="E34" s="6"/>
      <c r="F34" s="6"/>
      <c r="G34" s="36" t="str">
        <f t="shared" ref="G34:G51" si="52">IF(ISBLANK(F34),"",VLOOKUP(F34,T_profitcode,2,0))</f>
        <v/>
      </c>
      <c r="H34" s="6"/>
      <c r="I34" s="6"/>
      <c r="J34" s="6"/>
      <c r="K34" s="6"/>
      <c r="L34" s="6"/>
      <c r="M34" s="6"/>
      <c r="N34" s="36">
        <v>1</v>
      </c>
      <c r="O34" s="6"/>
      <c r="P34" s="9"/>
      <c r="Q34" s="65" t="str">
        <f>IF(ISBLANK(O34)=TRUE,"",VLOOKUP(O34,'validation code'!$X$35:$Y$38,2,0))</f>
        <v/>
      </c>
      <c r="R34" s="37" t="str">
        <f t="shared" si="27"/>
        <v/>
      </c>
      <c r="S34" s="10"/>
      <c r="T34" s="10"/>
      <c r="U34" s="9"/>
      <c r="V34" s="10"/>
      <c r="W34" s="9"/>
      <c r="X34" s="9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66" t="e">
        <f t="shared" si="28"/>
        <v>#VALUE!</v>
      </c>
      <c r="AL34" s="62" t="str">
        <f>IF(ISBLANK(E34),"",VLOOKUP(E34,'validation code'!$T$64:$U$120,2,0))</f>
        <v/>
      </c>
      <c r="AM34" s="62" t="str">
        <f>IF(ISBLANK(E34),"",VLOOKUP(E34,'validation code'!$T$3:$U$59,2,0))</f>
        <v/>
      </c>
      <c r="AN34" s="62" t="str">
        <f>IF(ISBLANK(K34)=TRUE,"",VLOOKUP(K34,'validation code'!$X$48:$Y$49,2,0))</f>
        <v/>
      </c>
      <c r="AO34" s="62"/>
      <c r="AP34" s="6" t="s">
        <v>1136</v>
      </c>
      <c r="AQ34" s="6" t="str">
        <f>IF(ISBLANK($B$2)=TRUE,"",VLOOKUP($B$2,'validation code'!$W$54:$X$69,2,0))</f>
        <v>QAS</v>
      </c>
      <c r="AR34" s="74" t="s">
        <v>1119</v>
      </c>
      <c r="AS34" s="6" t="str">
        <f t="shared" si="29"/>
        <v/>
      </c>
      <c r="AT34" s="6" t="str">
        <f t="shared" si="30"/>
        <v>0033</v>
      </c>
      <c r="AU34" s="6" t="str">
        <f t="shared" si="49"/>
        <v>CX-22-QAS-00--0033</v>
      </c>
      <c r="AV34" s="6" t="str">
        <f t="shared" si="31"/>
        <v>Not Completed</v>
      </c>
      <c r="AW34" s="6">
        <f t="shared" si="32"/>
        <v>0</v>
      </c>
      <c r="AX34" s="6">
        <f t="shared" si="33"/>
        <v>0</v>
      </c>
      <c r="AY34" s="6">
        <f t="shared" si="34"/>
        <v>1</v>
      </c>
      <c r="AZ34" s="6">
        <f t="shared" si="35"/>
        <v>0</v>
      </c>
      <c r="BA34" s="6">
        <f t="shared" si="36"/>
        <v>0</v>
      </c>
      <c r="BB34" s="6">
        <f t="shared" si="37"/>
        <v>0</v>
      </c>
      <c r="BC34" s="6">
        <f t="shared" si="38"/>
        <v>0</v>
      </c>
      <c r="BD34" s="6">
        <f t="shared" si="39"/>
        <v>1</v>
      </c>
      <c r="BE34" s="6">
        <f t="shared" si="40"/>
        <v>0</v>
      </c>
      <c r="BF34" s="6">
        <f t="shared" si="41"/>
        <v>0</v>
      </c>
      <c r="BG34" s="6">
        <f t="shared" si="42"/>
        <v>1</v>
      </c>
      <c r="BH34" s="6">
        <f t="shared" si="43"/>
        <v>1</v>
      </c>
      <c r="BI34" s="6">
        <f t="shared" si="44"/>
        <v>0</v>
      </c>
      <c r="BJ34" s="6">
        <f t="shared" si="45"/>
        <v>0</v>
      </c>
      <c r="BK34" s="6">
        <f t="shared" si="46"/>
        <v>0</v>
      </c>
      <c r="BL34" s="6">
        <f t="shared" si="47"/>
        <v>0</v>
      </c>
      <c r="BM34" s="6">
        <f t="shared" si="48"/>
        <v>0</v>
      </c>
    </row>
    <row r="35" spans="1:65">
      <c r="A35" t="str">
        <f t="shared" si="24"/>
        <v>Not Completed</v>
      </c>
      <c r="C35" s="72">
        <f t="shared" si="50"/>
        <v>34</v>
      </c>
      <c r="D35" s="36" t="str">
        <f t="shared" ref="D35:D52" si="53">IF(A35="not completed","",AU35)</f>
        <v/>
      </c>
      <c r="E35" s="6"/>
      <c r="F35" s="6"/>
      <c r="G35" s="36" t="str">
        <f t="shared" si="52"/>
        <v/>
      </c>
      <c r="H35" s="6"/>
      <c r="I35" s="6"/>
      <c r="J35" s="6"/>
      <c r="K35" s="6"/>
      <c r="L35" s="6"/>
      <c r="M35" s="6"/>
      <c r="N35" s="36">
        <v>1</v>
      </c>
      <c r="O35" s="6"/>
      <c r="P35" s="9"/>
      <c r="Q35" s="65" t="str">
        <f>IF(ISBLANK(O35)=TRUE,"",VLOOKUP(O35,'validation code'!$X$35:$Y$38,2,0))</f>
        <v/>
      </c>
      <c r="R35" s="37" t="str">
        <f t="shared" si="27"/>
        <v/>
      </c>
      <c r="S35" s="10"/>
      <c r="T35" s="10"/>
      <c r="U35" s="9"/>
      <c r="V35" s="10"/>
      <c r="W35" s="9"/>
      <c r="X35" s="9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66" t="e">
        <f t="shared" ref="AK35:AK52" si="54">R35+(10^-6)*ROW(R35)</f>
        <v>#VALUE!</v>
      </c>
      <c r="AL35" s="62" t="str">
        <f>IF(ISBLANK(E35),"",VLOOKUP(E35,'validation code'!$T$64:$U$120,2,0))</f>
        <v/>
      </c>
      <c r="AM35" s="62" t="str">
        <f>IF(ISBLANK(E35),"",VLOOKUP(E35,'validation code'!$T$3:$U$59,2,0))</f>
        <v/>
      </c>
      <c r="AN35" s="62" t="str">
        <f>IF(ISBLANK(K35)=TRUE,"",VLOOKUP(K35,'validation code'!$X$48:$Y$49,2,0))</f>
        <v/>
      </c>
      <c r="AO35" s="62"/>
      <c r="AP35" s="6" t="s">
        <v>1136</v>
      </c>
      <c r="AQ35" s="6" t="str">
        <f>IF(ISBLANK($B$2)=TRUE,"",VLOOKUP($B$2,'validation code'!$W$54:$X$69,2,0))</f>
        <v>QAS</v>
      </c>
      <c r="AR35" s="74" t="s">
        <v>1119</v>
      </c>
      <c r="AS35" s="6" t="str">
        <f t="shared" ref="AS35:AS52" si="55">TEXT(LEFT(F35,1),"ABC")</f>
        <v/>
      </c>
      <c r="AT35" s="6" t="str">
        <f t="shared" ref="AT35:AT52" si="56">TEXT(C35,"0000")</f>
        <v>0034</v>
      </c>
      <c r="AU35" s="6" t="str">
        <f t="shared" si="49"/>
        <v>CX-22-QAS-00--0034</v>
      </c>
      <c r="AV35" s="6" t="str">
        <f t="shared" si="31"/>
        <v>Not Completed</v>
      </c>
      <c r="AW35" s="6">
        <f t="shared" ref="AW35:AW52" si="57">IF(ISBLANK(E35)=TRUE,0,1)</f>
        <v>0</v>
      </c>
      <c r="AX35" s="6">
        <f t="shared" ref="AX35:AX52" si="58">IF(ISBLANK(F35)=TRUE,0,1)</f>
        <v>0</v>
      </c>
      <c r="AY35" s="6">
        <f t="shared" ref="AY35:AY52" si="59">IF(ISBLANK(G35)=TRUE,0,1)</f>
        <v>1</v>
      </c>
      <c r="AZ35" s="6">
        <f t="shared" ref="AZ35:AZ52" si="60">IF(ISBLANK(H35)=TRUE,0,1)</f>
        <v>0</v>
      </c>
      <c r="BA35" s="6">
        <f t="shared" ref="BA35:BA52" si="61">IF(ISBLANK(K35)=TRUE,0,1)</f>
        <v>0</v>
      </c>
      <c r="BB35" s="6">
        <f t="shared" ref="BB35:BB52" si="62">IF(ISBLANK(L35)=TRUE,0,1)</f>
        <v>0</v>
      </c>
      <c r="BC35" s="6">
        <f t="shared" ref="BC35:BC52" si="63">IF(ISBLANK(I35)=TRUE,0,1)</f>
        <v>0</v>
      </c>
      <c r="BD35" s="6">
        <f t="shared" ref="BD35:BD52" si="64">IF(ISBLANK(N35)=TRUE,0,1)</f>
        <v>1</v>
      </c>
      <c r="BE35" s="6">
        <f t="shared" ref="BE35:BE52" si="65">IF(ISBLANK(O35)=TRUE,0,1)</f>
        <v>0</v>
      </c>
      <c r="BF35" s="6">
        <f t="shared" ref="BF35:BF52" si="66">IF(ISBLANK(P35)=TRUE,0,1)</f>
        <v>0</v>
      </c>
      <c r="BG35" s="6">
        <f t="shared" ref="BG35:BG52" si="67">IF(ISBLANK(Q35)=TRUE,0,1)</f>
        <v>1</v>
      </c>
      <c r="BH35" s="6">
        <f t="shared" ref="BH35:BH52" si="68">IF(ISBLANK(R35)=TRUE,0,1)</f>
        <v>1</v>
      </c>
      <c r="BI35" s="6">
        <f t="shared" ref="BI35:BI52" si="69">IF(ISBLANK(S35)=TRUE,0,1)</f>
        <v>0</v>
      </c>
      <c r="BJ35" s="6">
        <f t="shared" ref="BJ35:BJ52" si="70">IF(ISBLANK(T35)=TRUE,0,1)</f>
        <v>0</v>
      </c>
      <c r="BK35" s="6">
        <f t="shared" ref="BK35:BK52" si="71">IF(ISBLANK(U35)=TRUE,0,1)</f>
        <v>0</v>
      </c>
      <c r="BL35" s="6">
        <f t="shared" ref="BL35:BL52" si="72">IF(ISBLANK(V35)=TRUE,0,1)</f>
        <v>0</v>
      </c>
      <c r="BM35" s="6">
        <f t="shared" ref="BM35:BM52" si="73">IF(ISBLANK(W35)=TRUE,0,1)</f>
        <v>0</v>
      </c>
    </row>
    <row r="36" spans="1:65">
      <c r="A36" t="str">
        <f t="shared" si="24"/>
        <v>Not Completed</v>
      </c>
      <c r="C36" s="72">
        <f t="shared" si="50"/>
        <v>35</v>
      </c>
      <c r="D36" s="36" t="str">
        <f t="shared" si="53"/>
        <v/>
      </c>
      <c r="E36" s="6"/>
      <c r="F36" s="6"/>
      <c r="G36" s="36" t="str">
        <f t="shared" si="52"/>
        <v/>
      </c>
      <c r="H36" s="6"/>
      <c r="I36" s="6"/>
      <c r="J36" s="6"/>
      <c r="K36" s="6"/>
      <c r="L36" s="6"/>
      <c r="M36" s="6"/>
      <c r="N36" s="36">
        <v>1</v>
      </c>
      <c r="O36" s="6"/>
      <c r="P36" s="9"/>
      <c r="Q36" s="65" t="str">
        <f>IF(ISBLANK(O36)=TRUE,"",VLOOKUP(O36,'validation code'!$X$35:$Y$38,2,0))</f>
        <v/>
      </c>
      <c r="R36" s="37" t="str">
        <f t="shared" si="27"/>
        <v/>
      </c>
      <c r="S36" s="10"/>
      <c r="T36" s="10"/>
      <c r="U36" s="9"/>
      <c r="V36" s="10"/>
      <c r="W36" s="9"/>
      <c r="X36" s="9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66" t="e">
        <f t="shared" si="54"/>
        <v>#VALUE!</v>
      </c>
      <c r="AL36" s="62" t="str">
        <f>IF(ISBLANK(E36),"",VLOOKUP(E36,'validation code'!$T$64:$U$120,2,0))</f>
        <v/>
      </c>
      <c r="AM36" s="62" t="str">
        <f>IF(ISBLANK(E36),"",VLOOKUP(E36,'validation code'!$T$3:$U$59,2,0))</f>
        <v/>
      </c>
      <c r="AN36" s="62" t="str">
        <f>IF(ISBLANK(K36)=TRUE,"",VLOOKUP(K36,'validation code'!$X$48:$Y$49,2,0))</f>
        <v/>
      </c>
      <c r="AO36" s="62"/>
      <c r="AP36" s="6" t="s">
        <v>1136</v>
      </c>
      <c r="AQ36" s="6" t="str">
        <f>IF(ISBLANK($B$2)=TRUE,"",VLOOKUP($B$2,'validation code'!$W$54:$X$69,2,0))</f>
        <v>QAS</v>
      </c>
      <c r="AR36" s="74" t="s">
        <v>1119</v>
      </c>
      <c r="AS36" s="6" t="str">
        <f t="shared" si="55"/>
        <v/>
      </c>
      <c r="AT36" s="6" t="str">
        <f t="shared" si="56"/>
        <v>0035</v>
      </c>
      <c r="AU36" s="6" t="str">
        <f t="shared" si="49"/>
        <v>CX-22-QAS-00--0035</v>
      </c>
      <c r="AV36" s="6" t="str">
        <f t="shared" si="31"/>
        <v>Not Completed</v>
      </c>
      <c r="AW36" s="6">
        <f t="shared" si="57"/>
        <v>0</v>
      </c>
      <c r="AX36" s="6">
        <f t="shared" si="58"/>
        <v>0</v>
      </c>
      <c r="AY36" s="6">
        <f t="shared" si="59"/>
        <v>1</v>
      </c>
      <c r="AZ36" s="6">
        <f t="shared" si="60"/>
        <v>0</v>
      </c>
      <c r="BA36" s="6">
        <f t="shared" si="61"/>
        <v>0</v>
      </c>
      <c r="BB36" s="6">
        <f t="shared" si="62"/>
        <v>0</v>
      </c>
      <c r="BC36" s="6">
        <f t="shared" si="63"/>
        <v>0</v>
      </c>
      <c r="BD36" s="6">
        <f t="shared" si="64"/>
        <v>1</v>
      </c>
      <c r="BE36" s="6">
        <f t="shared" si="65"/>
        <v>0</v>
      </c>
      <c r="BF36" s="6">
        <f t="shared" si="66"/>
        <v>0</v>
      </c>
      <c r="BG36" s="6">
        <f t="shared" si="67"/>
        <v>1</v>
      </c>
      <c r="BH36" s="6">
        <f t="shared" si="68"/>
        <v>1</v>
      </c>
      <c r="BI36" s="6">
        <f t="shared" si="69"/>
        <v>0</v>
      </c>
      <c r="BJ36" s="6">
        <f t="shared" si="70"/>
        <v>0</v>
      </c>
      <c r="BK36" s="6">
        <f t="shared" si="71"/>
        <v>0</v>
      </c>
      <c r="BL36" s="6">
        <f t="shared" si="72"/>
        <v>0</v>
      </c>
      <c r="BM36" s="6">
        <f t="shared" si="73"/>
        <v>0</v>
      </c>
    </row>
    <row r="37" spans="1:65">
      <c r="A37" t="str">
        <f t="shared" si="24"/>
        <v>Not Completed</v>
      </c>
      <c r="C37" s="72">
        <f t="shared" si="50"/>
        <v>36</v>
      </c>
      <c r="D37" s="36" t="str">
        <f t="shared" si="53"/>
        <v/>
      </c>
      <c r="E37" s="6"/>
      <c r="F37" s="6"/>
      <c r="G37" s="36" t="str">
        <f t="shared" si="52"/>
        <v/>
      </c>
      <c r="H37" s="6"/>
      <c r="I37" s="6"/>
      <c r="J37" s="6"/>
      <c r="K37" s="6"/>
      <c r="L37" s="6"/>
      <c r="M37" s="6"/>
      <c r="N37" s="36">
        <v>1</v>
      </c>
      <c r="O37" s="6"/>
      <c r="P37" s="9"/>
      <c r="Q37" s="65" t="str">
        <f>IF(ISBLANK(O37)=TRUE,"",VLOOKUP(O37,'validation code'!$X$35:$Y$38,2,0))</f>
        <v/>
      </c>
      <c r="R37" s="37" t="str">
        <f t="shared" si="27"/>
        <v/>
      </c>
      <c r="S37" s="10"/>
      <c r="T37" s="10"/>
      <c r="U37" s="9"/>
      <c r="V37" s="10"/>
      <c r="W37" s="9"/>
      <c r="X37" s="9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66" t="e">
        <f t="shared" si="54"/>
        <v>#VALUE!</v>
      </c>
      <c r="AL37" s="62" t="str">
        <f>IF(ISBLANK(E37),"",VLOOKUP(E37,'validation code'!$T$64:$U$120,2,0))</f>
        <v/>
      </c>
      <c r="AM37" s="62" t="str">
        <f>IF(ISBLANK(E37),"",VLOOKUP(E37,'validation code'!$T$3:$U$59,2,0))</f>
        <v/>
      </c>
      <c r="AN37" s="62" t="str">
        <f>IF(ISBLANK(K37)=TRUE,"",VLOOKUP(K37,'validation code'!$X$48:$Y$49,2,0))</f>
        <v/>
      </c>
      <c r="AO37" s="62"/>
      <c r="AP37" s="6" t="s">
        <v>1136</v>
      </c>
      <c r="AQ37" s="6" t="str">
        <f>IF(ISBLANK($B$2)=TRUE,"",VLOOKUP($B$2,'validation code'!$W$54:$X$69,2,0))</f>
        <v>QAS</v>
      </c>
      <c r="AR37" s="74" t="s">
        <v>1119</v>
      </c>
      <c r="AS37" s="6" t="str">
        <f t="shared" si="55"/>
        <v/>
      </c>
      <c r="AT37" s="6" t="str">
        <f t="shared" si="56"/>
        <v>0036</v>
      </c>
      <c r="AU37" s="6" t="str">
        <f t="shared" si="49"/>
        <v>CX-22-QAS-00--0036</v>
      </c>
      <c r="AV37" s="6" t="str">
        <f t="shared" si="31"/>
        <v>Not Completed</v>
      </c>
      <c r="AW37" s="6">
        <f t="shared" si="57"/>
        <v>0</v>
      </c>
      <c r="AX37" s="6">
        <f t="shared" si="58"/>
        <v>0</v>
      </c>
      <c r="AY37" s="6">
        <f t="shared" si="59"/>
        <v>1</v>
      </c>
      <c r="AZ37" s="6">
        <f t="shared" si="60"/>
        <v>0</v>
      </c>
      <c r="BA37" s="6">
        <f t="shared" si="61"/>
        <v>0</v>
      </c>
      <c r="BB37" s="6">
        <f t="shared" si="62"/>
        <v>0</v>
      </c>
      <c r="BC37" s="6">
        <f t="shared" si="63"/>
        <v>0</v>
      </c>
      <c r="BD37" s="6">
        <f t="shared" si="64"/>
        <v>1</v>
      </c>
      <c r="BE37" s="6">
        <f t="shared" si="65"/>
        <v>0</v>
      </c>
      <c r="BF37" s="6">
        <f t="shared" si="66"/>
        <v>0</v>
      </c>
      <c r="BG37" s="6">
        <f t="shared" si="67"/>
        <v>1</v>
      </c>
      <c r="BH37" s="6">
        <f t="shared" si="68"/>
        <v>1</v>
      </c>
      <c r="BI37" s="6">
        <f t="shared" si="69"/>
        <v>0</v>
      </c>
      <c r="BJ37" s="6">
        <f t="shared" si="70"/>
        <v>0</v>
      </c>
      <c r="BK37" s="6">
        <f t="shared" si="71"/>
        <v>0</v>
      </c>
      <c r="BL37" s="6">
        <f t="shared" si="72"/>
        <v>0</v>
      </c>
      <c r="BM37" s="6">
        <f t="shared" si="73"/>
        <v>0</v>
      </c>
    </row>
    <row r="38" spans="1:65">
      <c r="A38" t="str">
        <f t="shared" si="24"/>
        <v>Not Completed</v>
      </c>
      <c r="C38" s="72">
        <f t="shared" si="50"/>
        <v>37</v>
      </c>
      <c r="D38" s="36" t="str">
        <f t="shared" si="53"/>
        <v/>
      </c>
      <c r="E38" s="6"/>
      <c r="F38" s="6"/>
      <c r="G38" s="36" t="str">
        <f t="shared" si="52"/>
        <v/>
      </c>
      <c r="H38" s="6"/>
      <c r="I38" s="6"/>
      <c r="J38" s="6"/>
      <c r="K38" s="6"/>
      <c r="L38" s="6"/>
      <c r="M38" s="6"/>
      <c r="N38" s="36">
        <v>1</v>
      </c>
      <c r="O38" s="6"/>
      <c r="P38" s="9"/>
      <c r="Q38" s="65" t="str">
        <f>IF(ISBLANK(O38)=TRUE,"",VLOOKUP(O38,'validation code'!$X$35:$Y$38,2,0))</f>
        <v/>
      </c>
      <c r="R38" s="37" t="str">
        <f t="shared" si="27"/>
        <v/>
      </c>
      <c r="S38" s="10"/>
      <c r="T38" s="10"/>
      <c r="U38" s="9"/>
      <c r="V38" s="10"/>
      <c r="W38" s="9"/>
      <c r="X38" s="9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66" t="e">
        <f t="shared" si="54"/>
        <v>#VALUE!</v>
      </c>
      <c r="AL38" s="62" t="str">
        <f>IF(ISBLANK(E38),"",VLOOKUP(E38,'validation code'!$T$64:$U$120,2,0))</f>
        <v/>
      </c>
      <c r="AM38" s="62" t="str">
        <f>IF(ISBLANK(E38),"",VLOOKUP(E38,'validation code'!$T$3:$U$59,2,0))</f>
        <v/>
      </c>
      <c r="AN38" s="62" t="str">
        <f>IF(ISBLANK(K38)=TRUE,"",VLOOKUP(K38,'validation code'!$X$48:$Y$49,2,0))</f>
        <v/>
      </c>
      <c r="AO38" s="62"/>
      <c r="AP38" s="6" t="s">
        <v>1136</v>
      </c>
      <c r="AQ38" s="6" t="str">
        <f>IF(ISBLANK($B$2)=TRUE,"",VLOOKUP($B$2,'validation code'!$W$54:$X$69,2,0))</f>
        <v>QAS</v>
      </c>
      <c r="AR38" s="74" t="s">
        <v>1119</v>
      </c>
      <c r="AS38" s="6" t="str">
        <f t="shared" si="55"/>
        <v/>
      </c>
      <c r="AT38" s="6" t="str">
        <f t="shared" si="56"/>
        <v>0037</v>
      </c>
      <c r="AU38" s="6" t="str">
        <f t="shared" si="49"/>
        <v>CX-22-QAS-00--0037</v>
      </c>
      <c r="AV38" s="6" t="str">
        <f t="shared" si="31"/>
        <v>Not Completed</v>
      </c>
      <c r="AW38" s="6">
        <f t="shared" si="57"/>
        <v>0</v>
      </c>
      <c r="AX38" s="6">
        <f t="shared" si="58"/>
        <v>0</v>
      </c>
      <c r="AY38" s="6">
        <f t="shared" si="59"/>
        <v>1</v>
      </c>
      <c r="AZ38" s="6">
        <f t="shared" si="60"/>
        <v>0</v>
      </c>
      <c r="BA38" s="6">
        <f t="shared" si="61"/>
        <v>0</v>
      </c>
      <c r="BB38" s="6">
        <f t="shared" si="62"/>
        <v>0</v>
      </c>
      <c r="BC38" s="6">
        <f t="shared" si="63"/>
        <v>0</v>
      </c>
      <c r="BD38" s="6">
        <f t="shared" si="64"/>
        <v>1</v>
      </c>
      <c r="BE38" s="6">
        <f t="shared" si="65"/>
        <v>0</v>
      </c>
      <c r="BF38" s="6">
        <f t="shared" si="66"/>
        <v>0</v>
      </c>
      <c r="BG38" s="6">
        <f t="shared" si="67"/>
        <v>1</v>
      </c>
      <c r="BH38" s="6">
        <f t="shared" si="68"/>
        <v>1</v>
      </c>
      <c r="BI38" s="6">
        <f t="shared" si="69"/>
        <v>0</v>
      </c>
      <c r="BJ38" s="6">
        <f t="shared" si="70"/>
        <v>0</v>
      </c>
      <c r="BK38" s="6">
        <f t="shared" si="71"/>
        <v>0</v>
      </c>
      <c r="BL38" s="6">
        <f t="shared" si="72"/>
        <v>0</v>
      </c>
      <c r="BM38" s="6">
        <f t="shared" si="73"/>
        <v>0</v>
      </c>
    </row>
    <row r="39" spans="1:65">
      <c r="A39" t="str">
        <f t="shared" si="24"/>
        <v>Not Completed</v>
      </c>
      <c r="C39" s="72">
        <f t="shared" si="50"/>
        <v>38</v>
      </c>
      <c r="D39" s="36" t="str">
        <f t="shared" si="53"/>
        <v/>
      </c>
      <c r="E39" s="6"/>
      <c r="F39" s="6"/>
      <c r="G39" s="36" t="str">
        <f t="shared" si="52"/>
        <v/>
      </c>
      <c r="H39" s="6"/>
      <c r="I39" s="6"/>
      <c r="J39" s="6"/>
      <c r="K39" s="6"/>
      <c r="L39" s="6"/>
      <c r="M39" s="6"/>
      <c r="N39" s="36">
        <v>1</v>
      </c>
      <c r="O39" s="6"/>
      <c r="P39" s="9"/>
      <c r="Q39" s="65" t="str">
        <f>IF(ISBLANK(O39)=TRUE,"",VLOOKUP(O39,'validation code'!$X$35:$Y$38,2,0))</f>
        <v/>
      </c>
      <c r="R39" s="37" t="str">
        <f t="shared" si="27"/>
        <v/>
      </c>
      <c r="S39" s="10"/>
      <c r="T39" s="10"/>
      <c r="U39" s="9"/>
      <c r="V39" s="10"/>
      <c r="W39" s="9"/>
      <c r="X39" s="9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66" t="e">
        <f t="shared" si="54"/>
        <v>#VALUE!</v>
      </c>
      <c r="AL39" s="62" t="str">
        <f>IF(ISBLANK(E39),"",VLOOKUP(E39,'validation code'!$T$64:$U$120,2,0))</f>
        <v/>
      </c>
      <c r="AM39" s="62" t="str">
        <f>IF(ISBLANK(E39),"",VLOOKUP(E39,'validation code'!$T$3:$U$59,2,0))</f>
        <v/>
      </c>
      <c r="AN39" s="62" t="str">
        <f>IF(ISBLANK(K39)=TRUE,"",VLOOKUP(K39,'validation code'!$X$48:$Y$49,2,0))</f>
        <v/>
      </c>
      <c r="AO39" s="62"/>
      <c r="AP39" s="6" t="s">
        <v>1136</v>
      </c>
      <c r="AQ39" s="6" t="str">
        <f>IF(ISBLANK($B$2)=TRUE,"",VLOOKUP($B$2,'validation code'!$W$54:$X$69,2,0))</f>
        <v>QAS</v>
      </c>
      <c r="AR39" s="74" t="s">
        <v>1119</v>
      </c>
      <c r="AS39" s="6" t="str">
        <f t="shared" si="55"/>
        <v/>
      </c>
      <c r="AT39" s="6" t="str">
        <f t="shared" si="56"/>
        <v>0038</v>
      </c>
      <c r="AU39" s="6" t="str">
        <f t="shared" si="49"/>
        <v>CX-22-QAS-00--0038</v>
      </c>
      <c r="AV39" s="6" t="str">
        <f t="shared" si="31"/>
        <v>Not Completed</v>
      </c>
      <c r="AW39" s="6">
        <f t="shared" si="57"/>
        <v>0</v>
      </c>
      <c r="AX39" s="6">
        <f t="shared" si="58"/>
        <v>0</v>
      </c>
      <c r="AY39" s="6">
        <f t="shared" si="59"/>
        <v>1</v>
      </c>
      <c r="AZ39" s="6">
        <f t="shared" si="60"/>
        <v>0</v>
      </c>
      <c r="BA39" s="6">
        <f t="shared" si="61"/>
        <v>0</v>
      </c>
      <c r="BB39" s="6">
        <f t="shared" si="62"/>
        <v>0</v>
      </c>
      <c r="BC39" s="6">
        <f t="shared" si="63"/>
        <v>0</v>
      </c>
      <c r="BD39" s="6">
        <f t="shared" si="64"/>
        <v>1</v>
      </c>
      <c r="BE39" s="6">
        <f t="shared" si="65"/>
        <v>0</v>
      </c>
      <c r="BF39" s="6">
        <f t="shared" si="66"/>
        <v>0</v>
      </c>
      <c r="BG39" s="6">
        <f t="shared" si="67"/>
        <v>1</v>
      </c>
      <c r="BH39" s="6">
        <f t="shared" si="68"/>
        <v>1</v>
      </c>
      <c r="BI39" s="6">
        <f t="shared" si="69"/>
        <v>0</v>
      </c>
      <c r="BJ39" s="6">
        <f t="shared" si="70"/>
        <v>0</v>
      </c>
      <c r="BK39" s="6">
        <f t="shared" si="71"/>
        <v>0</v>
      </c>
      <c r="BL39" s="6">
        <f t="shared" si="72"/>
        <v>0</v>
      </c>
      <c r="BM39" s="6">
        <f t="shared" si="73"/>
        <v>0</v>
      </c>
    </row>
    <row r="40" spans="1:65">
      <c r="A40" t="str">
        <f t="shared" si="24"/>
        <v>Not Completed</v>
      </c>
      <c r="C40" s="72">
        <f t="shared" si="50"/>
        <v>39</v>
      </c>
      <c r="D40" s="36" t="str">
        <f t="shared" si="53"/>
        <v/>
      </c>
      <c r="E40" s="6"/>
      <c r="F40" s="6"/>
      <c r="G40" s="36" t="str">
        <f t="shared" si="52"/>
        <v/>
      </c>
      <c r="H40" s="6"/>
      <c r="I40" s="6"/>
      <c r="J40" s="6"/>
      <c r="K40" s="6"/>
      <c r="L40" s="6"/>
      <c r="M40" s="6"/>
      <c r="N40" s="36">
        <v>1</v>
      </c>
      <c r="O40" s="6"/>
      <c r="P40" s="9"/>
      <c r="Q40" s="65" t="str">
        <f>IF(ISBLANK(O40)=TRUE,"",VLOOKUP(O40,'validation code'!$X$35:$Y$38,2,0))</f>
        <v/>
      </c>
      <c r="R40" s="37" t="str">
        <f t="shared" si="27"/>
        <v/>
      </c>
      <c r="S40" s="10"/>
      <c r="T40" s="10"/>
      <c r="U40" s="9"/>
      <c r="V40" s="10"/>
      <c r="W40" s="9"/>
      <c r="X40" s="9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66" t="e">
        <f t="shared" si="54"/>
        <v>#VALUE!</v>
      </c>
      <c r="AL40" s="62" t="str">
        <f>IF(ISBLANK(E40),"",VLOOKUP(E40,'validation code'!$T$64:$U$120,2,0))</f>
        <v/>
      </c>
      <c r="AM40" s="62" t="str">
        <f>IF(ISBLANK(E40),"",VLOOKUP(E40,'validation code'!$T$3:$U$59,2,0))</f>
        <v/>
      </c>
      <c r="AN40" s="62" t="str">
        <f>IF(ISBLANK(K40)=TRUE,"",VLOOKUP(K40,'validation code'!$X$48:$Y$49,2,0))</f>
        <v/>
      </c>
      <c r="AO40" s="62"/>
      <c r="AP40" s="6" t="s">
        <v>1136</v>
      </c>
      <c r="AQ40" s="6" t="str">
        <f>IF(ISBLANK($B$2)=TRUE,"",VLOOKUP($B$2,'validation code'!$W$54:$X$69,2,0))</f>
        <v>QAS</v>
      </c>
      <c r="AR40" s="74" t="s">
        <v>1119</v>
      </c>
      <c r="AS40" s="6" t="str">
        <f t="shared" si="55"/>
        <v/>
      </c>
      <c r="AT40" s="6" t="str">
        <f t="shared" si="56"/>
        <v>0039</v>
      </c>
      <c r="AU40" s="6" t="str">
        <f t="shared" si="49"/>
        <v>CX-22-QAS-00--0039</v>
      </c>
      <c r="AV40" s="6" t="str">
        <f t="shared" si="31"/>
        <v>Not Completed</v>
      </c>
      <c r="AW40" s="6">
        <f t="shared" si="57"/>
        <v>0</v>
      </c>
      <c r="AX40" s="6">
        <f t="shared" si="58"/>
        <v>0</v>
      </c>
      <c r="AY40" s="6">
        <f t="shared" si="59"/>
        <v>1</v>
      </c>
      <c r="AZ40" s="6">
        <f t="shared" si="60"/>
        <v>0</v>
      </c>
      <c r="BA40" s="6">
        <f t="shared" si="61"/>
        <v>0</v>
      </c>
      <c r="BB40" s="6">
        <f t="shared" si="62"/>
        <v>0</v>
      </c>
      <c r="BC40" s="6">
        <f t="shared" si="63"/>
        <v>0</v>
      </c>
      <c r="BD40" s="6">
        <f t="shared" si="64"/>
        <v>1</v>
      </c>
      <c r="BE40" s="6">
        <f t="shared" si="65"/>
        <v>0</v>
      </c>
      <c r="BF40" s="6">
        <f t="shared" si="66"/>
        <v>0</v>
      </c>
      <c r="BG40" s="6">
        <f t="shared" si="67"/>
        <v>1</v>
      </c>
      <c r="BH40" s="6">
        <f t="shared" si="68"/>
        <v>1</v>
      </c>
      <c r="BI40" s="6">
        <f t="shared" si="69"/>
        <v>0</v>
      </c>
      <c r="BJ40" s="6">
        <f t="shared" si="70"/>
        <v>0</v>
      </c>
      <c r="BK40" s="6">
        <f t="shared" si="71"/>
        <v>0</v>
      </c>
      <c r="BL40" s="6">
        <f t="shared" si="72"/>
        <v>0</v>
      </c>
      <c r="BM40" s="6">
        <f t="shared" si="73"/>
        <v>0</v>
      </c>
    </row>
    <row r="41" spans="1:65">
      <c r="A41" t="str">
        <f t="shared" si="24"/>
        <v>Not Completed</v>
      </c>
      <c r="C41" s="72">
        <f t="shared" si="50"/>
        <v>40</v>
      </c>
      <c r="D41" s="36" t="str">
        <f t="shared" si="53"/>
        <v/>
      </c>
      <c r="E41" s="6"/>
      <c r="F41" s="6"/>
      <c r="G41" s="36" t="str">
        <f t="shared" si="52"/>
        <v/>
      </c>
      <c r="H41" s="6"/>
      <c r="I41" s="6"/>
      <c r="J41" s="6"/>
      <c r="K41" s="6"/>
      <c r="L41" s="6"/>
      <c r="M41" s="6"/>
      <c r="N41" s="36">
        <v>1</v>
      </c>
      <c r="O41" s="6"/>
      <c r="P41" s="9"/>
      <c r="Q41" s="65" t="str">
        <f>IF(ISBLANK(O41)=TRUE,"",VLOOKUP(O41,'validation code'!$X$35:$Y$38,2,0))</f>
        <v/>
      </c>
      <c r="R41" s="37" t="str">
        <f t="shared" si="27"/>
        <v/>
      </c>
      <c r="S41" s="10"/>
      <c r="T41" s="10"/>
      <c r="U41" s="9"/>
      <c r="V41" s="10"/>
      <c r="W41" s="9"/>
      <c r="X41" s="9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66" t="e">
        <f t="shared" si="54"/>
        <v>#VALUE!</v>
      </c>
      <c r="AL41" s="62" t="str">
        <f>IF(ISBLANK(E41),"",VLOOKUP(E41,'validation code'!$T$64:$U$120,2,0))</f>
        <v/>
      </c>
      <c r="AM41" s="62" t="str">
        <f>IF(ISBLANK(E41),"",VLOOKUP(E41,'validation code'!$T$3:$U$59,2,0))</f>
        <v/>
      </c>
      <c r="AN41" s="62" t="str">
        <f>IF(ISBLANK(K41)=TRUE,"",VLOOKUP(K41,'validation code'!$X$48:$Y$49,2,0))</f>
        <v/>
      </c>
      <c r="AO41" s="62"/>
      <c r="AP41" s="6" t="s">
        <v>1136</v>
      </c>
      <c r="AQ41" s="6" t="str">
        <f>IF(ISBLANK($B$2)=TRUE,"",VLOOKUP($B$2,'validation code'!$W$54:$X$69,2,0))</f>
        <v>QAS</v>
      </c>
      <c r="AR41" s="74" t="s">
        <v>1119</v>
      </c>
      <c r="AS41" s="6" t="str">
        <f t="shared" si="55"/>
        <v/>
      </c>
      <c r="AT41" s="6" t="str">
        <f t="shared" si="56"/>
        <v>0040</v>
      </c>
      <c r="AU41" s="6" t="str">
        <f t="shared" si="49"/>
        <v>CX-22-QAS-00--0040</v>
      </c>
      <c r="AV41" s="6" t="str">
        <f t="shared" si="31"/>
        <v>Not Completed</v>
      </c>
      <c r="AW41" s="6">
        <f t="shared" si="57"/>
        <v>0</v>
      </c>
      <c r="AX41" s="6">
        <f t="shared" si="58"/>
        <v>0</v>
      </c>
      <c r="AY41" s="6">
        <f t="shared" si="59"/>
        <v>1</v>
      </c>
      <c r="AZ41" s="6">
        <f t="shared" si="60"/>
        <v>0</v>
      </c>
      <c r="BA41" s="6">
        <f t="shared" si="61"/>
        <v>0</v>
      </c>
      <c r="BB41" s="6">
        <f t="shared" si="62"/>
        <v>0</v>
      </c>
      <c r="BC41" s="6">
        <f t="shared" si="63"/>
        <v>0</v>
      </c>
      <c r="BD41" s="6">
        <f t="shared" si="64"/>
        <v>1</v>
      </c>
      <c r="BE41" s="6">
        <f t="shared" si="65"/>
        <v>0</v>
      </c>
      <c r="BF41" s="6">
        <f t="shared" si="66"/>
        <v>0</v>
      </c>
      <c r="BG41" s="6">
        <f t="shared" si="67"/>
        <v>1</v>
      </c>
      <c r="BH41" s="6">
        <f t="shared" si="68"/>
        <v>1</v>
      </c>
      <c r="BI41" s="6">
        <f t="shared" si="69"/>
        <v>0</v>
      </c>
      <c r="BJ41" s="6">
        <f t="shared" si="70"/>
        <v>0</v>
      </c>
      <c r="BK41" s="6">
        <f t="shared" si="71"/>
        <v>0</v>
      </c>
      <c r="BL41" s="6">
        <f t="shared" si="72"/>
        <v>0</v>
      </c>
      <c r="BM41" s="6">
        <f t="shared" si="73"/>
        <v>0</v>
      </c>
    </row>
    <row r="42" spans="1:65">
      <c r="A42" t="str">
        <f t="shared" si="24"/>
        <v>Not Completed</v>
      </c>
      <c r="C42" s="72">
        <f t="shared" si="50"/>
        <v>41</v>
      </c>
      <c r="D42" s="36" t="str">
        <f t="shared" si="53"/>
        <v/>
      </c>
      <c r="E42" s="6"/>
      <c r="F42" s="6"/>
      <c r="G42" s="36" t="str">
        <f t="shared" si="52"/>
        <v/>
      </c>
      <c r="H42" s="6"/>
      <c r="I42" s="6"/>
      <c r="J42" s="6"/>
      <c r="K42" s="6"/>
      <c r="L42" s="6"/>
      <c r="M42" s="6"/>
      <c r="N42" s="36">
        <v>1</v>
      </c>
      <c r="O42" s="6"/>
      <c r="P42" s="9"/>
      <c r="Q42" s="65" t="str">
        <f>IF(ISBLANK(O42)=TRUE,"",VLOOKUP(O42,'validation code'!$X$35:$Y$38,2,0))</f>
        <v/>
      </c>
      <c r="R42" s="37" t="str">
        <f t="shared" si="27"/>
        <v/>
      </c>
      <c r="S42" s="10"/>
      <c r="T42" s="10"/>
      <c r="U42" s="9"/>
      <c r="V42" s="10"/>
      <c r="W42" s="9"/>
      <c r="X42" s="9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66" t="e">
        <f t="shared" si="54"/>
        <v>#VALUE!</v>
      </c>
      <c r="AL42" s="62" t="str">
        <f>IF(ISBLANK(E42),"",VLOOKUP(E42,'validation code'!$T$64:$U$120,2,0))</f>
        <v/>
      </c>
      <c r="AM42" s="62" t="str">
        <f>IF(ISBLANK(E42),"",VLOOKUP(E42,'validation code'!$T$3:$U$59,2,0))</f>
        <v/>
      </c>
      <c r="AN42" s="62" t="str">
        <f>IF(ISBLANK(K42)=TRUE,"",VLOOKUP(K42,'validation code'!$X$48:$Y$49,2,0))</f>
        <v/>
      </c>
      <c r="AO42" s="62"/>
      <c r="AP42" s="6" t="s">
        <v>1136</v>
      </c>
      <c r="AQ42" s="6" t="str">
        <f>IF(ISBLANK($B$2)=TRUE,"",VLOOKUP($B$2,'validation code'!$W$54:$X$69,2,0))</f>
        <v>QAS</v>
      </c>
      <c r="AR42" s="74" t="s">
        <v>1119</v>
      </c>
      <c r="AS42" s="6" t="str">
        <f t="shared" si="55"/>
        <v/>
      </c>
      <c r="AT42" s="6" t="str">
        <f t="shared" si="56"/>
        <v>0041</v>
      </c>
      <c r="AU42" s="6" t="str">
        <f t="shared" si="49"/>
        <v>CX-22-QAS-00--0041</v>
      </c>
      <c r="AV42" s="6" t="str">
        <f t="shared" si="31"/>
        <v>Not Completed</v>
      </c>
      <c r="AW42" s="6">
        <f t="shared" si="57"/>
        <v>0</v>
      </c>
      <c r="AX42" s="6">
        <f t="shared" si="58"/>
        <v>0</v>
      </c>
      <c r="AY42" s="6">
        <f t="shared" si="59"/>
        <v>1</v>
      </c>
      <c r="AZ42" s="6">
        <f t="shared" si="60"/>
        <v>0</v>
      </c>
      <c r="BA42" s="6">
        <f t="shared" si="61"/>
        <v>0</v>
      </c>
      <c r="BB42" s="6">
        <f t="shared" si="62"/>
        <v>0</v>
      </c>
      <c r="BC42" s="6">
        <f t="shared" si="63"/>
        <v>0</v>
      </c>
      <c r="BD42" s="6">
        <f t="shared" si="64"/>
        <v>1</v>
      </c>
      <c r="BE42" s="6">
        <f t="shared" si="65"/>
        <v>0</v>
      </c>
      <c r="BF42" s="6">
        <f t="shared" si="66"/>
        <v>0</v>
      </c>
      <c r="BG42" s="6">
        <f t="shared" si="67"/>
        <v>1</v>
      </c>
      <c r="BH42" s="6">
        <f t="shared" si="68"/>
        <v>1</v>
      </c>
      <c r="BI42" s="6">
        <f t="shared" si="69"/>
        <v>0</v>
      </c>
      <c r="BJ42" s="6">
        <f t="shared" si="70"/>
        <v>0</v>
      </c>
      <c r="BK42" s="6">
        <f t="shared" si="71"/>
        <v>0</v>
      </c>
      <c r="BL42" s="6">
        <f t="shared" si="72"/>
        <v>0</v>
      </c>
      <c r="BM42" s="6">
        <f t="shared" si="73"/>
        <v>0</v>
      </c>
    </row>
    <row r="43" spans="1:65">
      <c r="A43" t="str">
        <f t="shared" si="24"/>
        <v>Not Completed</v>
      </c>
      <c r="C43" s="72">
        <f t="shared" si="50"/>
        <v>42</v>
      </c>
      <c r="D43" s="36" t="str">
        <f t="shared" si="53"/>
        <v/>
      </c>
      <c r="E43" s="6"/>
      <c r="F43" s="6"/>
      <c r="G43" s="36" t="str">
        <f t="shared" si="52"/>
        <v/>
      </c>
      <c r="H43" s="6"/>
      <c r="I43" s="6"/>
      <c r="J43" s="6"/>
      <c r="K43" s="6"/>
      <c r="L43" s="6"/>
      <c r="M43" s="6"/>
      <c r="N43" s="36">
        <v>1</v>
      </c>
      <c r="O43" s="6"/>
      <c r="P43" s="9"/>
      <c r="Q43" s="65" t="str">
        <f>IF(ISBLANK(O43)=TRUE,"",VLOOKUP(O43,'validation code'!$X$35:$Y$38,2,0))</f>
        <v/>
      </c>
      <c r="R43" s="37" t="str">
        <f t="shared" si="27"/>
        <v/>
      </c>
      <c r="S43" s="10"/>
      <c r="T43" s="10"/>
      <c r="U43" s="9"/>
      <c r="V43" s="10"/>
      <c r="W43" s="9"/>
      <c r="X43" s="9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66" t="e">
        <f t="shared" si="54"/>
        <v>#VALUE!</v>
      </c>
      <c r="AL43" s="62" t="str">
        <f>IF(ISBLANK(E43),"",VLOOKUP(E43,'validation code'!$T$64:$U$120,2,0))</f>
        <v/>
      </c>
      <c r="AM43" s="62" t="str">
        <f>IF(ISBLANK(E43),"",VLOOKUP(E43,'validation code'!$T$3:$U$59,2,0))</f>
        <v/>
      </c>
      <c r="AN43" s="62" t="str">
        <f>IF(ISBLANK(K43)=TRUE,"",VLOOKUP(K43,'validation code'!$X$48:$Y$49,2,0))</f>
        <v/>
      </c>
      <c r="AO43" s="62"/>
      <c r="AP43" s="6" t="s">
        <v>1136</v>
      </c>
      <c r="AQ43" s="6" t="str">
        <f>IF(ISBLANK($B$2)=TRUE,"",VLOOKUP($B$2,'validation code'!$W$54:$X$69,2,0))</f>
        <v>QAS</v>
      </c>
      <c r="AR43" s="74" t="s">
        <v>1119</v>
      </c>
      <c r="AS43" s="6" t="str">
        <f t="shared" si="55"/>
        <v/>
      </c>
      <c r="AT43" s="6" t="str">
        <f t="shared" si="56"/>
        <v>0042</v>
      </c>
      <c r="AU43" s="6" t="str">
        <f t="shared" si="49"/>
        <v>CX-22-QAS-00--0042</v>
      </c>
      <c r="AV43" s="6" t="str">
        <f t="shared" si="31"/>
        <v>Not Completed</v>
      </c>
      <c r="AW43" s="6">
        <f t="shared" si="57"/>
        <v>0</v>
      </c>
      <c r="AX43" s="6">
        <f t="shared" si="58"/>
        <v>0</v>
      </c>
      <c r="AY43" s="6">
        <f t="shared" si="59"/>
        <v>1</v>
      </c>
      <c r="AZ43" s="6">
        <f t="shared" si="60"/>
        <v>0</v>
      </c>
      <c r="BA43" s="6">
        <f t="shared" si="61"/>
        <v>0</v>
      </c>
      <c r="BB43" s="6">
        <f t="shared" si="62"/>
        <v>0</v>
      </c>
      <c r="BC43" s="6">
        <f t="shared" si="63"/>
        <v>0</v>
      </c>
      <c r="BD43" s="6">
        <f t="shared" si="64"/>
        <v>1</v>
      </c>
      <c r="BE43" s="6">
        <f t="shared" si="65"/>
        <v>0</v>
      </c>
      <c r="BF43" s="6">
        <f t="shared" si="66"/>
        <v>0</v>
      </c>
      <c r="BG43" s="6">
        <f t="shared" si="67"/>
        <v>1</v>
      </c>
      <c r="BH43" s="6">
        <f t="shared" si="68"/>
        <v>1</v>
      </c>
      <c r="BI43" s="6">
        <f t="shared" si="69"/>
        <v>0</v>
      </c>
      <c r="BJ43" s="6">
        <f t="shared" si="70"/>
        <v>0</v>
      </c>
      <c r="BK43" s="6">
        <f t="shared" si="71"/>
        <v>0</v>
      </c>
      <c r="BL43" s="6">
        <f t="shared" si="72"/>
        <v>0</v>
      </c>
      <c r="BM43" s="6">
        <f t="shared" si="73"/>
        <v>0</v>
      </c>
    </row>
    <row r="44" spans="1:65">
      <c r="A44" t="str">
        <f t="shared" si="24"/>
        <v>Not Completed</v>
      </c>
      <c r="C44" s="72">
        <f t="shared" si="50"/>
        <v>43</v>
      </c>
      <c r="D44" s="36" t="str">
        <f t="shared" si="53"/>
        <v/>
      </c>
      <c r="E44" s="6"/>
      <c r="F44" s="6"/>
      <c r="G44" s="36" t="str">
        <f t="shared" si="52"/>
        <v/>
      </c>
      <c r="H44" s="6"/>
      <c r="I44" s="6"/>
      <c r="J44" s="6"/>
      <c r="K44" s="6"/>
      <c r="L44" s="6"/>
      <c r="M44" s="6"/>
      <c r="N44" s="36">
        <v>1</v>
      </c>
      <c r="O44" s="6"/>
      <c r="P44" s="9"/>
      <c r="Q44" s="65" t="str">
        <f>IF(ISBLANK(O44)=TRUE,"",VLOOKUP(O44,'validation code'!$X$35:$Y$38,2,0))</f>
        <v/>
      </c>
      <c r="R44" s="37" t="str">
        <f t="shared" si="27"/>
        <v/>
      </c>
      <c r="S44" s="10"/>
      <c r="T44" s="10"/>
      <c r="U44" s="9"/>
      <c r="V44" s="10"/>
      <c r="W44" s="9"/>
      <c r="X44" s="9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66" t="e">
        <f t="shared" si="54"/>
        <v>#VALUE!</v>
      </c>
      <c r="AL44" s="62" t="str">
        <f>IF(ISBLANK(E44),"",VLOOKUP(E44,'validation code'!$T$64:$U$120,2,0))</f>
        <v/>
      </c>
      <c r="AM44" s="62" t="str">
        <f>IF(ISBLANK(E44),"",VLOOKUP(E44,'validation code'!$T$3:$U$59,2,0))</f>
        <v/>
      </c>
      <c r="AN44" s="62" t="str">
        <f>IF(ISBLANK(K44)=TRUE,"",VLOOKUP(K44,'validation code'!$X$48:$Y$49,2,0))</f>
        <v/>
      </c>
      <c r="AO44" s="62"/>
      <c r="AP44" s="6" t="s">
        <v>1136</v>
      </c>
      <c r="AQ44" s="6" t="str">
        <f>IF(ISBLANK($B$2)=TRUE,"",VLOOKUP($B$2,'validation code'!$W$54:$X$69,2,0))</f>
        <v>QAS</v>
      </c>
      <c r="AR44" s="74" t="s">
        <v>1119</v>
      </c>
      <c r="AS44" s="6" t="str">
        <f t="shared" si="55"/>
        <v/>
      </c>
      <c r="AT44" s="6" t="str">
        <f t="shared" si="56"/>
        <v>0043</v>
      </c>
      <c r="AU44" s="6" t="str">
        <f t="shared" si="49"/>
        <v>CX-22-QAS-00--0043</v>
      </c>
      <c r="AV44" s="6" t="str">
        <f t="shared" si="31"/>
        <v>Not Completed</v>
      </c>
      <c r="AW44" s="6">
        <f t="shared" si="57"/>
        <v>0</v>
      </c>
      <c r="AX44" s="6">
        <f t="shared" si="58"/>
        <v>0</v>
      </c>
      <c r="AY44" s="6">
        <f t="shared" si="59"/>
        <v>1</v>
      </c>
      <c r="AZ44" s="6">
        <f t="shared" si="60"/>
        <v>0</v>
      </c>
      <c r="BA44" s="6">
        <f t="shared" si="61"/>
        <v>0</v>
      </c>
      <c r="BB44" s="6">
        <f t="shared" si="62"/>
        <v>0</v>
      </c>
      <c r="BC44" s="6">
        <f t="shared" si="63"/>
        <v>0</v>
      </c>
      <c r="BD44" s="6">
        <f t="shared" si="64"/>
        <v>1</v>
      </c>
      <c r="BE44" s="6">
        <f t="shared" si="65"/>
        <v>0</v>
      </c>
      <c r="BF44" s="6">
        <f t="shared" si="66"/>
        <v>0</v>
      </c>
      <c r="BG44" s="6">
        <f t="shared" si="67"/>
        <v>1</v>
      </c>
      <c r="BH44" s="6">
        <f t="shared" si="68"/>
        <v>1</v>
      </c>
      <c r="BI44" s="6">
        <f t="shared" si="69"/>
        <v>0</v>
      </c>
      <c r="BJ44" s="6">
        <f t="shared" si="70"/>
        <v>0</v>
      </c>
      <c r="BK44" s="6">
        <f t="shared" si="71"/>
        <v>0</v>
      </c>
      <c r="BL44" s="6">
        <f t="shared" si="72"/>
        <v>0</v>
      </c>
      <c r="BM44" s="6">
        <f t="shared" si="73"/>
        <v>0</v>
      </c>
    </row>
    <row r="45" spans="1:65">
      <c r="A45" t="str">
        <f t="shared" si="24"/>
        <v>Not Completed</v>
      </c>
      <c r="C45" s="72">
        <f t="shared" si="50"/>
        <v>44</v>
      </c>
      <c r="D45" s="36" t="str">
        <f t="shared" si="53"/>
        <v/>
      </c>
      <c r="E45" s="6"/>
      <c r="F45" s="6"/>
      <c r="G45" s="36" t="str">
        <f>IF(ISBLANK(F45),"",VLOOKUP(F45,T_profitcode,2,0))</f>
        <v/>
      </c>
      <c r="H45" s="6"/>
      <c r="I45" s="6"/>
      <c r="J45" s="6"/>
      <c r="K45" s="6"/>
      <c r="L45" s="6"/>
      <c r="M45" s="6"/>
      <c r="N45" s="36">
        <v>1</v>
      </c>
      <c r="O45" s="6"/>
      <c r="P45" s="9"/>
      <c r="Q45" s="65" t="str">
        <f>IF(ISBLANK(O45)=TRUE,"",VLOOKUP(O45,'validation code'!$X$35:$Y$38,2,0))</f>
        <v/>
      </c>
      <c r="R45" s="37" t="str">
        <f t="shared" si="27"/>
        <v/>
      </c>
      <c r="S45" s="10"/>
      <c r="T45" s="10"/>
      <c r="U45" s="9"/>
      <c r="V45" s="10"/>
      <c r="W45" s="9"/>
      <c r="X45" s="9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66" t="e">
        <f t="shared" si="54"/>
        <v>#VALUE!</v>
      </c>
      <c r="AL45" s="62" t="str">
        <f>IF(ISBLANK(E45),"",VLOOKUP(E45,'validation code'!$T$64:$U$120,2,0))</f>
        <v/>
      </c>
      <c r="AM45" s="62" t="str">
        <f>IF(ISBLANK(E45),"",VLOOKUP(E45,'validation code'!$T$3:$U$59,2,0))</f>
        <v/>
      </c>
      <c r="AN45" s="62" t="str">
        <f>IF(ISBLANK(K45)=TRUE,"",VLOOKUP(K45,'validation code'!$X$48:$Y$49,2,0))</f>
        <v/>
      </c>
      <c r="AO45" s="62"/>
      <c r="AP45" s="6" t="s">
        <v>1136</v>
      </c>
      <c r="AQ45" s="6" t="str">
        <f>IF(ISBLANK($B$2)=TRUE,"",VLOOKUP($B$2,'validation code'!$W$54:$X$69,2,0))</f>
        <v>QAS</v>
      </c>
      <c r="AR45" s="74" t="s">
        <v>1119</v>
      </c>
      <c r="AS45" s="6" t="str">
        <f t="shared" si="55"/>
        <v/>
      </c>
      <c r="AT45" s="6" t="str">
        <f t="shared" si="56"/>
        <v>0044</v>
      </c>
      <c r="AU45" s="6" t="str">
        <f t="shared" si="49"/>
        <v>CX-22-QAS-00--0044</v>
      </c>
      <c r="AV45" s="6" t="str">
        <f t="shared" si="31"/>
        <v>Not Completed</v>
      </c>
      <c r="AW45" s="6">
        <f t="shared" si="57"/>
        <v>0</v>
      </c>
      <c r="AX45" s="6">
        <f t="shared" si="58"/>
        <v>0</v>
      </c>
      <c r="AY45" s="6">
        <f t="shared" si="59"/>
        <v>1</v>
      </c>
      <c r="AZ45" s="6">
        <f t="shared" si="60"/>
        <v>0</v>
      </c>
      <c r="BA45" s="6">
        <f t="shared" si="61"/>
        <v>0</v>
      </c>
      <c r="BB45" s="6">
        <f t="shared" si="62"/>
        <v>0</v>
      </c>
      <c r="BC45" s="6">
        <f t="shared" si="63"/>
        <v>0</v>
      </c>
      <c r="BD45" s="6">
        <f t="shared" si="64"/>
        <v>1</v>
      </c>
      <c r="BE45" s="6">
        <f t="shared" si="65"/>
        <v>0</v>
      </c>
      <c r="BF45" s="6">
        <f t="shared" si="66"/>
        <v>0</v>
      </c>
      <c r="BG45" s="6">
        <f t="shared" si="67"/>
        <v>1</v>
      </c>
      <c r="BH45" s="6">
        <f t="shared" si="68"/>
        <v>1</v>
      </c>
      <c r="BI45" s="6">
        <f t="shared" si="69"/>
        <v>0</v>
      </c>
      <c r="BJ45" s="6">
        <f t="shared" si="70"/>
        <v>0</v>
      </c>
      <c r="BK45" s="6">
        <f t="shared" si="71"/>
        <v>0</v>
      </c>
      <c r="BL45" s="6">
        <f t="shared" si="72"/>
        <v>0</v>
      </c>
      <c r="BM45" s="6">
        <f t="shared" si="73"/>
        <v>0</v>
      </c>
    </row>
    <row r="46" spans="1:65">
      <c r="A46" t="str">
        <f t="shared" si="24"/>
        <v>Not Completed</v>
      </c>
      <c r="C46" s="72">
        <f t="shared" si="50"/>
        <v>45</v>
      </c>
      <c r="D46" s="36" t="str">
        <f t="shared" si="53"/>
        <v/>
      </c>
      <c r="E46" s="6"/>
      <c r="F46" s="6"/>
      <c r="G46" s="36" t="str">
        <f t="shared" si="52"/>
        <v/>
      </c>
      <c r="H46" s="6"/>
      <c r="I46" s="6"/>
      <c r="J46" s="6"/>
      <c r="K46" s="6"/>
      <c r="L46" s="6"/>
      <c r="M46" s="6"/>
      <c r="N46" s="36">
        <v>1</v>
      </c>
      <c r="O46" s="6"/>
      <c r="P46" s="9"/>
      <c r="Q46" s="65" t="str">
        <f>IF(ISBLANK(O46)=TRUE,"",VLOOKUP(O46,'validation code'!$X$35:$Y$38,2,0))</f>
        <v/>
      </c>
      <c r="R46" s="37" t="str">
        <f t="shared" si="27"/>
        <v/>
      </c>
      <c r="S46" s="10"/>
      <c r="T46" s="10"/>
      <c r="U46" s="9"/>
      <c r="V46" s="10"/>
      <c r="W46" s="9"/>
      <c r="X46" s="9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66" t="e">
        <f t="shared" si="54"/>
        <v>#VALUE!</v>
      </c>
      <c r="AL46" s="62" t="str">
        <f>IF(ISBLANK(E46),"",VLOOKUP(E46,'validation code'!$T$64:$U$120,2,0))</f>
        <v/>
      </c>
      <c r="AM46" s="62" t="str">
        <f>IF(ISBLANK(E46),"",VLOOKUP(E46,'validation code'!$T$3:$U$59,2,0))</f>
        <v/>
      </c>
      <c r="AN46" s="62" t="str">
        <f>IF(ISBLANK(K46)=TRUE,"",VLOOKUP(K46,'validation code'!$X$48:$Y$49,2,0))</f>
        <v/>
      </c>
      <c r="AO46" s="62"/>
      <c r="AP46" s="6" t="s">
        <v>1136</v>
      </c>
      <c r="AQ46" s="6" t="str">
        <f>IF(ISBLANK($B$2)=TRUE,"",VLOOKUP($B$2,'validation code'!$W$54:$X$69,2,0))</f>
        <v>QAS</v>
      </c>
      <c r="AR46" s="74" t="s">
        <v>1119</v>
      </c>
      <c r="AS46" s="6" t="str">
        <f t="shared" si="55"/>
        <v/>
      </c>
      <c r="AT46" s="6" t="str">
        <f t="shared" si="56"/>
        <v>0045</v>
      </c>
      <c r="AU46" s="6" t="str">
        <f t="shared" si="49"/>
        <v>CX-22-QAS-00--0045</v>
      </c>
      <c r="AV46" s="6" t="str">
        <f t="shared" si="31"/>
        <v>Not Completed</v>
      </c>
      <c r="AW46" s="6">
        <f t="shared" si="57"/>
        <v>0</v>
      </c>
      <c r="AX46" s="6">
        <f t="shared" si="58"/>
        <v>0</v>
      </c>
      <c r="AY46" s="6">
        <f t="shared" si="59"/>
        <v>1</v>
      </c>
      <c r="AZ46" s="6">
        <f t="shared" si="60"/>
        <v>0</v>
      </c>
      <c r="BA46" s="6">
        <f t="shared" si="61"/>
        <v>0</v>
      </c>
      <c r="BB46" s="6">
        <f t="shared" si="62"/>
        <v>0</v>
      </c>
      <c r="BC46" s="6">
        <f t="shared" si="63"/>
        <v>0</v>
      </c>
      <c r="BD46" s="6">
        <f t="shared" si="64"/>
        <v>1</v>
      </c>
      <c r="BE46" s="6">
        <f t="shared" si="65"/>
        <v>0</v>
      </c>
      <c r="BF46" s="6">
        <f t="shared" si="66"/>
        <v>0</v>
      </c>
      <c r="BG46" s="6">
        <f t="shared" si="67"/>
        <v>1</v>
      </c>
      <c r="BH46" s="6">
        <f t="shared" si="68"/>
        <v>1</v>
      </c>
      <c r="BI46" s="6">
        <f t="shared" si="69"/>
        <v>0</v>
      </c>
      <c r="BJ46" s="6">
        <f t="shared" si="70"/>
        <v>0</v>
      </c>
      <c r="BK46" s="6">
        <f t="shared" si="71"/>
        <v>0</v>
      </c>
      <c r="BL46" s="6">
        <f t="shared" si="72"/>
        <v>0</v>
      </c>
      <c r="BM46" s="6">
        <f t="shared" si="73"/>
        <v>0</v>
      </c>
    </row>
    <row r="47" spans="1:65">
      <c r="A47" t="str">
        <f t="shared" si="24"/>
        <v>Not Completed</v>
      </c>
      <c r="C47" s="72">
        <f t="shared" si="50"/>
        <v>46</v>
      </c>
      <c r="D47" s="36" t="str">
        <f t="shared" si="53"/>
        <v/>
      </c>
      <c r="E47" s="6"/>
      <c r="F47" s="6"/>
      <c r="G47" s="36" t="str">
        <f t="shared" si="52"/>
        <v/>
      </c>
      <c r="H47" s="6"/>
      <c r="I47" s="6"/>
      <c r="J47" s="6"/>
      <c r="K47" s="6"/>
      <c r="L47" s="6"/>
      <c r="M47" s="6"/>
      <c r="N47" s="36">
        <v>1</v>
      </c>
      <c r="O47" s="6"/>
      <c r="P47" s="9"/>
      <c r="Q47" s="65" t="str">
        <f>IF(ISBLANK(O47)=TRUE,"",VLOOKUP(O47,'validation code'!$X$35:$Y$38,2,0))</f>
        <v/>
      </c>
      <c r="R47" s="37" t="str">
        <f t="shared" si="27"/>
        <v/>
      </c>
      <c r="S47" s="10"/>
      <c r="T47" s="10"/>
      <c r="U47" s="9"/>
      <c r="V47" s="10"/>
      <c r="W47" s="9"/>
      <c r="X47" s="9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66" t="e">
        <f t="shared" si="54"/>
        <v>#VALUE!</v>
      </c>
      <c r="AL47" s="62" t="str">
        <f>IF(ISBLANK(E47),"",VLOOKUP(E47,'validation code'!$T$64:$U$120,2,0))</f>
        <v/>
      </c>
      <c r="AM47" s="62" t="str">
        <f>IF(ISBLANK(E47),"",VLOOKUP(E47,'validation code'!$T$3:$U$59,2,0))</f>
        <v/>
      </c>
      <c r="AN47" s="62" t="str">
        <f>IF(ISBLANK(K47)=TRUE,"",VLOOKUP(K47,'validation code'!$X$48:$Y$49,2,0))</f>
        <v/>
      </c>
      <c r="AO47" s="62"/>
      <c r="AP47" s="6" t="s">
        <v>1136</v>
      </c>
      <c r="AQ47" s="6" t="str">
        <f>IF(ISBLANK($B$2)=TRUE,"",VLOOKUP($B$2,'validation code'!$W$54:$X$69,2,0))</f>
        <v>QAS</v>
      </c>
      <c r="AR47" s="74" t="s">
        <v>1119</v>
      </c>
      <c r="AS47" s="6" t="str">
        <f t="shared" si="55"/>
        <v/>
      </c>
      <c r="AT47" s="6" t="str">
        <f t="shared" si="56"/>
        <v>0046</v>
      </c>
      <c r="AU47" s="6" t="str">
        <f t="shared" si="49"/>
        <v>CX-22-QAS-00--0046</v>
      </c>
      <c r="AV47" s="6" t="str">
        <f t="shared" si="31"/>
        <v>Not Completed</v>
      </c>
      <c r="AW47" s="6">
        <f t="shared" si="57"/>
        <v>0</v>
      </c>
      <c r="AX47" s="6">
        <f t="shared" si="58"/>
        <v>0</v>
      </c>
      <c r="AY47" s="6">
        <f t="shared" si="59"/>
        <v>1</v>
      </c>
      <c r="AZ47" s="6">
        <f t="shared" si="60"/>
        <v>0</v>
      </c>
      <c r="BA47" s="6">
        <f t="shared" si="61"/>
        <v>0</v>
      </c>
      <c r="BB47" s="6">
        <f t="shared" si="62"/>
        <v>0</v>
      </c>
      <c r="BC47" s="6">
        <f t="shared" si="63"/>
        <v>0</v>
      </c>
      <c r="BD47" s="6">
        <f t="shared" si="64"/>
        <v>1</v>
      </c>
      <c r="BE47" s="6">
        <f t="shared" si="65"/>
        <v>0</v>
      </c>
      <c r="BF47" s="6">
        <f t="shared" si="66"/>
        <v>0</v>
      </c>
      <c r="BG47" s="6">
        <f t="shared" si="67"/>
        <v>1</v>
      </c>
      <c r="BH47" s="6">
        <f t="shared" si="68"/>
        <v>1</v>
      </c>
      <c r="BI47" s="6">
        <f t="shared" si="69"/>
        <v>0</v>
      </c>
      <c r="BJ47" s="6">
        <f t="shared" si="70"/>
        <v>0</v>
      </c>
      <c r="BK47" s="6">
        <f t="shared" si="71"/>
        <v>0</v>
      </c>
      <c r="BL47" s="6">
        <f t="shared" si="72"/>
        <v>0</v>
      </c>
      <c r="BM47" s="6">
        <f t="shared" si="73"/>
        <v>0</v>
      </c>
    </row>
    <row r="48" spans="1:65">
      <c r="A48" t="str">
        <f t="shared" si="24"/>
        <v>Not Completed</v>
      </c>
      <c r="C48" s="72">
        <f t="shared" si="50"/>
        <v>47</v>
      </c>
      <c r="D48" s="36" t="str">
        <f t="shared" si="53"/>
        <v/>
      </c>
      <c r="E48" s="6"/>
      <c r="F48" s="6"/>
      <c r="G48" s="36" t="str">
        <f t="shared" si="52"/>
        <v/>
      </c>
      <c r="H48" s="6"/>
      <c r="I48" s="6"/>
      <c r="J48" s="6"/>
      <c r="K48" s="6"/>
      <c r="L48" s="6"/>
      <c r="M48" s="6"/>
      <c r="N48" s="36">
        <v>1</v>
      </c>
      <c r="O48" s="6"/>
      <c r="P48" s="9"/>
      <c r="Q48" s="65" t="str">
        <f>IF(ISBLANK(O48)=TRUE,"",VLOOKUP(O48,'validation code'!$X$35:$Y$38,2,0))</f>
        <v/>
      </c>
      <c r="R48" s="37" t="str">
        <f t="shared" si="27"/>
        <v/>
      </c>
      <c r="S48" s="10"/>
      <c r="T48" s="10"/>
      <c r="U48" s="9"/>
      <c r="V48" s="10"/>
      <c r="W48" s="9"/>
      <c r="X48" s="9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66" t="e">
        <f t="shared" si="54"/>
        <v>#VALUE!</v>
      </c>
      <c r="AL48" s="62" t="str">
        <f>IF(ISBLANK(E48),"",VLOOKUP(E48,'validation code'!$T$64:$U$120,2,0))</f>
        <v/>
      </c>
      <c r="AM48" s="62" t="str">
        <f>IF(ISBLANK(E48),"",VLOOKUP(E48,'validation code'!$T$3:$U$59,2,0))</f>
        <v/>
      </c>
      <c r="AN48" s="62" t="str">
        <f>IF(ISBLANK(K48)=TRUE,"",VLOOKUP(K48,'validation code'!$X$48:$Y$49,2,0))</f>
        <v/>
      </c>
      <c r="AO48" s="62"/>
      <c r="AP48" s="6" t="s">
        <v>1136</v>
      </c>
      <c r="AQ48" s="6" t="str">
        <f>IF(ISBLANK($B$2)=TRUE,"",VLOOKUP($B$2,'validation code'!$W$54:$X$69,2,0))</f>
        <v>QAS</v>
      </c>
      <c r="AR48" s="74" t="s">
        <v>1119</v>
      </c>
      <c r="AS48" s="6" t="str">
        <f t="shared" si="55"/>
        <v/>
      </c>
      <c r="AT48" s="6" t="str">
        <f t="shared" si="56"/>
        <v>0047</v>
      </c>
      <c r="AU48" s="6" t="str">
        <f t="shared" si="49"/>
        <v>CX-22-QAS-00--0047</v>
      </c>
      <c r="AV48" s="6" t="str">
        <f t="shared" si="31"/>
        <v>Not Completed</v>
      </c>
      <c r="AW48" s="6">
        <f t="shared" si="57"/>
        <v>0</v>
      </c>
      <c r="AX48" s="6">
        <f t="shared" si="58"/>
        <v>0</v>
      </c>
      <c r="AY48" s="6">
        <f t="shared" si="59"/>
        <v>1</v>
      </c>
      <c r="AZ48" s="6">
        <f t="shared" si="60"/>
        <v>0</v>
      </c>
      <c r="BA48" s="6">
        <f t="shared" si="61"/>
        <v>0</v>
      </c>
      <c r="BB48" s="6">
        <f t="shared" si="62"/>
        <v>0</v>
      </c>
      <c r="BC48" s="6">
        <f t="shared" si="63"/>
        <v>0</v>
      </c>
      <c r="BD48" s="6">
        <f t="shared" si="64"/>
        <v>1</v>
      </c>
      <c r="BE48" s="6">
        <f t="shared" si="65"/>
        <v>0</v>
      </c>
      <c r="BF48" s="6">
        <f t="shared" si="66"/>
        <v>0</v>
      </c>
      <c r="BG48" s="6">
        <f t="shared" si="67"/>
        <v>1</v>
      </c>
      <c r="BH48" s="6">
        <f t="shared" si="68"/>
        <v>1</v>
      </c>
      <c r="BI48" s="6">
        <f t="shared" si="69"/>
        <v>0</v>
      </c>
      <c r="BJ48" s="6">
        <f t="shared" si="70"/>
        <v>0</v>
      </c>
      <c r="BK48" s="6">
        <f t="shared" si="71"/>
        <v>0</v>
      </c>
      <c r="BL48" s="6">
        <f t="shared" si="72"/>
        <v>0</v>
      </c>
      <c r="BM48" s="6">
        <f t="shared" si="73"/>
        <v>0</v>
      </c>
    </row>
    <row r="49" spans="1:70">
      <c r="A49" t="str">
        <f t="shared" si="24"/>
        <v>Not Completed</v>
      </c>
      <c r="C49" s="72">
        <f t="shared" si="50"/>
        <v>48</v>
      </c>
      <c r="D49" s="36" t="str">
        <f t="shared" si="53"/>
        <v/>
      </c>
      <c r="E49" s="6"/>
      <c r="F49" s="6"/>
      <c r="G49" s="36" t="str">
        <f t="shared" si="52"/>
        <v/>
      </c>
      <c r="H49" s="6"/>
      <c r="I49" s="6"/>
      <c r="J49" s="6"/>
      <c r="K49" s="6"/>
      <c r="L49" s="6"/>
      <c r="M49" s="6"/>
      <c r="N49" s="36">
        <v>1</v>
      </c>
      <c r="O49" s="6"/>
      <c r="P49" s="9"/>
      <c r="Q49" s="65" t="str">
        <f>IF(ISBLANK(O49)=TRUE,"",VLOOKUP(O49,'validation code'!$X$35:$Y$38,2,0))</f>
        <v/>
      </c>
      <c r="R49" s="37" t="str">
        <f t="shared" si="27"/>
        <v/>
      </c>
      <c r="S49" s="10"/>
      <c r="T49" s="10"/>
      <c r="U49" s="9"/>
      <c r="V49" s="10"/>
      <c r="W49" s="9"/>
      <c r="X49" s="9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66" t="e">
        <f t="shared" si="54"/>
        <v>#VALUE!</v>
      </c>
      <c r="AL49" s="62" t="str">
        <f>IF(ISBLANK(E49),"",VLOOKUP(E49,'validation code'!$T$64:$U$120,2,0))</f>
        <v/>
      </c>
      <c r="AM49" s="62" t="str">
        <f>IF(ISBLANK(E49),"",VLOOKUP(E49,'validation code'!$T$3:$U$59,2,0))</f>
        <v/>
      </c>
      <c r="AN49" s="62" t="str">
        <f>IF(ISBLANK(K49)=TRUE,"",VLOOKUP(K49,'validation code'!$X$48:$Y$49,2,0))</f>
        <v/>
      </c>
      <c r="AO49" s="62"/>
      <c r="AP49" s="6" t="s">
        <v>1136</v>
      </c>
      <c r="AQ49" s="6" t="str">
        <f>IF(ISBLANK($B$2)=TRUE,"",VLOOKUP($B$2,'validation code'!$W$54:$X$69,2,0))</f>
        <v>QAS</v>
      </c>
      <c r="AR49" s="74" t="s">
        <v>1119</v>
      </c>
      <c r="AS49" s="6" t="str">
        <f t="shared" si="55"/>
        <v/>
      </c>
      <c r="AT49" s="6" t="str">
        <f t="shared" si="56"/>
        <v>0048</v>
      </c>
      <c r="AU49" s="6" t="str">
        <f t="shared" si="49"/>
        <v>CX-22-QAS-00--0048</v>
      </c>
      <c r="AV49" s="6" t="str">
        <f t="shared" si="31"/>
        <v>Not Completed</v>
      </c>
      <c r="AW49" s="6">
        <f t="shared" si="57"/>
        <v>0</v>
      </c>
      <c r="AX49" s="6">
        <f t="shared" si="58"/>
        <v>0</v>
      </c>
      <c r="AY49" s="6">
        <f t="shared" si="59"/>
        <v>1</v>
      </c>
      <c r="AZ49" s="6">
        <f t="shared" si="60"/>
        <v>0</v>
      </c>
      <c r="BA49" s="6">
        <f t="shared" si="61"/>
        <v>0</v>
      </c>
      <c r="BB49" s="6">
        <f t="shared" si="62"/>
        <v>0</v>
      </c>
      <c r="BC49" s="6">
        <f t="shared" si="63"/>
        <v>0</v>
      </c>
      <c r="BD49" s="6">
        <f t="shared" si="64"/>
        <v>1</v>
      </c>
      <c r="BE49" s="6">
        <f t="shared" si="65"/>
        <v>0</v>
      </c>
      <c r="BF49" s="6">
        <f t="shared" si="66"/>
        <v>0</v>
      </c>
      <c r="BG49" s="6">
        <f t="shared" si="67"/>
        <v>1</v>
      </c>
      <c r="BH49" s="6">
        <f t="shared" si="68"/>
        <v>1</v>
      </c>
      <c r="BI49" s="6">
        <f t="shared" si="69"/>
        <v>0</v>
      </c>
      <c r="BJ49" s="6">
        <f t="shared" si="70"/>
        <v>0</v>
      </c>
      <c r="BK49" s="6">
        <f t="shared" si="71"/>
        <v>0</v>
      </c>
      <c r="BL49" s="6">
        <f t="shared" si="72"/>
        <v>0</v>
      </c>
      <c r="BM49" s="6">
        <f t="shared" si="73"/>
        <v>0</v>
      </c>
    </row>
    <row r="50" spans="1:70">
      <c r="A50" t="str">
        <f t="shared" si="24"/>
        <v>Not Completed</v>
      </c>
      <c r="C50" s="72">
        <f t="shared" si="50"/>
        <v>49</v>
      </c>
      <c r="D50" s="36" t="str">
        <f t="shared" si="53"/>
        <v/>
      </c>
      <c r="E50" s="6"/>
      <c r="F50" s="6"/>
      <c r="G50" s="36" t="str">
        <f t="shared" si="52"/>
        <v/>
      </c>
      <c r="H50" s="6"/>
      <c r="I50" s="6"/>
      <c r="J50" s="6"/>
      <c r="K50" s="6"/>
      <c r="L50" s="6"/>
      <c r="M50" s="6"/>
      <c r="N50" s="36">
        <v>1</v>
      </c>
      <c r="O50" s="6"/>
      <c r="P50" s="9"/>
      <c r="Q50" s="65" t="str">
        <f>IF(ISBLANK(O50)=TRUE,"",VLOOKUP(O50,'validation code'!$X$35:$Y$38,2,0))</f>
        <v/>
      </c>
      <c r="R50" s="37" t="str">
        <f t="shared" si="27"/>
        <v/>
      </c>
      <c r="S50" s="10"/>
      <c r="T50" s="10"/>
      <c r="U50" s="9"/>
      <c r="V50" s="10"/>
      <c r="W50" s="9"/>
      <c r="X50" s="9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66" t="e">
        <f t="shared" si="54"/>
        <v>#VALUE!</v>
      </c>
      <c r="AL50" s="62" t="str">
        <f>IF(ISBLANK(E50),"",VLOOKUP(E50,'validation code'!$T$64:$U$120,2,0))</f>
        <v/>
      </c>
      <c r="AM50" s="62" t="str">
        <f>IF(ISBLANK(E50),"",VLOOKUP(E50,'validation code'!$T$3:$U$59,2,0))</f>
        <v/>
      </c>
      <c r="AN50" s="62" t="str">
        <f>IF(ISBLANK(K50)=TRUE,"",VLOOKUP(K50,'validation code'!$X$48:$Y$49,2,0))</f>
        <v/>
      </c>
      <c r="AO50" s="62"/>
      <c r="AP50" s="6" t="s">
        <v>1136</v>
      </c>
      <c r="AQ50" s="6" t="str">
        <f>IF(ISBLANK($B$2)=TRUE,"",VLOOKUP($B$2,'validation code'!$W$54:$X$69,2,0))</f>
        <v>QAS</v>
      </c>
      <c r="AR50" s="74" t="s">
        <v>1119</v>
      </c>
      <c r="AS50" s="6" t="str">
        <f t="shared" si="55"/>
        <v/>
      </c>
      <c r="AT50" s="6" t="str">
        <f t="shared" si="56"/>
        <v>0049</v>
      </c>
      <c r="AU50" s="6" t="str">
        <f t="shared" si="49"/>
        <v>CX-22-QAS-00--0049</v>
      </c>
      <c r="AV50" s="6" t="str">
        <f t="shared" si="31"/>
        <v>Not Completed</v>
      </c>
      <c r="AW50" s="6">
        <f t="shared" si="57"/>
        <v>0</v>
      </c>
      <c r="AX50" s="6">
        <f t="shared" si="58"/>
        <v>0</v>
      </c>
      <c r="AY50" s="6">
        <f t="shared" si="59"/>
        <v>1</v>
      </c>
      <c r="AZ50" s="6">
        <f t="shared" si="60"/>
        <v>0</v>
      </c>
      <c r="BA50" s="6">
        <f t="shared" si="61"/>
        <v>0</v>
      </c>
      <c r="BB50" s="6">
        <f t="shared" si="62"/>
        <v>0</v>
      </c>
      <c r="BC50" s="6">
        <f t="shared" si="63"/>
        <v>0</v>
      </c>
      <c r="BD50" s="6">
        <f t="shared" si="64"/>
        <v>1</v>
      </c>
      <c r="BE50" s="6">
        <f t="shared" si="65"/>
        <v>0</v>
      </c>
      <c r="BF50" s="6">
        <f t="shared" si="66"/>
        <v>0</v>
      </c>
      <c r="BG50" s="6">
        <f t="shared" si="67"/>
        <v>1</v>
      </c>
      <c r="BH50" s="6">
        <f t="shared" si="68"/>
        <v>1</v>
      </c>
      <c r="BI50" s="6">
        <f t="shared" si="69"/>
        <v>0</v>
      </c>
      <c r="BJ50" s="6">
        <f t="shared" si="70"/>
        <v>0</v>
      </c>
      <c r="BK50" s="6">
        <f t="shared" si="71"/>
        <v>0</v>
      </c>
      <c r="BL50" s="6">
        <f t="shared" si="72"/>
        <v>0</v>
      </c>
      <c r="BM50" s="6">
        <f t="shared" si="73"/>
        <v>0</v>
      </c>
    </row>
    <row r="51" spans="1:70">
      <c r="A51" t="str">
        <f t="shared" si="24"/>
        <v>Not Completed</v>
      </c>
      <c r="C51" s="72">
        <f t="shared" si="50"/>
        <v>50</v>
      </c>
      <c r="D51" s="36" t="str">
        <f t="shared" si="53"/>
        <v/>
      </c>
      <c r="E51" s="6"/>
      <c r="F51" s="6"/>
      <c r="G51" s="36" t="str">
        <f t="shared" si="52"/>
        <v/>
      </c>
      <c r="H51" s="6"/>
      <c r="I51" s="6"/>
      <c r="J51" s="6"/>
      <c r="K51" s="6"/>
      <c r="L51" s="6"/>
      <c r="M51" s="6"/>
      <c r="N51" s="36">
        <v>1</v>
      </c>
      <c r="O51" s="6"/>
      <c r="P51" s="9"/>
      <c r="Q51" s="65" t="str">
        <f>IF(ISBLANK(O51)=TRUE,"",VLOOKUP(O51,'validation code'!$X$35:$Y$38,2,0))</f>
        <v/>
      </c>
      <c r="R51" s="37" t="str">
        <f t="shared" si="27"/>
        <v/>
      </c>
      <c r="S51" s="10"/>
      <c r="T51" s="10"/>
      <c r="U51" s="9"/>
      <c r="V51" s="10"/>
      <c r="W51" s="9"/>
      <c r="X51" s="9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66" t="e">
        <f t="shared" si="54"/>
        <v>#VALUE!</v>
      </c>
      <c r="AL51" s="62" t="str">
        <f>IF(ISBLANK(E51),"",VLOOKUP(E51,'validation code'!$T$64:$U$120,2,0))</f>
        <v/>
      </c>
      <c r="AM51" s="62" t="str">
        <f>IF(ISBLANK(E51),"",VLOOKUP(E51,'validation code'!$T$3:$U$59,2,0))</f>
        <v/>
      </c>
      <c r="AN51" s="62" t="str">
        <f>IF(ISBLANK(K51)=TRUE,"",VLOOKUP(K51,'validation code'!$X$48:$Y$49,2,0))</f>
        <v/>
      </c>
      <c r="AO51" s="62"/>
      <c r="AP51" s="6" t="s">
        <v>1136</v>
      </c>
      <c r="AQ51" s="6" t="str">
        <f>IF(ISBLANK($B$2)=TRUE,"",VLOOKUP($B$2,'validation code'!$W$54:$X$69,2,0))</f>
        <v>QAS</v>
      </c>
      <c r="AR51" s="74" t="s">
        <v>1119</v>
      </c>
      <c r="AS51" s="6" t="str">
        <f t="shared" si="55"/>
        <v/>
      </c>
      <c r="AT51" s="6" t="str">
        <f t="shared" si="56"/>
        <v>0050</v>
      </c>
      <c r="AU51" s="6" t="str">
        <f t="shared" si="49"/>
        <v>CX-22-QAS-00--0050</v>
      </c>
      <c r="AV51" s="6" t="str">
        <f t="shared" si="31"/>
        <v>Not Completed</v>
      </c>
      <c r="AW51" s="6">
        <f t="shared" si="57"/>
        <v>0</v>
      </c>
      <c r="AX51" s="6">
        <f t="shared" si="58"/>
        <v>0</v>
      </c>
      <c r="AY51" s="6">
        <f t="shared" si="59"/>
        <v>1</v>
      </c>
      <c r="AZ51" s="6">
        <f t="shared" si="60"/>
        <v>0</v>
      </c>
      <c r="BA51" s="6">
        <f t="shared" si="61"/>
        <v>0</v>
      </c>
      <c r="BB51" s="6">
        <f t="shared" si="62"/>
        <v>0</v>
      </c>
      <c r="BC51" s="6">
        <f t="shared" si="63"/>
        <v>0</v>
      </c>
      <c r="BD51" s="6">
        <f t="shared" si="64"/>
        <v>1</v>
      </c>
      <c r="BE51" s="6">
        <f t="shared" si="65"/>
        <v>0</v>
      </c>
      <c r="BF51" s="6">
        <f t="shared" si="66"/>
        <v>0</v>
      </c>
      <c r="BG51" s="6">
        <f t="shared" si="67"/>
        <v>1</v>
      </c>
      <c r="BH51" s="6">
        <f t="shared" si="68"/>
        <v>1</v>
      </c>
      <c r="BI51" s="6">
        <f t="shared" si="69"/>
        <v>0</v>
      </c>
      <c r="BJ51" s="6">
        <f t="shared" si="70"/>
        <v>0</v>
      </c>
      <c r="BK51" s="6">
        <f t="shared" si="71"/>
        <v>0</v>
      </c>
      <c r="BL51" s="6">
        <f t="shared" si="72"/>
        <v>0</v>
      </c>
      <c r="BM51" s="6">
        <f t="shared" si="73"/>
        <v>0</v>
      </c>
    </row>
    <row r="52" spans="1:70">
      <c r="A52" t="str">
        <f t="shared" ref="A52" si="74">AV52</f>
        <v>Not Completed</v>
      </c>
      <c r="C52" s="72">
        <f t="shared" si="50"/>
        <v>51</v>
      </c>
      <c r="D52" s="36" t="str">
        <f t="shared" si="53"/>
        <v/>
      </c>
      <c r="E52" s="6"/>
      <c r="F52" s="6"/>
      <c r="G52" s="36" t="str">
        <f t="shared" ref="G52" si="75">IF(ISBLANK(F52),"",VLOOKUP(F52,T_profitcode,2,0))</f>
        <v/>
      </c>
      <c r="H52" s="6"/>
      <c r="I52" s="6"/>
      <c r="J52" s="6"/>
      <c r="K52" s="6"/>
      <c r="L52" s="6"/>
      <c r="M52" s="6"/>
      <c r="N52" s="36">
        <v>1</v>
      </c>
      <c r="O52" s="6"/>
      <c r="P52" s="9"/>
      <c r="Q52" s="65" t="str">
        <f>IF(ISBLANK(O52)=TRUE,"",VLOOKUP(O52,'validation code'!$X$35:$Y$38,2,0))</f>
        <v/>
      </c>
      <c r="R52" s="37" t="str">
        <f t="shared" ref="R52" si="76">IF(ISERR(P52*Q52)=TRUE,"",P52*Q52)</f>
        <v/>
      </c>
      <c r="S52" s="10"/>
      <c r="T52" s="10"/>
      <c r="U52" s="9"/>
      <c r="V52" s="10"/>
      <c r="W52" s="9"/>
      <c r="X52" s="9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66" t="e">
        <f t="shared" si="54"/>
        <v>#VALUE!</v>
      </c>
      <c r="AL52" s="62" t="str">
        <f>IF(ISBLANK(E52),"",VLOOKUP(E52,'validation code'!$T$64:$U$120,2,0))</f>
        <v/>
      </c>
      <c r="AM52" s="62" t="str">
        <f>IF(ISBLANK(E52),"",VLOOKUP(E52,'validation code'!$T$3:$U$59,2,0))</f>
        <v/>
      </c>
      <c r="AN52" s="62" t="str">
        <f>IF(ISBLANK(K52)=TRUE,"",VLOOKUP(K52,'validation code'!$X$48:$Y$49,2,0))</f>
        <v/>
      </c>
      <c r="AO52" s="62"/>
      <c r="AP52" s="6" t="s">
        <v>1136</v>
      </c>
      <c r="AQ52" s="6" t="str">
        <f>IF(ISBLANK($B$2)=TRUE,"",VLOOKUP($B$2,'validation code'!$W$54:$X$69,2,0))</f>
        <v>QAS</v>
      </c>
      <c r="AR52" s="74" t="s">
        <v>1119</v>
      </c>
      <c r="AS52" s="6" t="str">
        <f t="shared" si="55"/>
        <v/>
      </c>
      <c r="AT52" s="6" t="str">
        <f t="shared" si="56"/>
        <v>0051</v>
      </c>
      <c r="AU52" s="6" t="str">
        <f t="shared" si="49"/>
        <v>CX-22-QAS-00--0051</v>
      </c>
      <c r="AV52" s="6" t="str">
        <f t="shared" si="31"/>
        <v>Not Completed</v>
      </c>
      <c r="AW52" s="6">
        <f t="shared" si="57"/>
        <v>0</v>
      </c>
      <c r="AX52" s="6">
        <f t="shared" si="58"/>
        <v>0</v>
      </c>
      <c r="AY52" s="6">
        <f t="shared" si="59"/>
        <v>1</v>
      </c>
      <c r="AZ52" s="6">
        <f t="shared" si="60"/>
        <v>0</v>
      </c>
      <c r="BA52" s="6">
        <f t="shared" si="61"/>
        <v>0</v>
      </c>
      <c r="BB52" s="6">
        <f t="shared" si="62"/>
        <v>0</v>
      </c>
      <c r="BC52" s="6">
        <f t="shared" si="63"/>
        <v>0</v>
      </c>
      <c r="BD52" s="6">
        <f t="shared" si="64"/>
        <v>1</v>
      </c>
      <c r="BE52" s="6">
        <f t="shared" si="65"/>
        <v>0</v>
      </c>
      <c r="BF52" s="6">
        <f t="shared" si="66"/>
        <v>0</v>
      </c>
      <c r="BG52" s="6">
        <f t="shared" si="67"/>
        <v>1</v>
      </c>
      <c r="BH52" s="6">
        <f t="shared" si="68"/>
        <v>1</v>
      </c>
      <c r="BI52" s="6">
        <f t="shared" si="69"/>
        <v>0</v>
      </c>
      <c r="BJ52" s="6">
        <f t="shared" si="70"/>
        <v>0</v>
      </c>
      <c r="BK52" s="6">
        <f t="shared" si="71"/>
        <v>0</v>
      </c>
      <c r="BL52" s="6">
        <f t="shared" si="72"/>
        <v>0</v>
      </c>
      <c r="BM52" s="6">
        <f t="shared" si="73"/>
        <v>0</v>
      </c>
    </row>
    <row r="55" spans="1:70" ht="15.75">
      <c r="BO55" s="59" t="s">
        <v>1106</v>
      </c>
      <c r="BP55" s="57" t="s">
        <v>1116</v>
      </c>
      <c r="BQ55" s="58" t="s">
        <v>1104</v>
      </c>
      <c r="BR55" s="57" t="s">
        <v>1105</v>
      </c>
    </row>
    <row r="56" spans="1:70">
      <c r="BO56" s="60">
        <v>1</v>
      </c>
      <c r="BP56" s="52" t="e">
        <f t="shared" ref="BP56:BP65" si="77">INDEX(L:L,MATCH(BQ56,$AK:$AK,0))</f>
        <v>#VALUE!</v>
      </c>
      <c r="BQ56" s="53" t="e">
        <f>LARGE(AK:AK,1)</f>
        <v>#VALUE!</v>
      </c>
      <c r="BR56" s="54" t="e">
        <f>BQ56/#REF!</f>
        <v>#VALUE!</v>
      </c>
    </row>
    <row r="57" spans="1:70">
      <c r="BO57" s="60">
        <v>2</v>
      </c>
      <c r="BP57" s="52" t="e">
        <f t="shared" si="77"/>
        <v>#VALUE!</v>
      </c>
      <c r="BQ57" s="53" t="e">
        <f>LARGE(AK:AK,2)</f>
        <v>#VALUE!</v>
      </c>
      <c r="BR57" s="54" t="e">
        <f>BQ57/#REF!</f>
        <v>#VALUE!</v>
      </c>
    </row>
    <row r="58" spans="1:70">
      <c r="BO58" s="60">
        <v>3</v>
      </c>
      <c r="BP58" s="52" t="e">
        <f t="shared" si="77"/>
        <v>#VALUE!</v>
      </c>
      <c r="BQ58" s="53" t="e">
        <f>LARGE(AK:AK,3)</f>
        <v>#VALUE!</v>
      </c>
      <c r="BR58" s="54" t="e">
        <f>BQ58/#REF!</f>
        <v>#VALUE!</v>
      </c>
    </row>
    <row r="59" spans="1:70">
      <c r="BO59" s="60">
        <v>4</v>
      </c>
      <c r="BP59" s="52" t="e">
        <f t="shared" si="77"/>
        <v>#VALUE!</v>
      </c>
      <c r="BQ59" s="53" t="e">
        <f>LARGE(AK:AK,4)</f>
        <v>#VALUE!</v>
      </c>
      <c r="BR59" s="54" t="e">
        <f>BQ59/#REF!</f>
        <v>#VALUE!</v>
      </c>
    </row>
    <row r="60" spans="1:70">
      <c r="BO60" s="60">
        <v>5</v>
      </c>
      <c r="BP60" s="52" t="e">
        <f t="shared" si="77"/>
        <v>#VALUE!</v>
      </c>
      <c r="BQ60" s="53" t="e">
        <f>LARGE(AK:AK,5)</f>
        <v>#VALUE!</v>
      </c>
      <c r="BR60" s="54" t="e">
        <f>BQ60/#REF!</f>
        <v>#VALUE!</v>
      </c>
    </row>
    <row r="61" spans="1:70">
      <c r="BO61" s="60">
        <v>6</v>
      </c>
      <c r="BP61" s="52" t="e">
        <f t="shared" si="77"/>
        <v>#VALUE!</v>
      </c>
      <c r="BQ61" s="53" t="e">
        <f>LARGE(AK:AK,6)</f>
        <v>#VALUE!</v>
      </c>
      <c r="BR61" s="54" t="e">
        <f>BQ61/#REF!</f>
        <v>#VALUE!</v>
      </c>
    </row>
    <row r="62" spans="1:70">
      <c r="BO62" s="60">
        <v>7</v>
      </c>
      <c r="BP62" s="52" t="e">
        <f t="shared" si="77"/>
        <v>#VALUE!</v>
      </c>
      <c r="BQ62" s="53" t="e">
        <f>LARGE(AK:AK,7)</f>
        <v>#VALUE!</v>
      </c>
      <c r="BR62" s="54" t="e">
        <f>BQ62/#REF!</f>
        <v>#VALUE!</v>
      </c>
    </row>
    <row r="63" spans="1:70">
      <c r="BO63" s="60">
        <v>8</v>
      </c>
      <c r="BP63" s="52" t="e">
        <f t="shared" si="77"/>
        <v>#VALUE!</v>
      </c>
      <c r="BQ63" s="53" t="e">
        <f>LARGE(AK:AK,8)</f>
        <v>#VALUE!</v>
      </c>
      <c r="BR63" s="54" t="e">
        <f>BQ63/#REF!</f>
        <v>#VALUE!</v>
      </c>
    </row>
    <row r="64" spans="1:70">
      <c r="BO64" s="60">
        <v>9</v>
      </c>
      <c r="BP64" s="52" t="e">
        <f t="shared" si="77"/>
        <v>#VALUE!</v>
      </c>
      <c r="BQ64" s="53" t="e">
        <f>LARGE(AK:AK,9)</f>
        <v>#VALUE!</v>
      </c>
      <c r="BR64" s="54" t="e">
        <f>BQ64/#REF!</f>
        <v>#VALUE!</v>
      </c>
    </row>
    <row r="65" spans="67:70">
      <c r="BO65" s="61">
        <v>10</v>
      </c>
      <c r="BP65" s="51" t="e">
        <f t="shared" si="77"/>
        <v>#VALUE!</v>
      </c>
      <c r="BQ65" s="55" t="e">
        <f>LARGE(AK:AK,10)</f>
        <v>#VALUE!</v>
      </c>
      <c r="BR65" s="56" t="e">
        <f>BQ65/#REF!</f>
        <v>#VALUE!</v>
      </c>
    </row>
    <row r="66" spans="67:70" ht="4.3499999999999996" customHeight="1">
      <c r="BR66" s="69"/>
    </row>
    <row r="67" spans="67:70">
      <c r="BO67" s="63">
        <v>11</v>
      </c>
      <c r="BP67" s="6" t="s">
        <v>1111</v>
      </c>
      <c r="BQ67" s="67" t="e">
        <f>BQ68-SUM(BQ56:BQ65)</f>
        <v>#REF!</v>
      </c>
      <c r="BR67" s="70" t="e">
        <f>BQ67/#REF!</f>
        <v>#REF!</v>
      </c>
    </row>
    <row r="68" spans="67:70">
      <c r="BO68" s="100" t="s">
        <v>1102</v>
      </c>
      <c r="BP68" s="100"/>
      <c r="BQ68" s="68" t="e">
        <f>#REF!</f>
        <v>#REF!</v>
      </c>
      <c r="BR68" s="71" t="e">
        <f>BQ68/#REF!</f>
        <v>#REF!</v>
      </c>
    </row>
  </sheetData>
  <sheetProtection formatCells="0" formatColumns="0" formatRows="0" insertColumns="0" insertRows="0" sort="0" autoFilter="0"/>
  <dataConsolidate/>
  <mergeCells count="1">
    <mergeCell ref="BO68:BP68"/>
  </mergeCells>
  <conditionalFormatting sqref="A3:B51">
    <cfRule type="containsText" dxfId="2" priority="8" operator="containsText" text="not ">
      <formula>NOT(ISERROR(SEARCH("not ",A3)))</formula>
    </cfRule>
  </conditionalFormatting>
  <conditionalFormatting sqref="A52:B52">
    <cfRule type="containsText" dxfId="1" priority="7" operator="containsText" text="not ">
      <formula>NOT(ISERROR(SEARCH("not ",A52)))</formula>
    </cfRule>
  </conditionalFormatting>
  <conditionalFormatting sqref="A2:B2">
    <cfRule type="containsText" dxfId="0" priority="1" operator="containsText" text="not ">
      <formula>NOT(ISERROR(SEARCH("not ",A2)))</formula>
    </cfRule>
  </conditionalFormatting>
  <dataValidations count="7">
    <dataValidation type="list" allowBlank="1" showInputMessage="1" showErrorMessage="1" sqref="K2:K52">
      <formula1>T_impdom</formula1>
    </dataValidation>
    <dataValidation type="textLength" allowBlank="1" showInputMessage="1" showErrorMessage="1" error="data tidak sesuai_x000a__x000a_Input sesuai standard Equipment Number" promptTitle="Equipment No" prompt="Contoh : &quot;FMJE025&quot;" sqref="M2:M52">
      <formula1>7</formula1>
      <formula2>7</formula2>
    </dataValidation>
    <dataValidation type="list" allowBlank="1" showInputMessage="1" showErrorMessage="1" sqref="F2:F52">
      <formula1>INDIRECT(AL2)</formula1>
    </dataValidation>
    <dataValidation type="list" allowBlank="1" showInputMessage="1" showErrorMessage="1" sqref="O2:O52">
      <formula1>INDIRECT(AN2)</formula1>
    </dataValidation>
    <dataValidation type="list" allowBlank="1" showInputMessage="1" showErrorMessage="1" sqref="B2">
      <formula1>tabel_dept</formula1>
    </dataValidation>
    <dataValidation type="list" allowBlank="1" showInputMessage="1" showErrorMessage="1" sqref="E2:E52">
      <formula1>INDIRECT($B$2)</formula1>
    </dataValidation>
    <dataValidation type="list" allowBlank="1" showInputMessage="1" showErrorMessage="1" sqref="H2:H52">
      <formula1>INDIRECT(AM2)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'validation code'!$W$26:$W$32</xm:f>
          </x14:formula1>
          <xm:sqref>I2:I52</xm:sqref>
        </x14:dataValidation>
        <x14:dataValidation type="list" allowBlank="1" showInputMessage="1" showErrorMessage="1">
          <x14:formula1>
            <xm:f>'validation code'!$Y$51:$Y$70</xm:f>
          </x14:formula1>
          <xm:sqref>T2:T52 V2:V52</xm:sqref>
        </x14:dataValidation>
        <x14:dataValidation type="list" allowBlank="1" showInputMessage="1" showErrorMessage="1">
          <x14:formula1>
            <xm:f>'validation code'!$X$73:$X$75</xm:f>
          </x14:formula1>
          <xm:sqref>X2:X52</xm:sqref>
        </x14:dataValidation>
        <x14:dataValidation type="list" allowBlank="1" showInputMessage="1" showErrorMessage="1">
          <x14:formula1>
            <xm:f>'validation code'!$Y$17:$Y$28</xm:f>
          </x14:formula1>
          <xm:sqref>S2:S52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00"/>
  <sheetViews>
    <sheetView workbookViewId="0">
      <selection activeCell="F13" sqref="F13"/>
    </sheetView>
  </sheetViews>
  <sheetFormatPr defaultRowHeight="15"/>
  <cols>
    <col min="2" max="2" width="6.85546875" bestFit="1" customWidth="1"/>
    <col min="3" max="3" width="7" bestFit="1" customWidth="1"/>
    <col min="4" max="4" width="57.85546875" bestFit="1" customWidth="1"/>
    <col min="5" max="5" width="6" bestFit="1" customWidth="1"/>
    <col min="6" max="6" width="63" bestFit="1" customWidth="1"/>
    <col min="7" max="7" width="59" bestFit="1" customWidth="1"/>
    <col min="8" max="8" width="65.140625" bestFit="1" customWidth="1"/>
    <col min="9" max="9" width="62" bestFit="1" customWidth="1"/>
    <col min="10" max="10" width="42.85546875" bestFit="1" customWidth="1"/>
    <col min="11" max="11" width="43.42578125" bestFit="1" customWidth="1"/>
    <col min="12" max="12" width="39" bestFit="1" customWidth="1"/>
    <col min="13" max="13" width="31.85546875" bestFit="1" customWidth="1"/>
    <col min="14" max="14" width="62" bestFit="1" customWidth="1"/>
    <col min="15" max="15" width="62.140625" bestFit="1" customWidth="1"/>
    <col min="16" max="16" width="39" bestFit="1" customWidth="1"/>
    <col min="17" max="17" width="47.140625" bestFit="1" customWidth="1"/>
    <col min="18" max="18" width="46.42578125" bestFit="1" customWidth="1"/>
    <col min="20" max="20" width="46" bestFit="1" customWidth="1"/>
    <col min="21" max="21" width="18.5703125" bestFit="1" customWidth="1"/>
    <col min="22" max="22" width="18.5703125" customWidth="1"/>
    <col min="23" max="23" width="17.42578125" bestFit="1" customWidth="1"/>
    <col min="24" max="24" width="8" bestFit="1" customWidth="1"/>
    <col min="29" max="29" width="20.42578125" bestFit="1" customWidth="1"/>
  </cols>
  <sheetData>
    <row r="1" spans="2:34"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T1" s="1" t="s">
        <v>20</v>
      </c>
      <c r="X1" s="1" t="s">
        <v>22</v>
      </c>
      <c r="Z1" s="2" t="s">
        <v>3</v>
      </c>
      <c r="AA1" s="2"/>
      <c r="AC1" s="2" t="s">
        <v>23</v>
      </c>
      <c r="AE1" t="s">
        <v>24</v>
      </c>
    </row>
    <row r="2" spans="2:34">
      <c r="B2" t="s">
        <v>7</v>
      </c>
      <c r="C2" t="s">
        <v>25</v>
      </c>
      <c r="D2" t="s">
        <v>26</v>
      </c>
      <c r="E2" t="s">
        <v>7</v>
      </c>
      <c r="F2" t="s">
        <v>27</v>
      </c>
      <c r="G2" t="s">
        <v>28</v>
      </c>
      <c r="H2" t="str">
        <f>C28&amp;"_"&amp;D28</f>
        <v>533299_Insurance, Other, Personal expense</v>
      </c>
      <c r="I2" t="str">
        <f>C39&amp;"_"&amp;D39</f>
        <v>532406_Rent, Furniture and fixtures</v>
      </c>
      <c r="J2" t="str">
        <f>C124&amp;"_"&amp;D124</f>
        <v>532601_Travel &amp; Transportation, Domestic, Meal</v>
      </c>
      <c r="K2" t="str">
        <f>C130&amp;"_"&amp;D130</f>
        <v>532601_Travel &amp; Transportation, Domestic, Meal</v>
      </c>
      <c r="L2" t="str">
        <f>C138&amp;"_"&amp;D138</f>
        <v>532601_Travel &amp; Transportation, Domestic, Meal</v>
      </c>
      <c r="M2" t="str">
        <f>C146&amp;"_"&amp;D146</f>
        <v>532601_Travel &amp; Transportation, Domestic, Meal</v>
      </c>
      <c r="N2" t="str">
        <f>C150&amp;"_"&amp;D150</f>
        <v>532601_Travel &amp; Transportation, Domestic, Meal</v>
      </c>
      <c r="O2" t="str">
        <f>C168&amp;"_"&amp;D168</f>
        <v>532601_Travel &amp; Transportation, Domestic, Meal</v>
      </c>
      <c r="P2" t="str">
        <f>C171&amp;"_"&amp;D171</f>
        <v>532601_Travel &amp; Transportation, Domestic, Others</v>
      </c>
      <c r="Q2" t="str">
        <f>C181&amp;"_"&amp;D181</f>
        <v>532601_Travel &amp; Transportation, Domestic, Others</v>
      </c>
      <c r="R2" t="str">
        <f>C193&amp;"_"&amp;D193</f>
        <v>532601_Travel &amp; Transportation, Domestic, Others</v>
      </c>
      <c r="T2" t="s">
        <v>259</v>
      </c>
      <c r="X2" s="3">
        <v>43191</v>
      </c>
      <c r="Z2" s="4" t="s">
        <v>31</v>
      </c>
      <c r="AA2" s="4">
        <v>13544</v>
      </c>
      <c r="AC2" s="4" t="s">
        <v>32</v>
      </c>
    </row>
    <row r="3" spans="2:34">
      <c r="B3" t="s">
        <v>7</v>
      </c>
      <c r="C3" t="s">
        <v>33</v>
      </c>
      <c r="D3" t="s">
        <v>34</v>
      </c>
      <c r="E3" t="s">
        <v>8</v>
      </c>
      <c r="F3" t="s">
        <v>35</v>
      </c>
      <c r="G3" t="s">
        <v>36</v>
      </c>
      <c r="H3" t="str">
        <f t="shared" ref="H3:H12" si="0">C29&amp;"_"&amp;D29</f>
        <v>533201_Insurance, Aisin Group insurance, Building &amp; Equipment</v>
      </c>
      <c r="I3" t="str">
        <f t="shared" ref="I3:I61" si="1">C40&amp;"_"&amp;D40</f>
        <v>532404_Rent, Vehicles</v>
      </c>
      <c r="J3" t="str">
        <f t="shared" ref="J3:J7" si="2">C125&amp;"_"&amp;D125</f>
        <v>532601_Travel &amp; Transportation, Domestic, Others</v>
      </c>
      <c r="K3" t="str">
        <f t="shared" ref="K3:K9" si="3">C131&amp;"_"&amp;D131</f>
        <v>532601_Travel &amp; Transportation, Domestic, Others</v>
      </c>
      <c r="L3" t="str">
        <f t="shared" ref="L3:L9" si="4">C139&amp;"_"&amp;D139</f>
        <v>532601_Travel &amp; Transportation, Domestic, Others</v>
      </c>
      <c r="M3" t="str">
        <f t="shared" ref="M3:M5" si="5">C147&amp;"_"&amp;D147</f>
        <v>532601_Travel &amp; Transportation, Domestic, Others</v>
      </c>
      <c r="N3" t="str">
        <f t="shared" ref="N3:N19" si="6">C151&amp;"_"&amp;D151</f>
        <v>532601_Travel &amp; Transportation, Domestic, Others</v>
      </c>
      <c r="O3" t="str">
        <f>C169&amp;"_"&amp;D169</f>
        <v>532601_Travel &amp; Transportation, Domestic, Others</v>
      </c>
      <c r="P3" t="str">
        <f t="shared" ref="P3:P10" si="7">C172&amp;"_"&amp;D172</f>
        <v>532601_Travel &amp; Transportation, Domestic, Meal</v>
      </c>
      <c r="Q3" t="str">
        <f t="shared" ref="Q3:Q13" si="8">C182&amp;"_"&amp;D182</f>
        <v>532601_Travel &amp; Transportation, Domestic, Meal</v>
      </c>
      <c r="R3" t="str">
        <f t="shared" ref="R3:R4" si="9">C194&amp;"_"&amp;D194</f>
        <v>532601_Travel &amp; Transportation, Domestic, Meal</v>
      </c>
      <c r="T3" t="s">
        <v>260</v>
      </c>
      <c r="X3" s="3">
        <v>43221</v>
      </c>
      <c r="Z3" s="4" t="s">
        <v>39</v>
      </c>
      <c r="AA3" s="4">
        <v>112.36</v>
      </c>
      <c r="AC3" s="4" t="s">
        <v>40</v>
      </c>
    </row>
    <row r="4" spans="2:34">
      <c r="B4" t="s">
        <v>7</v>
      </c>
      <c r="C4" t="s">
        <v>41</v>
      </c>
      <c r="D4" t="s">
        <v>42</v>
      </c>
      <c r="E4" t="s">
        <v>9</v>
      </c>
      <c r="F4" t="s">
        <v>43</v>
      </c>
      <c r="G4" t="s">
        <v>44</v>
      </c>
      <c r="H4" t="str">
        <f t="shared" si="0"/>
        <v>533201_Insurance, Aisin Group insurance, Inventory</v>
      </c>
      <c r="I4" t="str">
        <f t="shared" si="1"/>
        <v>521840_Welfare,Uniform</v>
      </c>
      <c r="J4" t="str">
        <f t="shared" si="2"/>
        <v>532601_Travel &amp; Transportation, Domestic, Meal</v>
      </c>
      <c r="K4" t="str">
        <f t="shared" si="3"/>
        <v>532601_Travel &amp; Transportation, Domestic, Meal</v>
      </c>
      <c r="L4" t="str">
        <f t="shared" si="4"/>
        <v>532601_Travel &amp; Transportation, Domestic, Meal</v>
      </c>
      <c r="M4" t="str">
        <f t="shared" si="5"/>
        <v>532601_Travel &amp; Transportation, Domestic, Meal</v>
      </c>
      <c r="N4" t="str">
        <f t="shared" si="6"/>
        <v>532601_Travel &amp; Transportation, Domestic, Meal</v>
      </c>
      <c r="O4" t="str">
        <f>C170&amp;"_"&amp;D170</f>
        <v>532601_Travel &amp; Transportation, Domestic, Meal</v>
      </c>
      <c r="P4" t="str">
        <f t="shared" si="7"/>
        <v>532601_Travel &amp; Transportation, Domestic, Others</v>
      </c>
      <c r="Q4" t="str">
        <f t="shared" si="8"/>
        <v>532601_Travel &amp; Transportation, Domestic, Others</v>
      </c>
      <c r="R4" t="str">
        <f t="shared" si="9"/>
        <v>532601_Travel &amp; Transportation, Domestic, Others</v>
      </c>
      <c r="T4" t="s">
        <v>261</v>
      </c>
      <c r="X4" s="3">
        <v>43252</v>
      </c>
      <c r="Z4" s="4" t="s">
        <v>46</v>
      </c>
      <c r="AA4" s="4">
        <v>375.28</v>
      </c>
      <c r="AC4" s="4" t="s">
        <v>47</v>
      </c>
    </row>
    <row r="5" spans="2:34">
      <c r="B5" t="s">
        <v>7</v>
      </c>
      <c r="C5" t="s">
        <v>48</v>
      </c>
      <c r="D5" t="s">
        <v>49</v>
      </c>
      <c r="E5" t="s">
        <v>50</v>
      </c>
      <c r="F5" t="s">
        <v>51</v>
      </c>
      <c r="G5" t="s">
        <v>52</v>
      </c>
      <c r="H5" t="str">
        <f t="shared" si="0"/>
        <v>533202_Insurance, Car Insurance</v>
      </c>
      <c r="I5" t="str">
        <f t="shared" si="1"/>
        <v>533401_Taxes and Due, Park&amp;Toll (Delivery &amp; Box)</v>
      </c>
      <c r="J5" t="str">
        <f t="shared" si="2"/>
        <v>532601_Travel &amp; Transportation, Domestic, Others</v>
      </c>
      <c r="K5" t="str">
        <f t="shared" si="3"/>
        <v>532601_Travel &amp; Transportation, Domestic, Others</v>
      </c>
      <c r="L5" t="str">
        <f t="shared" si="4"/>
        <v>532601_Travel &amp; Transportation, Domestic, Others</v>
      </c>
      <c r="M5" t="str">
        <f t="shared" si="5"/>
        <v>532601_Travel &amp; Transportation, Domestic, Others</v>
      </c>
      <c r="N5" t="str">
        <f t="shared" si="6"/>
        <v>532601_Travel &amp; Transportation, Domestic, Others</v>
      </c>
      <c r="P5" t="str">
        <f t="shared" si="7"/>
        <v>532601_Travel &amp; Transportation, Domestic, Meal</v>
      </c>
      <c r="Q5" t="str">
        <f t="shared" si="8"/>
        <v>532601_Travel &amp; Transportation, Domestic, Meal</v>
      </c>
      <c r="T5" s="46" t="s">
        <v>262</v>
      </c>
      <c r="U5" s="46"/>
      <c r="V5" s="46"/>
      <c r="X5" s="3">
        <v>43282</v>
      </c>
      <c r="Z5" s="4" t="s">
        <v>54</v>
      </c>
      <c r="AA5" s="4">
        <v>1</v>
      </c>
      <c r="AC5" s="4" t="s">
        <v>55</v>
      </c>
    </row>
    <row r="6" spans="2:34" ht="24.75" customHeight="1">
      <c r="B6" t="s">
        <v>7</v>
      </c>
      <c r="C6" t="s">
        <v>56</v>
      </c>
      <c r="D6" t="s">
        <v>57</v>
      </c>
      <c r="E6" t="s">
        <v>58</v>
      </c>
      <c r="F6" t="s">
        <v>59</v>
      </c>
      <c r="G6" t="s">
        <v>60</v>
      </c>
      <c r="H6" t="str">
        <f t="shared" si="0"/>
        <v>533201_Insurance, Aisin Group insurance, Machine</v>
      </c>
      <c r="I6" t="str">
        <f t="shared" si="1"/>
        <v>521901_Education, Domestic</v>
      </c>
      <c r="J6" t="str">
        <f t="shared" si="2"/>
        <v>532601_Travel &amp; Transportation, Domestic, Meal</v>
      </c>
      <c r="K6" t="str">
        <f t="shared" si="3"/>
        <v>532601_Travel &amp; Transportation, Domestic, Meal</v>
      </c>
      <c r="L6" t="str">
        <f t="shared" si="4"/>
        <v>532601_Travel &amp; Transportation, Domestic, Meal</v>
      </c>
      <c r="O6" s="48" t="s">
        <v>1102</v>
      </c>
      <c r="P6" s="47">
        <f>SUM(P11:P200)</f>
        <v>0</v>
      </c>
      <c r="Q6" t="str">
        <f t="shared" si="8"/>
        <v>532601_Travel &amp; Transportation, Domestic, Others</v>
      </c>
      <c r="S6" s="49"/>
      <c r="T6" s="50">
        <f>SUM(T11:T200)</f>
        <v>0</v>
      </c>
      <c r="U6" s="49"/>
      <c r="V6" s="50">
        <f>SUM(V11:V200)</f>
        <v>0</v>
      </c>
      <c r="W6" s="50">
        <f t="shared" ref="W6:AH6" si="10">SUM(W11:W200)</f>
        <v>0</v>
      </c>
      <c r="X6" s="50">
        <f t="shared" si="10"/>
        <v>130488</v>
      </c>
      <c r="Y6" s="50">
        <f t="shared" si="10"/>
        <v>0</v>
      </c>
      <c r="Z6" s="50">
        <f t="shared" si="10"/>
        <v>0</v>
      </c>
      <c r="AA6" s="50">
        <f>SUM(AA11:AA200)</f>
        <v>0</v>
      </c>
      <c r="AB6" s="50">
        <f t="shared" si="10"/>
        <v>432100</v>
      </c>
      <c r="AC6" s="50">
        <f t="shared" si="10"/>
        <v>0</v>
      </c>
      <c r="AD6" s="50">
        <f t="shared" si="10"/>
        <v>0</v>
      </c>
      <c r="AE6" s="50">
        <f t="shared" si="10"/>
        <v>0</v>
      </c>
      <c r="AF6" s="50">
        <f t="shared" si="10"/>
        <v>0</v>
      </c>
      <c r="AG6" s="50">
        <f t="shared" si="10"/>
        <v>0</v>
      </c>
      <c r="AH6" s="50">
        <f t="shared" si="10"/>
        <v>0</v>
      </c>
    </row>
    <row r="7" spans="2:34">
      <c r="B7" t="s">
        <v>7</v>
      </c>
      <c r="C7" t="s">
        <v>62</v>
      </c>
      <c r="D7" t="s">
        <v>63</v>
      </c>
      <c r="E7" t="s">
        <v>12</v>
      </c>
      <c r="F7" t="s">
        <v>64</v>
      </c>
      <c r="G7" t="s">
        <v>65</v>
      </c>
      <c r="H7" t="str">
        <f t="shared" si="0"/>
        <v>639901_Miscellaneous Expenses, Bank Fee</v>
      </c>
      <c r="I7" t="str">
        <f t="shared" si="1"/>
        <v>521901_Education Foreign</v>
      </c>
      <c r="J7" t="str">
        <f t="shared" si="2"/>
        <v>532601_Travel &amp; Transportation, Domestic, Others</v>
      </c>
      <c r="K7" t="str">
        <f t="shared" si="3"/>
        <v>532601_Travel &amp; Transportation, Domestic, Others</v>
      </c>
      <c r="L7" t="str">
        <f t="shared" si="4"/>
        <v>532601_Travel &amp; Transportation, Domestic, Others</v>
      </c>
      <c r="N7" t="s">
        <v>1101</v>
      </c>
      <c r="P7" t="str">
        <f t="shared" si="7"/>
        <v>532601_Travel &amp; Transportation, Domestic, Meal</v>
      </c>
      <c r="Q7" t="str">
        <f t="shared" si="8"/>
        <v>532601_Travel &amp; Transportation, Domestic, Meal</v>
      </c>
      <c r="R7" s="6"/>
      <c r="S7" s="6"/>
      <c r="T7" s="6" t="s">
        <v>264</v>
      </c>
      <c r="U7" s="6" t="s">
        <v>1103</v>
      </c>
      <c r="V7" s="6"/>
      <c r="X7" s="3">
        <v>43344</v>
      </c>
      <c r="Z7" s="5"/>
      <c r="AA7" s="5"/>
      <c r="AC7" s="4" t="s">
        <v>66</v>
      </c>
    </row>
    <row r="8" spans="2:34">
      <c r="B8" t="s">
        <v>7</v>
      </c>
      <c r="C8" t="s">
        <v>67</v>
      </c>
      <c r="D8" t="s">
        <v>68</v>
      </c>
      <c r="E8" t="s">
        <v>13</v>
      </c>
      <c r="F8" t="s">
        <v>69</v>
      </c>
      <c r="H8" t="str">
        <f t="shared" si="0"/>
        <v>633201_Insurance, Aisin Group insurance, Office Machine &amp; Equipment</v>
      </c>
      <c r="I8" t="str">
        <f t="shared" si="1"/>
        <v>621310_Salary, Regular</v>
      </c>
      <c r="K8" t="str">
        <f t="shared" si="3"/>
        <v>532601_Travel &amp; Transportation, Domestic, Meal</v>
      </c>
      <c r="L8" t="str">
        <f t="shared" si="4"/>
        <v>532601_Travel &amp; Transportation, Domestic, Meal</v>
      </c>
      <c r="N8" t="str">
        <f t="shared" si="6"/>
        <v>532601_Travel &amp; Transportation, Domestic, Meal</v>
      </c>
      <c r="P8" t="str">
        <f t="shared" si="7"/>
        <v>532601_Travel &amp; Transportation, Domestic, Others</v>
      </c>
      <c r="Q8" t="str">
        <f t="shared" si="8"/>
        <v>532601_Travel &amp; Transportation, Domestic, Others</v>
      </c>
      <c r="R8" s="6"/>
      <c r="S8" s="6"/>
      <c r="T8" s="6" t="s">
        <v>265</v>
      </c>
      <c r="U8" s="6"/>
      <c r="V8" s="6"/>
      <c r="X8" s="3">
        <v>43374</v>
      </c>
      <c r="Z8" s="5"/>
      <c r="AA8" s="5"/>
      <c r="AC8" s="4" t="s">
        <v>70</v>
      </c>
    </row>
    <row r="9" spans="2:34">
      <c r="B9" t="s">
        <v>7</v>
      </c>
      <c r="C9" t="s">
        <v>71</v>
      </c>
      <c r="D9" t="s">
        <v>72</v>
      </c>
      <c r="E9" t="s">
        <v>14</v>
      </c>
      <c r="F9" t="s">
        <v>73</v>
      </c>
      <c r="H9" t="str">
        <f t="shared" si="0"/>
        <v>633202_Insurance, Car Insurance, Vehicle Sedan</v>
      </c>
      <c r="I9" t="str">
        <f t="shared" si="1"/>
        <v>621210_Salary, Overtime</v>
      </c>
      <c r="K9" t="str">
        <f t="shared" si="3"/>
        <v>532601_Travel &amp; Transportation, Domestic, Others</v>
      </c>
      <c r="L9" t="str">
        <f t="shared" si="4"/>
        <v>532601_Travel &amp; Transportation, Domestic, Others</v>
      </c>
      <c r="N9" t="str">
        <f t="shared" si="6"/>
        <v>532601_Travel &amp; Transportation, Domestic, Others</v>
      </c>
      <c r="P9" t="str">
        <f t="shared" si="7"/>
        <v>532601_Travel &amp; Transportation, Domestic, Meal</v>
      </c>
      <c r="Q9" t="str">
        <f t="shared" si="8"/>
        <v>532601_Travel &amp; Transportation, Domestic, Meal</v>
      </c>
      <c r="R9" s="6"/>
      <c r="S9" s="6"/>
      <c r="T9" s="6" t="s">
        <v>266</v>
      </c>
      <c r="U9" s="6"/>
      <c r="V9" s="6"/>
      <c r="X9" s="3">
        <v>43405</v>
      </c>
      <c r="Z9" s="5"/>
      <c r="AA9" s="5"/>
    </row>
    <row r="10" spans="2:34">
      <c r="B10" t="s">
        <v>7</v>
      </c>
      <c r="C10" t="s">
        <v>74</v>
      </c>
      <c r="D10" t="s">
        <v>75</v>
      </c>
      <c r="E10" t="s">
        <v>15</v>
      </c>
      <c r="F10" t="s">
        <v>76</v>
      </c>
      <c r="H10" t="str">
        <f t="shared" si="0"/>
        <v>633202_Insurance, Car Insurance, Vehicle Non Sedan</v>
      </c>
      <c r="I10" t="str">
        <f t="shared" si="1"/>
        <v>621330_Salary, Travel Allowance</v>
      </c>
      <c r="N10" t="str">
        <f t="shared" si="6"/>
        <v>532601_Travel &amp; Transportation, Domestic, Meal</v>
      </c>
      <c r="P10" t="str">
        <f t="shared" si="7"/>
        <v>532601_Travel &amp; Transportation, Domestic, Others</v>
      </c>
      <c r="Q10" t="str">
        <f t="shared" si="8"/>
        <v>532601_Travel &amp; Transportation, Domestic, Others</v>
      </c>
      <c r="T10" t="s">
        <v>267</v>
      </c>
      <c r="X10" s="3">
        <v>43435</v>
      </c>
      <c r="Z10" s="5"/>
      <c r="AA10" s="5"/>
    </row>
    <row r="11" spans="2:34">
      <c r="B11" t="s">
        <v>7</v>
      </c>
      <c r="C11" t="s">
        <v>77</v>
      </c>
      <c r="D11" t="s">
        <v>78</v>
      </c>
      <c r="E11" t="s">
        <v>16</v>
      </c>
      <c r="F11" t="s">
        <v>79</v>
      </c>
      <c r="G11" t="s">
        <v>384</v>
      </c>
      <c r="H11" t="str">
        <f t="shared" si="0"/>
        <v>633299_Insurance, Other, Personal</v>
      </c>
      <c r="I11" t="str">
        <f t="shared" si="1"/>
        <v>621399_Salary, Other</v>
      </c>
      <c r="N11" t="str">
        <f t="shared" si="6"/>
        <v>532601_Travel &amp; Transportation, Domestic, Others</v>
      </c>
      <c r="P11" t="str">
        <f>IF(ISERR(N11*O11)=TRUE,"",N11*O11*L11)</f>
        <v/>
      </c>
      <c r="Q11" t="str">
        <f t="shared" si="8"/>
        <v>532601_Travel &amp; Transportation, Domestic, Meal</v>
      </c>
      <c r="T11" t="s">
        <v>268</v>
      </c>
      <c r="X11" s="3">
        <v>43466</v>
      </c>
      <c r="Z11" s="5"/>
      <c r="AA11" s="5"/>
    </row>
    <row r="12" spans="2:34">
      <c r="B12" t="s">
        <v>80</v>
      </c>
      <c r="C12" t="s">
        <v>81</v>
      </c>
      <c r="D12" t="s">
        <v>82</v>
      </c>
      <c r="E12" t="s">
        <v>17</v>
      </c>
      <c r="F12" t="s">
        <v>83</v>
      </c>
      <c r="H12" t="str">
        <f t="shared" si="0"/>
        <v>633299_Insurance, Other</v>
      </c>
      <c r="I12" t="str">
        <f t="shared" si="1"/>
        <v>521211_Wages, Regular, Direct</v>
      </c>
      <c r="N12" t="str">
        <f t="shared" si="6"/>
        <v>532601_Travel &amp; Transportation, Domestic, Meal</v>
      </c>
      <c r="Q12" t="str">
        <f t="shared" si="8"/>
        <v>532601_Travel &amp; Transportation, Domestic, Others</v>
      </c>
      <c r="T12" t="s">
        <v>269</v>
      </c>
      <c r="X12" s="3">
        <v>43497</v>
      </c>
      <c r="Z12" s="5"/>
      <c r="AA12" s="5"/>
    </row>
    <row r="13" spans="2:34">
      <c r="B13" t="s">
        <v>80</v>
      </c>
      <c r="C13" t="s">
        <v>84</v>
      </c>
      <c r="D13" t="s">
        <v>85</v>
      </c>
      <c r="E13" t="s">
        <v>18</v>
      </c>
      <c r="F13" t="s">
        <v>86</v>
      </c>
      <c r="I13" t="str">
        <f t="shared" si="1"/>
        <v>521221_Wages, Over time, Direct</v>
      </c>
      <c r="N13" t="str">
        <f t="shared" si="6"/>
        <v>532601_Travel &amp; Transportation, Domestic, Others</v>
      </c>
      <c r="Q13" t="str">
        <f t="shared" si="8"/>
        <v>532601_Travel &amp; Transportation, Domestic, Meal</v>
      </c>
      <c r="T13" t="s">
        <v>270</v>
      </c>
      <c r="X13" s="3">
        <v>43525</v>
      </c>
      <c r="Z13" s="5"/>
      <c r="AA13" s="5"/>
    </row>
    <row r="14" spans="2:34">
      <c r="B14" t="s">
        <v>80</v>
      </c>
      <c r="C14" t="s">
        <v>87</v>
      </c>
      <c r="D14" t="s">
        <v>88</v>
      </c>
      <c r="E14" t="s">
        <v>19</v>
      </c>
      <c r="F14" t="s">
        <v>89</v>
      </c>
      <c r="I14" t="str">
        <f t="shared" si="1"/>
        <v>521231_Wages, Travel Allowance, Direct</v>
      </c>
      <c r="N14" t="str">
        <f t="shared" si="6"/>
        <v>532601_Travel &amp; Transportation, Domestic, Meal</v>
      </c>
      <c r="T14" t="s">
        <v>271</v>
      </c>
    </row>
    <row r="15" spans="2:34">
      <c r="B15" t="s">
        <v>7</v>
      </c>
      <c r="C15" t="s">
        <v>90</v>
      </c>
      <c r="D15" t="s">
        <v>91</v>
      </c>
      <c r="F15" t="s">
        <v>92</v>
      </c>
      <c r="I15" t="str">
        <f t="shared" si="1"/>
        <v>521291_Wages, Other, Direct</v>
      </c>
      <c r="N15" t="str">
        <f t="shared" si="6"/>
        <v>532601_Travel &amp; Transportation, Domestic, Others</v>
      </c>
      <c r="T15" t="s">
        <v>272</v>
      </c>
    </row>
    <row r="16" spans="2:34">
      <c r="B16" t="s">
        <v>7</v>
      </c>
      <c r="C16" t="s">
        <v>93</v>
      </c>
      <c r="D16" t="s">
        <v>94</v>
      </c>
      <c r="F16" t="s">
        <v>95</v>
      </c>
      <c r="I16" t="str">
        <f t="shared" si="1"/>
        <v>521212_Wages, Regular, Semi Direct</v>
      </c>
      <c r="N16" t="str">
        <f t="shared" si="6"/>
        <v>532601_Travel &amp; Transportation, Domestic, Meal</v>
      </c>
      <c r="T16" t="s">
        <v>273</v>
      </c>
    </row>
    <row r="17" spans="2:30">
      <c r="B17" t="s">
        <v>7</v>
      </c>
      <c r="C17" t="s">
        <v>96</v>
      </c>
      <c r="D17" t="s">
        <v>97</v>
      </c>
      <c r="F17" t="s">
        <v>98</v>
      </c>
      <c r="I17" t="str">
        <f t="shared" si="1"/>
        <v>521222_Wages, Over time, Semi Direct</v>
      </c>
      <c r="N17" t="str">
        <f t="shared" si="6"/>
        <v>532601_Travel &amp; Transportation, Domestic, Others</v>
      </c>
      <c r="T17" t="s">
        <v>274</v>
      </c>
    </row>
    <row r="18" spans="2:30">
      <c r="B18" t="s">
        <v>7</v>
      </c>
      <c r="C18" t="s">
        <v>99</v>
      </c>
      <c r="D18" t="s">
        <v>72</v>
      </c>
      <c r="F18" t="s">
        <v>100</v>
      </c>
      <c r="I18" t="str">
        <f t="shared" si="1"/>
        <v>521232_Wages, Travel Allowance, Semi Direct</v>
      </c>
      <c r="N18" t="str">
        <f t="shared" si="6"/>
        <v>532601_Travel &amp; Transportation, Domestic, Meal</v>
      </c>
      <c r="T18" t="s">
        <v>275</v>
      </c>
      <c r="U18">
        <v>810000</v>
      </c>
      <c r="W18" t="s">
        <v>180</v>
      </c>
      <c r="AC18" t="s">
        <v>294</v>
      </c>
    </row>
    <row r="19" spans="2:30">
      <c r="B19" t="s">
        <v>7</v>
      </c>
      <c r="C19" t="s">
        <v>101</v>
      </c>
      <c r="D19" t="s">
        <v>102</v>
      </c>
      <c r="F19" t="s">
        <v>103</v>
      </c>
      <c r="I19" t="str">
        <f t="shared" si="1"/>
        <v>521292_Wages, Other, Semi Direct</v>
      </c>
      <c r="N19" t="str">
        <f t="shared" si="6"/>
        <v>532601_Travel &amp; Transportation, Domestic, Others</v>
      </c>
      <c r="T19" t="s">
        <v>276</v>
      </c>
      <c r="U19">
        <v>820000</v>
      </c>
      <c r="W19" t="s">
        <v>181</v>
      </c>
      <c r="AC19" t="s">
        <v>295</v>
      </c>
    </row>
    <row r="20" spans="2:30">
      <c r="B20" t="s">
        <v>7</v>
      </c>
      <c r="C20" t="s">
        <v>104</v>
      </c>
      <c r="D20" t="s">
        <v>78</v>
      </c>
      <c r="F20" t="s">
        <v>105</v>
      </c>
      <c r="I20" t="str">
        <f t="shared" si="1"/>
        <v>532601_Travel &amp; Transportation, Domestic, Ticket</v>
      </c>
      <c r="T20" t="s">
        <v>277</v>
      </c>
      <c r="U20">
        <v>830000</v>
      </c>
      <c r="W20" t="s">
        <v>182</v>
      </c>
      <c r="AC20" t="s">
        <v>296</v>
      </c>
    </row>
    <row r="21" spans="2:30">
      <c r="B21" t="s">
        <v>7</v>
      </c>
      <c r="C21" t="s">
        <v>106</v>
      </c>
      <c r="D21" t="s">
        <v>85</v>
      </c>
      <c r="F21" t="s">
        <v>107</v>
      </c>
      <c r="I21" t="str">
        <f t="shared" si="1"/>
        <v>532601_Travel &amp; Transportation, Domestic, Hotel</v>
      </c>
      <c r="T21" t="s">
        <v>278</v>
      </c>
      <c r="U21">
        <v>840000</v>
      </c>
      <c r="W21" t="s">
        <v>183</v>
      </c>
      <c r="AC21" t="s">
        <v>297</v>
      </c>
    </row>
    <row r="22" spans="2:30">
      <c r="B22" t="s">
        <v>108</v>
      </c>
      <c r="C22" t="s">
        <v>109</v>
      </c>
      <c r="D22" t="s">
        <v>110</v>
      </c>
      <c r="I22" t="str">
        <f t="shared" si="1"/>
        <v>532601_Travel &amp;Transportation, Domestic,　Transport</v>
      </c>
      <c r="T22" t="s">
        <v>279</v>
      </c>
      <c r="U22">
        <v>910000</v>
      </c>
      <c r="W22" t="s">
        <v>184</v>
      </c>
      <c r="AC22" t="s">
        <v>298</v>
      </c>
    </row>
    <row r="23" spans="2:30">
      <c r="B23" t="s">
        <v>8</v>
      </c>
      <c r="C23" t="s">
        <v>111</v>
      </c>
      <c r="D23" t="s">
        <v>112</v>
      </c>
      <c r="I23" t="str">
        <f t="shared" si="1"/>
        <v>532601_Travel &amp; Transportation, Domestic, Meal</v>
      </c>
      <c r="T23" t="s">
        <v>280</v>
      </c>
      <c r="U23">
        <v>920000</v>
      </c>
      <c r="W23" t="s">
        <v>185</v>
      </c>
      <c r="AC23" t="s">
        <v>299</v>
      </c>
    </row>
    <row r="24" spans="2:30">
      <c r="B24" t="s">
        <v>8</v>
      </c>
      <c r="C24" t="s">
        <v>113</v>
      </c>
      <c r="D24" t="s">
        <v>114</v>
      </c>
      <c r="I24" t="str">
        <f t="shared" si="1"/>
        <v>532601_Travel &amp; Transportation, Domestic, Others</v>
      </c>
      <c r="T24" t="s">
        <v>281</v>
      </c>
      <c r="U24">
        <v>930000</v>
      </c>
      <c r="W24" t="s">
        <v>186</v>
      </c>
      <c r="AC24" t="s">
        <v>300</v>
      </c>
    </row>
    <row r="25" spans="2:30">
      <c r="B25" t="s">
        <v>8</v>
      </c>
      <c r="C25" t="s">
        <v>115</v>
      </c>
      <c r="D25" t="s">
        <v>116</v>
      </c>
      <c r="I25" t="str">
        <f t="shared" si="1"/>
        <v>532601_Travel &amp; Transportation, Domestic, Meal</v>
      </c>
      <c r="T25" t="s">
        <v>282</v>
      </c>
      <c r="U25">
        <v>940000</v>
      </c>
      <c r="W25" t="s">
        <v>187</v>
      </c>
      <c r="AC25" t="s">
        <v>301</v>
      </c>
    </row>
    <row r="26" spans="2:30">
      <c r="B26" t="s">
        <v>8</v>
      </c>
      <c r="C26" t="s">
        <v>117</v>
      </c>
      <c r="D26" t="s">
        <v>118</v>
      </c>
      <c r="I26" t="str">
        <f t="shared" si="1"/>
        <v>532601_Travel &amp; Transportation, Domestic, Others</v>
      </c>
      <c r="T26" t="s">
        <v>283</v>
      </c>
    </row>
    <row r="27" spans="2:30">
      <c r="B27" t="s">
        <v>8</v>
      </c>
      <c r="C27" t="s">
        <v>119</v>
      </c>
      <c r="D27" t="s">
        <v>120</v>
      </c>
      <c r="I27" t="str">
        <f t="shared" si="1"/>
        <v>532601_Travel &amp; Transportation, Domestic, Meal</v>
      </c>
      <c r="T27" t="s">
        <v>284</v>
      </c>
      <c r="U27" s="1" t="s">
        <v>1</v>
      </c>
    </row>
    <row r="28" spans="2:30">
      <c r="B28" t="s">
        <v>9</v>
      </c>
      <c r="C28" t="s">
        <v>121</v>
      </c>
      <c r="D28" t="s">
        <v>122</v>
      </c>
      <c r="I28" t="str">
        <f t="shared" si="1"/>
        <v>532601_Travel &amp; Transportation, Domestic, Others</v>
      </c>
      <c r="T28" t="s">
        <v>285</v>
      </c>
      <c r="U28" t="s">
        <v>29</v>
      </c>
    </row>
    <row r="29" spans="2:30">
      <c r="B29" t="s">
        <v>9</v>
      </c>
      <c r="C29" t="s">
        <v>123</v>
      </c>
      <c r="D29" t="s">
        <v>124</v>
      </c>
      <c r="I29" t="str">
        <f t="shared" si="1"/>
        <v>532601_Travel &amp; Transportation, Domestic, Meal</v>
      </c>
      <c r="T29" t="s">
        <v>286</v>
      </c>
      <c r="U29" t="s">
        <v>37</v>
      </c>
    </row>
    <row r="30" spans="2:30">
      <c r="B30" t="s">
        <v>9</v>
      </c>
      <c r="C30" t="s">
        <v>123</v>
      </c>
      <c r="D30" t="s">
        <v>125</v>
      </c>
      <c r="I30" t="str">
        <f t="shared" si="1"/>
        <v>532601_Travel &amp; Transportation, Domestic, Others</v>
      </c>
      <c r="T30" t="s">
        <v>287</v>
      </c>
      <c r="U30" t="s">
        <v>45</v>
      </c>
      <c r="AB30" t="s">
        <v>188</v>
      </c>
      <c r="AC30" t="s">
        <v>189</v>
      </c>
      <c r="AD30" t="s">
        <v>189</v>
      </c>
    </row>
    <row r="31" spans="2:30">
      <c r="B31" t="s">
        <v>9</v>
      </c>
      <c r="C31" t="s">
        <v>126</v>
      </c>
      <c r="D31" t="s">
        <v>127</v>
      </c>
      <c r="I31" t="str">
        <f t="shared" si="1"/>
        <v>532601_Travel &amp; Transportation, Domestic, Meal</v>
      </c>
      <c r="T31" t="s">
        <v>288</v>
      </c>
      <c r="U31" t="s">
        <v>53</v>
      </c>
      <c r="AB31" t="s">
        <v>190</v>
      </c>
      <c r="AC31" t="s">
        <v>191</v>
      </c>
      <c r="AD31" t="s">
        <v>246</v>
      </c>
    </row>
    <row r="32" spans="2:30">
      <c r="B32" t="s">
        <v>9</v>
      </c>
      <c r="C32" t="s">
        <v>123</v>
      </c>
      <c r="D32" t="s">
        <v>128</v>
      </c>
      <c r="I32" t="str">
        <f t="shared" si="1"/>
        <v>532601_Travel &amp; Transportation, Domestic, Others</v>
      </c>
      <c r="T32" t="s">
        <v>289</v>
      </c>
      <c r="U32" t="s">
        <v>374</v>
      </c>
      <c r="AB32" t="s">
        <v>192</v>
      </c>
      <c r="AC32" t="s">
        <v>191</v>
      </c>
      <c r="AD32" t="s">
        <v>191</v>
      </c>
    </row>
    <row r="33" spans="2:30">
      <c r="B33" t="s">
        <v>9</v>
      </c>
      <c r="C33" t="s">
        <v>129</v>
      </c>
      <c r="D33" t="s">
        <v>130</v>
      </c>
      <c r="I33" t="str">
        <f t="shared" si="1"/>
        <v>532601_Travel &amp; Transportation, Domestic, Meal</v>
      </c>
      <c r="T33" t="s">
        <v>290</v>
      </c>
      <c r="U33" t="s">
        <v>375</v>
      </c>
      <c r="AB33" t="s">
        <v>193</v>
      </c>
      <c r="AC33" t="s">
        <v>194</v>
      </c>
      <c r="AD33" t="s">
        <v>247</v>
      </c>
    </row>
    <row r="34" spans="2:30">
      <c r="B34" t="s">
        <v>9</v>
      </c>
      <c r="C34" t="s">
        <v>131</v>
      </c>
      <c r="D34" t="s">
        <v>132</v>
      </c>
      <c r="I34" t="str">
        <f t="shared" si="1"/>
        <v>532601_Travel &amp; Transportation, Domestic, Others</v>
      </c>
      <c r="T34" t="s">
        <v>291</v>
      </c>
      <c r="U34" t="s">
        <v>376</v>
      </c>
      <c r="AB34" t="s">
        <v>195</v>
      </c>
      <c r="AC34" t="s">
        <v>196</v>
      </c>
      <c r="AD34" t="s">
        <v>196</v>
      </c>
    </row>
    <row r="35" spans="2:30">
      <c r="B35" t="s">
        <v>9</v>
      </c>
      <c r="C35" t="s">
        <v>133</v>
      </c>
      <c r="D35" t="s">
        <v>134</v>
      </c>
      <c r="I35" t="str">
        <f t="shared" si="1"/>
        <v>532601_Travel &amp; Transportation, Domestic, Meal</v>
      </c>
      <c r="T35" t="s">
        <v>292</v>
      </c>
      <c r="U35" t="s">
        <v>377</v>
      </c>
      <c r="AB35" t="s">
        <v>197</v>
      </c>
      <c r="AC35" t="s">
        <v>198</v>
      </c>
      <c r="AD35" t="s">
        <v>198</v>
      </c>
    </row>
    <row r="36" spans="2:30">
      <c r="B36" t="s">
        <v>9</v>
      </c>
      <c r="C36" t="s">
        <v>133</v>
      </c>
      <c r="D36" t="s">
        <v>135</v>
      </c>
      <c r="I36" t="str">
        <f t="shared" si="1"/>
        <v>532601_Travel &amp; Transportation, Domestic, Others</v>
      </c>
      <c r="T36" t="s">
        <v>293</v>
      </c>
      <c r="U36" t="s">
        <v>378</v>
      </c>
      <c r="AB36" t="s">
        <v>199</v>
      </c>
      <c r="AC36" t="s">
        <v>200</v>
      </c>
      <c r="AD36" t="s">
        <v>200</v>
      </c>
    </row>
    <row r="37" spans="2:30">
      <c r="B37" t="s">
        <v>9</v>
      </c>
      <c r="C37" t="s">
        <v>136</v>
      </c>
      <c r="D37" t="s">
        <v>137</v>
      </c>
      <c r="I37" t="str">
        <f t="shared" si="1"/>
        <v>532601_Travel &amp; Transportation, Domestic, Meal</v>
      </c>
      <c r="U37" t="s">
        <v>379</v>
      </c>
      <c r="AB37" t="s">
        <v>201</v>
      </c>
      <c r="AC37" t="s">
        <v>202</v>
      </c>
      <c r="AD37" t="s">
        <v>202</v>
      </c>
    </row>
    <row r="38" spans="2:30">
      <c r="B38" t="s">
        <v>9</v>
      </c>
      <c r="C38" t="s">
        <v>136</v>
      </c>
      <c r="D38" t="s">
        <v>138</v>
      </c>
      <c r="I38" t="str">
        <f t="shared" si="1"/>
        <v>532601_Travel &amp; Transportation, Domestic, Others</v>
      </c>
      <c r="U38" t="s">
        <v>380</v>
      </c>
      <c r="AB38" t="s">
        <v>203</v>
      </c>
      <c r="AC38" t="s">
        <v>204</v>
      </c>
      <c r="AD38" t="s">
        <v>204</v>
      </c>
    </row>
    <row r="39" spans="2:30">
      <c r="B39" t="s">
        <v>10</v>
      </c>
      <c r="C39" t="s">
        <v>139</v>
      </c>
      <c r="D39" t="s">
        <v>140</v>
      </c>
      <c r="I39" t="str">
        <f t="shared" si="1"/>
        <v>532601_Travel &amp; Transportation, Domestic, Meal</v>
      </c>
      <c r="U39" t="s">
        <v>381</v>
      </c>
      <c r="AB39" t="s">
        <v>205</v>
      </c>
      <c r="AC39" t="s">
        <v>206</v>
      </c>
      <c r="AD39" t="s">
        <v>206</v>
      </c>
    </row>
    <row r="40" spans="2:30">
      <c r="B40" t="s">
        <v>10</v>
      </c>
      <c r="C40" t="s">
        <v>141</v>
      </c>
      <c r="D40" t="s">
        <v>142</v>
      </c>
      <c r="I40" t="str">
        <f t="shared" si="1"/>
        <v>532601_Travel &amp; Transportation, Domestic, Others</v>
      </c>
      <c r="AB40" t="s">
        <v>207</v>
      </c>
      <c r="AC40" t="s">
        <v>208</v>
      </c>
      <c r="AD40" t="s">
        <v>208</v>
      </c>
    </row>
    <row r="41" spans="2:30">
      <c r="B41" t="s">
        <v>10</v>
      </c>
      <c r="C41" t="s">
        <v>143</v>
      </c>
      <c r="D41" t="s">
        <v>144</v>
      </c>
      <c r="I41" t="str">
        <f t="shared" si="1"/>
        <v>532601_Travel &amp; Transportation, Domestic, Meal</v>
      </c>
      <c r="AB41" t="s">
        <v>209</v>
      </c>
      <c r="AC41" t="s">
        <v>210</v>
      </c>
      <c r="AD41" t="s">
        <v>210</v>
      </c>
    </row>
    <row r="42" spans="2:30">
      <c r="B42" t="s">
        <v>10</v>
      </c>
      <c r="C42" t="s">
        <v>145</v>
      </c>
      <c r="D42" t="s">
        <v>146</v>
      </c>
      <c r="I42" t="str">
        <f t="shared" si="1"/>
        <v>532601_Travel &amp; Transportation, Domestic, Others</v>
      </c>
      <c r="AB42" t="s">
        <v>211</v>
      </c>
      <c r="AC42" t="s">
        <v>212</v>
      </c>
      <c r="AD42" t="s">
        <v>212</v>
      </c>
    </row>
    <row r="43" spans="2:30">
      <c r="B43" t="s">
        <v>10</v>
      </c>
      <c r="C43" t="s">
        <v>147</v>
      </c>
      <c r="D43" t="s">
        <v>148</v>
      </c>
      <c r="I43" t="str">
        <f t="shared" si="1"/>
        <v>532601_Travel &amp; Transportation, Domestic, Meal</v>
      </c>
      <c r="AB43" t="s">
        <v>213</v>
      </c>
      <c r="AC43" t="s">
        <v>212</v>
      </c>
      <c r="AD43" t="s">
        <v>212</v>
      </c>
    </row>
    <row r="44" spans="2:30">
      <c r="B44" t="s">
        <v>10</v>
      </c>
      <c r="C44" t="s">
        <v>147</v>
      </c>
      <c r="D44" t="s">
        <v>149</v>
      </c>
      <c r="I44" t="str">
        <f t="shared" si="1"/>
        <v>532601_Travel &amp; Transportation, Domestic, Others</v>
      </c>
      <c r="AB44" t="s">
        <v>214</v>
      </c>
      <c r="AC44" t="s">
        <v>215</v>
      </c>
      <c r="AD44" t="s">
        <v>215</v>
      </c>
    </row>
    <row r="45" spans="2:30">
      <c r="B45" t="s">
        <v>10</v>
      </c>
      <c r="C45" t="s">
        <v>150</v>
      </c>
      <c r="D45" t="s">
        <v>151</v>
      </c>
      <c r="I45" t="str">
        <f t="shared" si="1"/>
        <v>532601_Travel &amp; Transportation, Domestic, Meal</v>
      </c>
      <c r="AB45" t="s">
        <v>216</v>
      </c>
      <c r="AC45" t="s">
        <v>217</v>
      </c>
      <c r="AD45" t="s">
        <v>217</v>
      </c>
    </row>
    <row r="46" spans="2:30">
      <c r="B46" t="s">
        <v>10</v>
      </c>
      <c r="C46" t="s">
        <v>152</v>
      </c>
      <c r="D46" t="s">
        <v>153</v>
      </c>
      <c r="I46" t="str">
        <f t="shared" si="1"/>
        <v>532601_Travel &amp; Transportation, Domestic, Others</v>
      </c>
      <c r="AB46" t="s">
        <v>218</v>
      </c>
      <c r="AC46" t="s">
        <v>219</v>
      </c>
      <c r="AD46" t="s">
        <v>248</v>
      </c>
    </row>
    <row r="47" spans="2:30">
      <c r="B47" t="s">
        <v>10</v>
      </c>
      <c r="C47" t="s">
        <v>154</v>
      </c>
      <c r="D47" t="s">
        <v>155</v>
      </c>
      <c r="I47" t="str">
        <f t="shared" si="1"/>
        <v>532601_Travel &amp; Transportation, Domestic, Meal</v>
      </c>
      <c r="AB47" t="s">
        <v>220</v>
      </c>
      <c r="AC47" t="s">
        <v>221</v>
      </c>
      <c r="AD47" t="s">
        <v>221</v>
      </c>
    </row>
    <row r="48" spans="2:30">
      <c r="B48" t="s">
        <v>10</v>
      </c>
      <c r="C48" t="s">
        <v>156</v>
      </c>
      <c r="D48" t="s">
        <v>157</v>
      </c>
      <c r="I48" t="str">
        <f t="shared" si="1"/>
        <v>532601_Travel &amp; Transportation, Domestic, Others</v>
      </c>
      <c r="AB48">
        <v>100000</v>
      </c>
      <c r="AC48" t="s">
        <v>222</v>
      </c>
      <c r="AD48" t="s">
        <v>222</v>
      </c>
    </row>
    <row r="49" spans="2:30">
      <c r="B49" t="s">
        <v>10</v>
      </c>
      <c r="C49" t="s">
        <v>158</v>
      </c>
      <c r="D49" t="s">
        <v>159</v>
      </c>
      <c r="I49" t="str">
        <f t="shared" si="1"/>
        <v>532601_Travel &amp; Transportation, Domestic, Meal</v>
      </c>
      <c r="AB49">
        <v>110000</v>
      </c>
      <c r="AC49" t="s">
        <v>223</v>
      </c>
      <c r="AD49" t="s">
        <v>223</v>
      </c>
    </row>
    <row r="50" spans="2:30">
      <c r="B50" t="s">
        <v>10</v>
      </c>
      <c r="C50" t="s">
        <v>160</v>
      </c>
      <c r="D50" t="s">
        <v>161</v>
      </c>
      <c r="I50" t="str">
        <f t="shared" si="1"/>
        <v>532601_Travel &amp; Transportation, Domestic, Others</v>
      </c>
      <c r="AB50">
        <v>111000</v>
      </c>
      <c r="AC50" t="s">
        <v>224</v>
      </c>
      <c r="AD50" t="s">
        <v>224</v>
      </c>
    </row>
    <row r="51" spans="2:30">
      <c r="B51" t="s">
        <v>10</v>
      </c>
      <c r="C51" t="s">
        <v>162</v>
      </c>
      <c r="D51" t="s">
        <v>163</v>
      </c>
      <c r="I51" t="str">
        <f t="shared" si="1"/>
        <v>532601_Travel &amp; Transportation, Domestic, Meal</v>
      </c>
      <c r="AB51">
        <v>111100</v>
      </c>
      <c r="AC51" t="s">
        <v>225</v>
      </c>
      <c r="AD51" t="s">
        <v>225</v>
      </c>
    </row>
    <row r="52" spans="2:30">
      <c r="B52" t="s">
        <v>10</v>
      </c>
      <c r="C52" t="s">
        <v>164</v>
      </c>
      <c r="D52" t="s">
        <v>165</v>
      </c>
      <c r="I52" t="str">
        <f t="shared" si="1"/>
        <v>532601_Travel &amp; Transportation, Domestic, Others</v>
      </c>
      <c r="W52" t="s">
        <v>259</v>
      </c>
      <c r="AB52" t="s">
        <v>226</v>
      </c>
      <c r="AC52" t="s">
        <v>227</v>
      </c>
      <c r="AD52" t="s">
        <v>249</v>
      </c>
    </row>
    <row r="53" spans="2:30">
      <c r="B53" t="s">
        <v>10</v>
      </c>
      <c r="C53" t="s">
        <v>166</v>
      </c>
      <c r="D53" t="s">
        <v>167</v>
      </c>
      <c r="I53" t="str">
        <f t="shared" si="1"/>
        <v>532601_Travel &amp; Transportation, Domestic, Meal</v>
      </c>
      <c r="W53" t="s">
        <v>260</v>
      </c>
      <c r="AB53" t="s">
        <v>228</v>
      </c>
      <c r="AC53" t="s">
        <v>227</v>
      </c>
      <c r="AD53" t="s">
        <v>250</v>
      </c>
    </row>
    <row r="54" spans="2:30">
      <c r="B54" t="s">
        <v>10</v>
      </c>
      <c r="C54" t="s">
        <v>168</v>
      </c>
      <c r="D54" t="s">
        <v>169</v>
      </c>
      <c r="I54" t="str">
        <f t="shared" si="1"/>
        <v>532601_Travel &amp; Transportation, Domestic, Others</v>
      </c>
      <c r="W54" t="s">
        <v>261</v>
      </c>
      <c r="AB54" t="s">
        <v>229</v>
      </c>
      <c r="AC54" t="s">
        <v>227</v>
      </c>
      <c r="AD54" t="s">
        <v>251</v>
      </c>
    </row>
    <row r="55" spans="2:30">
      <c r="B55" t="s">
        <v>10</v>
      </c>
      <c r="C55" t="s">
        <v>170</v>
      </c>
      <c r="D55" t="s">
        <v>171</v>
      </c>
      <c r="I55" t="str">
        <f t="shared" si="1"/>
        <v>532601_Travel &amp; Transportation, Domestic, Meal</v>
      </c>
      <c r="W55" t="s">
        <v>262</v>
      </c>
      <c r="AB55" t="s">
        <v>230</v>
      </c>
      <c r="AC55" t="s">
        <v>227</v>
      </c>
      <c r="AD55" t="s">
        <v>252</v>
      </c>
    </row>
    <row r="56" spans="2:30">
      <c r="B56" t="s">
        <v>10</v>
      </c>
      <c r="C56" t="s">
        <v>172</v>
      </c>
      <c r="D56" t="s">
        <v>173</v>
      </c>
      <c r="I56" t="str">
        <f t="shared" si="1"/>
        <v>532601_Travel &amp; Transportation, Domestic, Others</v>
      </c>
      <c r="W56" t="s">
        <v>263</v>
      </c>
      <c r="AB56" t="s">
        <v>231</v>
      </c>
      <c r="AC56" t="s">
        <v>227</v>
      </c>
      <c r="AD56" t="s">
        <v>253</v>
      </c>
    </row>
    <row r="57" spans="2:30">
      <c r="B57" t="s">
        <v>10</v>
      </c>
      <c r="C57" t="s">
        <v>174</v>
      </c>
      <c r="D57" t="s">
        <v>175</v>
      </c>
      <c r="I57" t="str">
        <f t="shared" si="1"/>
        <v>532601_Travel &amp; Transportation, Domestic, Meal</v>
      </c>
      <c r="W57" t="s">
        <v>264</v>
      </c>
      <c r="AB57" t="s">
        <v>232</v>
      </c>
      <c r="AC57" t="s">
        <v>227</v>
      </c>
      <c r="AD57" t="s">
        <v>254</v>
      </c>
    </row>
    <row r="58" spans="2:30">
      <c r="B58" t="s">
        <v>10</v>
      </c>
      <c r="C58" t="s">
        <v>174</v>
      </c>
      <c r="D58" t="s">
        <v>176</v>
      </c>
      <c r="I58" t="str">
        <f t="shared" si="1"/>
        <v>532601_Travel &amp; Transportation, Domestic, Others</v>
      </c>
      <c r="W58" t="s">
        <v>265</v>
      </c>
      <c r="AB58" t="s">
        <v>233</v>
      </c>
      <c r="AC58" t="s">
        <v>227</v>
      </c>
      <c r="AD58" t="s">
        <v>255</v>
      </c>
    </row>
    <row r="59" spans="2:30">
      <c r="B59" t="s">
        <v>10</v>
      </c>
      <c r="C59" t="s">
        <v>174</v>
      </c>
      <c r="D59" t="s">
        <v>177</v>
      </c>
      <c r="I59" t="str">
        <f t="shared" si="1"/>
        <v>532601_Travel &amp; Transportation, Domestic, Meal</v>
      </c>
      <c r="W59" t="s">
        <v>266</v>
      </c>
      <c r="AB59" t="s">
        <v>234</v>
      </c>
      <c r="AC59" t="s">
        <v>227</v>
      </c>
      <c r="AD59" t="s">
        <v>256</v>
      </c>
    </row>
    <row r="60" spans="2:30">
      <c r="B60" t="s">
        <v>10</v>
      </c>
      <c r="C60" t="s">
        <v>174</v>
      </c>
      <c r="D60" t="s">
        <v>178</v>
      </c>
      <c r="I60" t="str">
        <f t="shared" si="1"/>
        <v>532601_Travel &amp; Transportation, Domestic, Others</v>
      </c>
      <c r="W60" t="s">
        <v>267</v>
      </c>
      <c r="AB60" t="s">
        <v>235</v>
      </c>
      <c r="AC60" t="s">
        <v>227</v>
      </c>
      <c r="AD60" t="s">
        <v>257</v>
      </c>
    </row>
    <row r="61" spans="2:30">
      <c r="B61" t="s">
        <v>10</v>
      </c>
      <c r="C61" t="s">
        <v>174</v>
      </c>
      <c r="D61" t="s">
        <v>179</v>
      </c>
      <c r="I61" t="str">
        <f t="shared" si="1"/>
        <v>532601_Travel &amp; Transportation, Domestic, Meal</v>
      </c>
      <c r="W61" t="s">
        <v>268</v>
      </c>
      <c r="AB61" t="s">
        <v>236</v>
      </c>
      <c r="AC61" t="s">
        <v>227</v>
      </c>
      <c r="AD61" t="s">
        <v>258</v>
      </c>
    </row>
    <row r="62" spans="2:30">
      <c r="B62" t="s">
        <v>10</v>
      </c>
      <c r="C62" t="s">
        <v>174</v>
      </c>
      <c r="D62" t="s">
        <v>178</v>
      </c>
      <c r="I62" t="str">
        <f t="shared" ref="I62:I125" si="11">C99&amp;"_"&amp;D99</f>
        <v>532601_Travel &amp; Transportation, Domestic, Others</v>
      </c>
      <c r="W62" t="s">
        <v>690</v>
      </c>
      <c r="AB62" t="s">
        <v>237</v>
      </c>
      <c r="AC62" t="s">
        <v>227</v>
      </c>
      <c r="AD62" t="s">
        <v>691</v>
      </c>
    </row>
    <row r="63" spans="2:30">
      <c r="B63" t="s">
        <v>10</v>
      </c>
      <c r="C63" t="s">
        <v>174</v>
      </c>
      <c r="D63" t="s">
        <v>179</v>
      </c>
      <c r="I63" t="str">
        <f t="shared" si="11"/>
        <v>532601_Travel &amp; Transportation, Domestic, Meal</v>
      </c>
      <c r="W63" t="s">
        <v>692</v>
      </c>
      <c r="AB63" t="s">
        <v>238</v>
      </c>
      <c r="AC63" t="s">
        <v>227</v>
      </c>
      <c r="AD63" t="s">
        <v>693</v>
      </c>
    </row>
    <row r="64" spans="2:30">
      <c r="B64" t="s">
        <v>10</v>
      </c>
      <c r="C64" t="s">
        <v>174</v>
      </c>
      <c r="D64" t="s">
        <v>178</v>
      </c>
      <c r="I64" t="str">
        <f t="shared" si="11"/>
        <v>532601_Travel &amp; Transportation, Domestic, Others</v>
      </c>
      <c r="W64" t="s">
        <v>694</v>
      </c>
      <c r="AB64" t="s">
        <v>239</v>
      </c>
      <c r="AC64" t="s">
        <v>227</v>
      </c>
      <c r="AD64" t="s">
        <v>695</v>
      </c>
    </row>
    <row r="65" spans="2:30">
      <c r="B65" t="s">
        <v>10</v>
      </c>
      <c r="C65" t="s">
        <v>174</v>
      </c>
      <c r="D65" t="s">
        <v>179</v>
      </c>
      <c r="I65" t="str">
        <f t="shared" si="11"/>
        <v>532601_Travel &amp; Transportation, Domestic, Meal</v>
      </c>
      <c r="W65" t="s">
        <v>696</v>
      </c>
      <c r="AB65" t="s">
        <v>697</v>
      </c>
      <c r="AC65" t="s">
        <v>227</v>
      </c>
      <c r="AD65" t="s">
        <v>698</v>
      </c>
    </row>
    <row r="66" spans="2:30">
      <c r="B66" t="s">
        <v>10</v>
      </c>
      <c r="C66" t="s">
        <v>174</v>
      </c>
      <c r="D66" t="s">
        <v>178</v>
      </c>
      <c r="I66" t="str">
        <f t="shared" si="11"/>
        <v>532601_Travel &amp; Transportation, Domestic, Others</v>
      </c>
      <c r="W66" t="s">
        <v>699</v>
      </c>
      <c r="AB66" t="s">
        <v>700</v>
      </c>
      <c r="AC66" t="s">
        <v>227</v>
      </c>
      <c r="AD66" t="s">
        <v>701</v>
      </c>
    </row>
    <row r="67" spans="2:30">
      <c r="B67" t="s">
        <v>10</v>
      </c>
      <c r="C67" t="s">
        <v>174</v>
      </c>
      <c r="D67" t="s">
        <v>179</v>
      </c>
      <c r="I67" t="str">
        <f t="shared" si="11"/>
        <v>532601_Travel &amp; Transportation, Domestic, Meal</v>
      </c>
      <c r="W67" t="s">
        <v>702</v>
      </c>
      <c r="AB67" t="s">
        <v>703</v>
      </c>
      <c r="AC67" t="s">
        <v>227</v>
      </c>
      <c r="AD67" t="s">
        <v>704</v>
      </c>
    </row>
    <row r="68" spans="2:30">
      <c r="B68" t="s">
        <v>10</v>
      </c>
      <c r="C68" t="s">
        <v>174</v>
      </c>
      <c r="D68" t="s">
        <v>178</v>
      </c>
      <c r="I68" t="str">
        <f t="shared" si="11"/>
        <v>532601_Travel &amp; Transportation, Domestic, Others</v>
      </c>
      <c r="W68" t="s">
        <v>705</v>
      </c>
      <c r="AB68" t="s">
        <v>706</v>
      </c>
      <c r="AC68" t="s">
        <v>227</v>
      </c>
      <c r="AD68" t="s">
        <v>707</v>
      </c>
    </row>
    <row r="69" spans="2:30">
      <c r="B69" t="s">
        <v>10</v>
      </c>
      <c r="C69" t="s">
        <v>174</v>
      </c>
      <c r="D69" t="s">
        <v>179</v>
      </c>
      <c r="I69" t="str">
        <f t="shared" si="11"/>
        <v>532601_Travel &amp; Transportation, Domestic, Meal</v>
      </c>
      <c r="W69" t="s">
        <v>708</v>
      </c>
      <c r="AB69" t="s">
        <v>709</v>
      </c>
      <c r="AC69" t="s">
        <v>227</v>
      </c>
      <c r="AD69" t="s">
        <v>710</v>
      </c>
    </row>
    <row r="70" spans="2:30">
      <c r="B70" t="s">
        <v>10</v>
      </c>
      <c r="C70" t="s">
        <v>174</v>
      </c>
      <c r="D70" t="s">
        <v>178</v>
      </c>
      <c r="I70" t="str">
        <f t="shared" si="11"/>
        <v>532601_Travel &amp; Transportation, Domestic, Others</v>
      </c>
      <c r="W70" t="s">
        <v>711</v>
      </c>
      <c r="AB70" t="s">
        <v>712</v>
      </c>
      <c r="AC70" t="s">
        <v>227</v>
      </c>
      <c r="AD70" t="s">
        <v>713</v>
      </c>
    </row>
    <row r="71" spans="2:30">
      <c r="B71" t="s">
        <v>10</v>
      </c>
      <c r="C71" t="s">
        <v>174</v>
      </c>
      <c r="D71" t="s">
        <v>179</v>
      </c>
      <c r="I71" t="str">
        <f t="shared" si="11"/>
        <v>532601_Travel &amp; Transportation, Domestic, Meal</v>
      </c>
      <c r="W71" t="s">
        <v>714</v>
      </c>
      <c r="AB71" t="s">
        <v>715</v>
      </c>
      <c r="AC71" t="s">
        <v>227</v>
      </c>
      <c r="AD71" t="s">
        <v>716</v>
      </c>
    </row>
    <row r="72" spans="2:30">
      <c r="B72" t="s">
        <v>10</v>
      </c>
      <c r="C72" t="s">
        <v>174</v>
      </c>
      <c r="D72" t="s">
        <v>178</v>
      </c>
      <c r="I72" t="str">
        <f t="shared" si="11"/>
        <v>532601_Travel &amp; Transportation, Domestic, Others</v>
      </c>
      <c r="W72" t="s">
        <v>717</v>
      </c>
      <c r="AB72" t="s">
        <v>718</v>
      </c>
      <c r="AC72" t="s">
        <v>227</v>
      </c>
      <c r="AD72" t="s">
        <v>719</v>
      </c>
    </row>
    <row r="73" spans="2:30">
      <c r="B73" t="s">
        <v>10</v>
      </c>
      <c r="C73" t="s">
        <v>174</v>
      </c>
      <c r="D73" t="s">
        <v>179</v>
      </c>
      <c r="I73" t="str">
        <f t="shared" si="11"/>
        <v>532601_Travel &amp; Transportation, Domestic, Meal</v>
      </c>
      <c r="W73" t="s">
        <v>720</v>
      </c>
      <c r="AB73" t="s">
        <v>721</v>
      </c>
      <c r="AC73" t="s">
        <v>227</v>
      </c>
      <c r="AD73" t="s">
        <v>722</v>
      </c>
    </row>
    <row r="74" spans="2:30">
      <c r="B74" t="s">
        <v>10</v>
      </c>
      <c r="C74" t="s">
        <v>174</v>
      </c>
      <c r="D74" t="s">
        <v>178</v>
      </c>
      <c r="I74" t="str">
        <f t="shared" si="11"/>
        <v>532601_Travel &amp; Transportation, Domestic, Others</v>
      </c>
      <c r="W74" t="s">
        <v>723</v>
      </c>
      <c r="AB74" t="s">
        <v>724</v>
      </c>
      <c r="AC74" t="s">
        <v>227</v>
      </c>
      <c r="AD74" t="s">
        <v>725</v>
      </c>
    </row>
    <row r="75" spans="2:30">
      <c r="B75" t="s">
        <v>10</v>
      </c>
      <c r="C75" t="s">
        <v>174</v>
      </c>
      <c r="D75" t="s">
        <v>179</v>
      </c>
      <c r="I75" t="str">
        <f t="shared" si="11"/>
        <v>532601_Travel &amp; Transportation, Domestic, Meal</v>
      </c>
      <c r="W75" t="s">
        <v>726</v>
      </c>
      <c r="AB75" t="s">
        <v>727</v>
      </c>
      <c r="AC75" t="s">
        <v>227</v>
      </c>
      <c r="AD75" t="s">
        <v>728</v>
      </c>
    </row>
    <row r="76" spans="2:30">
      <c r="B76" t="s">
        <v>10</v>
      </c>
      <c r="C76" t="s">
        <v>174</v>
      </c>
      <c r="D76" t="s">
        <v>178</v>
      </c>
      <c r="I76" t="str">
        <f t="shared" si="11"/>
        <v>532601_Travel &amp; Transportation, Domestic, Others</v>
      </c>
      <c r="W76" t="s">
        <v>729</v>
      </c>
      <c r="AB76" t="s">
        <v>730</v>
      </c>
      <c r="AC76" t="s">
        <v>227</v>
      </c>
      <c r="AD76" t="s">
        <v>731</v>
      </c>
    </row>
    <row r="77" spans="2:30">
      <c r="B77" t="s">
        <v>10</v>
      </c>
      <c r="C77" t="s">
        <v>174</v>
      </c>
      <c r="D77" t="s">
        <v>179</v>
      </c>
      <c r="I77" t="str">
        <f t="shared" si="11"/>
        <v>532601_Travel &amp; Transportation, Domestic, Meal</v>
      </c>
      <c r="W77" t="s">
        <v>732</v>
      </c>
      <c r="AB77" t="s">
        <v>733</v>
      </c>
      <c r="AC77" t="s">
        <v>227</v>
      </c>
      <c r="AD77" t="s">
        <v>734</v>
      </c>
    </row>
    <row r="78" spans="2:30">
      <c r="B78" t="s">
        <v>10</v>
      </c>
      <c r="C78" t="s">
        <v>174</v>
      </c>
      <c r="D78" t="s">
        <v>178</v>
      </c>
      <c r="I78" t="str">
        <f t="shared" si="11"/>
        <v>532601_Travel &amp; Transportation, Domestic, Others</v>
      </c>
      <c r="W78" t="s">
        <v>735</v>
      </c>
      <c r="AB78" t="s">
        <v>736</v>
      </c>
      <c r="AC78" t="s">
        <v>227</v>
      </c>
      <c r="AD78" t="s">
        <v>737</v>
      </c>
    </row>
    <row r="79" spans="2:30">
      <c r="B79" t="s">
        <v>10</v>
      </c>
      <c r="C79" t="s">
        <v>174</v>
      </c>
      <c r="D79" t="s">
        <v>179</v>
      </c>
      <c r="I79" t="str">
        <f t="shared" si="11"/>
        <v>532601_Travel &amp; Transportation, Domestic, Meal</v>
      </c>
      <c r="W79" t="s">
        <v>738</v>
      </c>
      <c r="AB79" t="s">
        <v>240</v>
      </c>
      <c r="AC79" t="s">
        <v>227</v>
      </c>
      <c r="AD79" t="s">
        <v>739</v>
      </c>
    </row>
    <row r="80" spans="2:30">
      <c r="B80" t="s">
        <v>10</v>
      </c>
      <c r="C80" t="s">
        <v>174</v>
      </c>
      <c r="D80" t="s">
        <v>178</v>
      </c>
      <c r="I80" t="str">
        <f t="shared" si="11"/>
        <v>532601_Travel &amp; Transportation, Domestic, Others</v>
      </c>
      <c r="W80" t="s">
        <v>740</v>
      </c>
      <c r="AB80" t="s">
        <v>241</v>
      </c>
      <c r="AC80" t="s">
        <v>227</v>
      </c>
      <c r="AD80" t="s">
        <v>741</v>
      </c>
    </row>
    <row r="81" spans="2:30">
      <c r="B81" t="s">
        <v>10</v>
      </c>
      <c r="C81" t="s">
        <v>174</v>
      </c>
      <c r="D81" t="s">
        <v>179</v>
      </c>
      <c r="I81" t="str">
        <f t="shared" si="11"/>
        <v>532601_Travel &amp; Transportation, Domestic, Meal</v>
      </c>
      <c r="W81" t="s">
        <v>742</v>
      </c>
      <c r="AB81" t="s">
        <v>743</v>
      </c>
      <c r="AC81" t="s">
        <v>227</v>
      </c>
      <c r="AD81" t="s">
        <v>744</v>
      </c>
    </row>
    <row r="82" spans="2:30">
      <c r="B82" t="s">
        <v>10</v>
      </c>
      <c r="C82" t="s">
        <v>174</v>
      </c>
      <c r="D82" t="s">
        <v>178</v>
      </c>
      <c r="I82" t="str">
        <f t="shared" si="11"/>
        <v>532601_Travel &amp; Transportation, Domestic, Others</v>
      </c>
      <c r="W82" t="s">
        <v>745</v>
      </c>
      <c r="AB82" t="s">
        <v>746</v>
      </c>
      <c r="AC82" t="s">
        <v>227</v>
      </c>
      <c r="AD82" t="s">
        <v>747</v>
      </c>
    </row>
    <row r="83" spans="2:30">
      <c r="B83" t="s">
        <v>10</v>
      </c>
      <c r="C83" t="s">
        <v>174</v>
      </c>
      <c r="D83" t="s">
        <v>179</v>
      </c>
      <c r="I83" t="str">
        <f t="shared" si="11"/>
        <v>532601_Travel &amp; Transportation, Domestic, Meal</v>
      </c>
      <c r="W83" t="s">
        <v>748</v>
      </c>
      <c r="AB83" t="s">
        <v>749</v>
      </c>
      <c r="AC83" t="s">
        <v>227</v>
      </c>
      <c r="AD83" t="s">
        <v>750</v>
      </c>
    </row>
    <row r="84" spans="2:30">
      <c r="B84" t="s">
        <v>10</v>
      </c>
      <c r="C84" t="s">
        <v>174</v>
      </c>
      <c r="D84" t="s">
        <v>178</v>
      </c>
      <c r="I84" t="str">
        <f t="shared" si="11"/>
        <v>532601_Travel &amp; Transportation, Domestic, Others</v>
      </c>
      <c r="W84" t="s">
        <v>751</v>
      </c>
      <c r="AB84" t="s">
        <v>752</v>
      </c>
      <c r="AC84" t="s">
        <v>227</v>
      </c>
      <c r="AD84" t="s">
        <v>753</v>
      </c>
    </row>
    <row r="85" spans="2:30">
      <c r="B85" t="s">
        <v>10</v>
      </c>
      <c r="C85" t="s">
        <v>174</v>
      </c>
      <c r="D85" t="s">
        <v>179</v>
      </c>
      <c r="I85" t="str">
        <f t="shared" si="11"/>
        <v>532601_Travel &amp; Transportation, Domestic, Meal</v>
      </c>
      <c r="W85" t="s">
        <v>754</v>
      </c>
      <c r="AB85" t="s">
        <v>755</v>
      </c>
      <c r="AC85" t="s">
        <v>227</v>
      </c>
      <c r="AD85" t="s">
        <v>756</v>
      </c>
    </row>
    <row r="86" spans="2:30">
      <c r="B86" t="s">
        <v>10</v>
      </c>
      <c r="C86" t="s">
        <v>174</v>
      </c>
      <c r="D86" t="s">
        <v>178</v>
      </c>
      <c r="I86" t="str">
        <f t="shared" si="11"/>
        <v>532601_Travel &amp; Transportation, Domestic, Others</v>
      </c>
      <c r="W86" t="s">
        <v>757</v>
      </c>
      <c r="AB86" t="s">
        <v>758</v>
      </c>
      <c r="AC86" t="s">
        <v>227</v>
      </c>
      <c r="AD86" t="s">
        <v>759</v>
      </c>
    </row>
    <row r="87" spans="2:30">
      <c r="B87" t="s">
        <v>10</v>
      </c>
      <c r="C87" t="s">
        <v>174</v>
      </c>
      <c r="D87" t="s">
        <v>179</v>
      </c>
      <c r="I87" t="str">
        <f t="shared" si="11"/>
        <v>532601_Travel &amp; Transportation, Domestic, Meal</v>
      </c>
      <c r="W87" t="s">
        <v>760</v>
      </c>
      <c r="AB87" t="s">
        <v>761</v>
      </c>
      <c r="AC87" t="s">
        <v>227</v>
      </c>
      <c r="AD87" t="s">
        <v>762</v>
      </c>
    </row>
    <row r="88" spans="2:30">
      <c r="B88" t="s">
        <v>10</v>
      </c>
      <c r="C88" t="s">
        <v>174</v>
      </c>
      <c r="D88" t="s">
        <v>178</v>
      </c>
      <c r="I88" t="str">
        <f t="shared" si="11"/>
        <v>532601_Travel &amp; Transportation, Domestic, Others</v>
      </c>
      <c r="W88" t="s">
        <v>763</v>
      </c>
      <c r="AB88" t="s">
        <v>764</v>
      </c>
      <c r="AC88" t="s">
        <v>227</v>
      </c>
      <c r="AD88" t="s">
        <v>765</v>
      </c>
    </row>
    <row r="89" spans="2:30">
      <c r="B89" t="s">
        <v>10</v>
      </c>
      <c r="C89" t="s">
        <v>174</v>
      </c>
      <c r="D89" t="s">
        <v>179</v>
      </c>
      <c r="I89" t="str">
        <f t="shared" si="11"/>
        <v>532601_Travel &amp; Transportation, Domestic, Meal</v>
      </c>
      <c r="W89" t="s">
        <v>766</v>
      </c>
      <c r="AB89" t="s">
        <v>767</v>
      </c>
      <c r="AC89" t="s">
        <v>227</v>
      </c>
      <c r="AD89" t="s">
        <v>768</v>
      </c>
    </row>
    <row r="90" spans="2:30">
      <c r="B90" t="s">
        <v>10</v>
      </c>
      <c r="C90" t="s">
        <v>174</v>
      </c>
      <c r="D90" t="s">
        <v>178</v>
      </c>
      <c r="I90" t="str">
        <f t="shared" si="11"/>
        <v>532601_Travel &amp; Transportation, Domestic, Others</v>
      </c>
      <c r="W90" t="s">
        <v>769</v>
      </c>
      <c r="AB90" t="s">
        <v>770</v>
      </c>
      <c r="AC90" t="s">
        <v>227</v>
      </c>
      <c r="AD90" t="s">
        <v>771</v>
      </c>
    </row>
    <row r="91" spans="2:30">
      <c r="B91" t="s">
        <v>10</v>
      </c>
      <c r="C91" t="s">
        <v>174</v>
      </c>
      <c r="D91" t="s">
        <v>179</v>
      </c>
      <c r="I91" t="str">
        <f t="shared" si="11"/>
        <v>532601_Travel &amp; Transportation, Domestic, Meal</v>
      </c>
      <c r="W91" t="s">
        <v>772</v>
      </c>
      <c r="AB91" t="s">
        <v>773</v>
      </c>
      <c r="AC91" t="s">
        <v>227</v>
      </c>
      <c r="AD91" t="s">
        <v>774</v>
      </c>
    </row>
    <row r="92" spans="2:30">
      <c r="B92" t="s">
        <v>10</v>
      </c>
      <c r="C92" t="s">
        <v>174</v>
      </c>
      <c r="D92" t="s">
        <v>178</v>
      </c>
      <c r="I92" t="str">
        <f t="shared" si="11"/>
        <v>532601_Travel &amp; Transportation, Domestic, Others</v>
      </c>
      <c r="W92" t="s">
        <v>775</v>
      </c>
      <c r="AB92" t="s">
        <v>776</v>
      </c>
      <c r="AC92" t="s">
        <v>227</v>
      </c>
      <c r="AD92" t="s">
        <v>777</v>
      </c>
    </row>
    <row r="93" spans="2:30">
      <c r="B93" t="s">
        <v>10</v>
      </c>
      <c r="C93" t="s">
        <v>174</v>
      </c>
      <c r="D93" t="s">
        <v>179</v>
      </c>
      <c r="I93" t="str">
        <f t="shared" si="11"/>
        <v>532601_Travel &amp; Transportation, Domestic, Meal</v>
      </c>
      <c r="W93" t="s">
        <v>778</v>
      </c>
      <c r="AB93" t="s">
        <v>779</v>
      </c>
      <c r="AC93" t="s">
        <v>227</v>
      </c>
      <c r="AD93" t="s">
        <v>780</v>
      </c>
    </row>
    <row r="94" spans="2:30">
      <c r="B94" t="s">
        <v>10</v>
      </c>
      <c r="C94" t="s">
        <v>174</v>
      </c>
      <c r="D94" t="s">
        <v>178</v>
      </c>
      <c r="I94" t="str">
        <f t="shared" si="11"/>
        <v>532601_Travel &amp; Transportation, Domestic, Others</v>
      </c>
      <c r="W94" t="s">
        <v>781</v>
      </c>
      <c r="AB94" t="s">
        <v>782</v>
      </c>
      <c r="AC94" t="s">
        <v>227</v>
      </c>
      <c r="AD94" t="s">
        <v>783</v>
      </c>
    </row>
    <row r="95" spans="2:30">
      <c r="B95" t="s">
        <v>10</v>
      </c>
      <c r="C95" t="s">
        <v>174</v>
      </c>
      <c r="D95" t="s">
        <v>179</v>
      </c>
      <c r="I95" t="str">
        <f t="shared" si="11"/>
        <v>532601_Travel &amp; Transportation, Domestic, Meal</v>
      </c>
      <c r="W95" t="s">
        <v>784</v>
      </c>
      <c r="AB95" t="s">
        <v>785</v>
      </c>
      <c r="AC95" t="s">
        <v>227</v>
      </c>
      <c r="AD95" t="s">
        <v>786</v>
      </c>
    </row>
    <row r="96" spans="2:30">
      <c r="B96" t="s">
        <v>10</v>
      </c>
      <c r="C96" t="s">
        <v>174</v>
      </c>
      <c r="D96" t="s">
        <v>178</v>
      </c>
      <c r="I96" t="str">
        <f t="shared" si="11"/>
        <v>532601_Travel &amp; Transportation, Domestic, Others</v>
      </c>
      <c r="W96" t="s">
        <v>787</v>
      </c>
      <c r="AB96" t="s">
        <v>788</v>
      </c>
      <c r="AC96" t="s">
        <v>227</v>
      </c>
      <c r="AD96" t="s">
        <v>789</v>
      </c>
    </row>
    <row r="97" spans="2:30">
      <c r="B97" t="s">
        <v>10</v>
      </c>
      <c r="C97" t="s">
        <v>174</v>
      </c>
      <c r="D97" t="s">
        <v>179</v>
      </c>
      <c r="I97" t="str">
        <f t="shared" si="11"/>
        <v>532601_Travel &amp; Transportation, Domestic, Meal</v>
      </c>
      <c r="W97" t="s">
        <v>790</v>
      </c>
      <c r="AB97" t="s">
        <v>791</v>
      </c>
      <c r="AC97" t="s">
        <v>227</v>
      </c>
      <c r="AD97" t="s">
        <v>792</v>
      </c>
    </row>
    <row r="98" spans="2:30">
      <c r="B98" t="s">
        <v>10</v>
      </c>
      <c r="C98" t="s">
        <v>174</v>
      </c>
      <c r="D98" t="s">
        <v>178</v>
      </c>
      <c r="I98" t="str">
        <f t="shared" si="11"/>
        <v>532601_Travel &amp; Transportation, Domestic, Others</v>
      </c>
      <c r="W98" t="s">
        <v>793</v>
      </c>
      <c r="AB98" t="s">
        <v>794</v>
      </c>
      <c r="AC98" t="s">
        <v>227</v>
      </c>
      <c r="AD98" t="s">
        <v>795</v>
      </c>
    </row>
    <row r="99" spans="2:30">
      <c r="B99" t="s">
        <v>10</v>
      </c>
      <c r="C99" t="s">
        <v>174</v>
      </c>
      <c r="D99" t="s">
        <v>179</v>
      </c>
      <c r="I99" t="str">
        <f t="shared" si="11"/>
        <v>532601_Travel &amp; Transportation, Domestic, Meal</v>
      </c>
      <c r="W99" t="s">
        <v>796</v>
      </c>
      <c r="AB99" t="s">
        <v>797</v>
      </c>
      <c r="AC99" t="s">
        <v>227</v>
      </c>
      <c r="AD99" t="s">
        <v>798</v>
      </c>
    </row>
    <row r="100" spans="2:30">
      <c r="B100" t="s">
        <v>10</v>
      </c>
      <c r="C100" t="s">
        <v>174</v>
      </c>
      <c r="D100" t="s">
        <v>178</v>
      </c>
      <c r="I100" t="str">
        <f t="shared" si="11"/>
        <v>532601_Travel &amp; Transportation, Domestic, Others</v>
      </c>
      <c r="W100" t="s">
        <v>799</v>
      </c>
      <c r="AB100" t="s">
        <v>800</v>
      </c>
      <c r="AC100" t="s">
        <v>227</v>
      </c>
      <c r="AD100" t="s">
        <v>801</v>
      </c>
    </row>
    <row r="101" spans="2:30">
      <c r="B101" t="s">
        <v>10</v>
      </c>
      <c r="C101" t="s">
        <v>174</v>
      </c>
      <c r="D101" t="s">
        <v>179</v>
      </c>
      <c r="I101" t="str">
        <f t="shared" si="11"/>
        <v>532601_Travel &amp; Transportation, Domestic, Meal</v>
      </c>
      <c r="W101" t="s">
        <v>802</v>
      </c>
      <c r="AB101" t="s">
        <v>803</v>
      </c>
      <c r="AC101" t="s">
        <v>227</v>
      </c>
      <c r="AD101" t="s">
        <v>804</v>
      </c>
    </row>
    <row r="102" spans="2:30">
      <c r="B102" t="s">
        <v>10</v>
      </c>
      <c r="C102" t="s">
        <v>174</v>
      </c>
      <c r="D102" t="s">
        <v>178</v>
      </c>
      <c r="I102" t="str">
        <f t="shared" si="11"/>
        <v>532601_Travel &amp; Transportation, Domestic, Others</v>
      </c>
      <c r="W102" t="s">
        <v>805</v>
      </c>
      <c r="AB102" t="s">
        <v>806</v>
      </c>
      <c r="AC102" t="s">
        <v>227</v>
      </c>
      <c r="AD102" t="s">
        <v>807</v>
      </c>
    </row>
    <row r="103" spans="2:30">
      <c r="B103" t="s">
        <v>10</v>
      </c>
      <c r="C103" t="s">
        <v>174</v>
      </c>
      <c r="D103" t="s">
        <v>179</v>
      </c>
      <c r="I103" t="str">
        <f t="shared" si="11"/>
        <v>532601_Travel &amp; Transportation, Domestic, Meal</v>
      </c>
      <c r="W103" t="s">
        <v>808</v>
      </c>
      <c r="AB103" t="s">
        <v>809</v>
      </c>
      <c r="AC103" t="s">
        <v>227</v>
      </c>
      <c r="AD103" t="s">
        <v>810</v>
      </c>
    </row>
    <row r="104" spans="2:30">
      <c r="B104" t="s">
        <v>10</v>
      </c>
      <c r="C104" t="s">
        <v>174</v>
      </c>
      <c r="D104" t="s">
        <v>178</v>
      </c>
      <c r="I104" t="str">
        <f t="shared" si="11"/>
        <v>532601_Travel &amp; Transportation, Domestic, Others</v>
      </c>
      <c r="W104" t="s">
        <v>811</v>
      </c>
      <c r="AB104" t="s">
        <v>812</v>
      </c>
      <c r="AC104" t="s">
        <v>227</v>
      </c>
      <c r="AD104" t="s">
        <v>813</v>
      </c>
    </row>
    <row r="105" spans="2:30">
      <c r="B105" t="s">
        <v>10</v>
      </c>
      <c r="C105" t="s">
        <v>174</v>
      </c>
      <c r="D105" t="s">
        <v>179</v>
      </c>
      <c r="I105" t="str">
        <f t="shared" si="11"/>
        <v>532601_Travel &amp; Transportation, Domestic, Meal</v>
      </c>
      <c r="W105" t="s">
        <v>814</v>
      </c>
      <c r="AB105" t="s">
        <v>815</v>
      </c>
      <c r="AC105" t="s">
        <v>227</v>
      </c>
      <c r="AD105" t="s">
        <v>816</v>
      </c>
    </row>
    <row r="106" spans="2:30">
      <c r="B106" t="s">
        <v>10</v>
      </c>
      <c r="C106" t="s">
        <v>174</v>
      </c>
      <c r="D106" t="s">
        <v>178</v>
      </c>
      <c r="I106" t="str">
        <f t="shared" si="11"/>
        <v>532601_Travel &amp; Transportation, Domestic, Others</v>
      </c>
      <c r="W106" t="s">
        <v>817</v>
      </c>
      <c r="AB106" t="s">
        <v>818</v>
      </c>
      <c r="AC106" t="s">
        <v>227</v>
      </c>
      <c r="AD106" t="s">
        <v>819</v>
      </c>
    </row>
    <row r="107" spans="2:30">
      <c r="B107" t="s">
        <v>10</v>
      </c>
      <c r="C107" t="s">
        <v>174</v>
      </c>
      <c r="D107" t="s">
        <v>179</v>
      </c>
      <c r="I107" t="str">
        <f t="shared" si="11"/>
        <v>532601_Travel &amp; Transportation, Domestic, Meal</v>
      </c>
      <c r="W107" t="s">
        <v>820</v>
      </c>
      <c r="AB107" t="s">
        <v>821</v>
      </c>
      <c r="AC107" t="s">
        <v>227</v>
      </c>
      <c r="AD107" t="s">
        <v>822</v>
      </c>
    </row>
    <row r="108" spans="2:30">
      <c r="B108" t="s">
        <v>10</v>
      </c>
      <c r="C108" t="s">
        <v>174</v>
      </c>
      <c r="D108" t="s">
        <v>178</v>
      </c>
      <c r="I108" t="str">
        <f t="shared" si="11"/>
        <v>532601_Travel &amp; Transportation, Domestic, Others</v>
      </c>
      <c r="W108" t="s">
        <v>823</v>
      </c>
      <c r="AB108" t="s">
        <v>824</v>
      </c>
      <c r="AC108" t="s">
        <v>227</v>
      </c>
      <c r="AD108" t="s">
        <v>825</v>
      </c>
    </row>
    <row r="109" spans="2:30">
      <c r="B109" t="s">
        <v>10</v>
      </c>
      <c r="C109" t="s">
        <v>174</v>
      </c>
      <c r="D109" t="s">
        <v>179</v>
      </c>
      <c r="I109" t="str">
        <f t="shared" si="11"/>
        <v>532601_Travel &amp; Transportation, Domestic, Meal</v>
      </c>
      <c r="W109" t="s">
        <v>826</v>
      </c>
      <c r="AB109" t="s">
        <v>827</v>
      </c>
      <c r="AC109" t="s">
        <v>227</v>
      </c>
      <c r="AD109" t="s">
        <v>828</v>
      </c>
    </row>
    <row r="110" spans="2:30">
      <c r="B110" t="s">
        <v>10</v>
      </c>
      <c r="C110" t="s">
        <v>174</v>
      </c>
      <c r="D110" t="s">
        <v>178</v>
      </c>
      <c r="I110" t="str">
        <f t="shared" si="11"/>
        <v>532601_Travel &amp; Transportation, Domestic, Others</v>
      </c>
      <c r="W110" t="s">
        <v>829</v>
      </c>
      <c r="AB110" t="s">
        <v>830</v>
      </c>
      <c r="AC110" t="s">
        <v>227</v>
      </c>
      <c r="AD110" t="s">
        <v>831</v>
      </c>
    </row>
    <row r="111" spans="2:30">
      <c r="B111" t="s">
        <v>10</v>
      </c>
      <c r="C111" t="s">
        <v>174</v>
      </c>
      <c r="D111" t="s">
        <v>179</v>
      </c>
      <c r="I111" t="str">
        <f t="shared" si="11"/>
        <v>532601_Travel &amp; Transportation, Domestic, Meal</v>
      </c>
      <c r="W111" t="s">
        <v>832</v>
      </c>
      <c r="AB111" t="s">
        <v>833</v>
      </c>
      <c r="AC111" t="s">
        <v>227</v>
      </c>
      <c r="AD111" t="s">
        <v>834</v>
      </c>
    </row>
    <row r="112" spans="2:30">
      <c r="B112" t="s">
        <v>10</v>
      </c>
      <c r="C112" t="s">
        <v>174</v>
      </c>
      <c r="D112" t="s">
        <v>178</v>
      </c>
      <c r="I112" t="str">
        <f t="shared" si="11"/>
        <v>532601_Travel &amp; Transportation, Domestic, Others</v>
      </c>
      <c r="W112" t="s">
        <v>835</v>
      </c>
      <c r="AB112" t="s">
        <v>836</v>
      </c>
      <c r="AC112" t="s">
        <v>227</v>
      </c>
      <c r="AD112" t="s">
        <v>837</v>
      </c>
    </row>
    <row r="113" spans="2:30">
      <c r="B113" t="s">
        <v>10</v>
      </c>
      <c r="C113" t="s">
        <v>174</v>
      </c>
      <c r="D113" t="s">
        <v>179</v>
      </c>
      <c r="I113" t="str">
        <f t="shared" si="11"/>
        <v>532601_Travel &amp; Transportation, Domestic, Meal</v>
      </c>
      <c r="W113" t="s">
        <v>838</v>
      </c>
      <c r="AB113" t="s">
        <v>839</v>
      </c>
      <c r="AC113" t="s">
        <v>227</v>
      </c>
      <c r="AD113" t="s">
        <v>840</v>
      </c>
    </row>
    <row r="114" spans="2:30">
      <c r="B114" t="s">
        <v>10</v>
      </c>
      <c r="C114" t="s">
        <v>174</v>
      </c>
      <c r="D114" t="s">
        <v>178</v>
      </c>
      <c r="I114" t="str">
        <f t="shared" si="11"/>
        <v>532601_Travel &amp; Transportation, Domestic, Others</v>
      </c>
      <c r="W114" t="s">
        <v>841</v>
      </c>
      <c r="AB114" t="s">
        <v>842</v>
      </c>
      <c r="AC114" t="s">
        <v>227</v>
      </c>
      <c r="AD114" t="s">
        <v>843</v>
      </c>
    </row>
    <row r="115" spans="2:30">
      <c r="B115" t="s">
        <v>10</v>
      </c>
      <c r="C115" t="s">
        <v>174</v>
      </c>
      <c r="D115" t="s">
        <v>179</v>
      </c>
      <c r="I115" t="str">
        <f t="shared" si="11"/>
        <v>532601_Travel &amp; Transportation, Domestic, Meal</v>
      </c>
      <c r="W115" t="s">
        <v>844</v>
      </c>
      <c r="AB115" t="s">
        <v>845</v>
      </c>
      <c r="AC115" t="s">
        <v>227</v>
      </c>
      <c r="AD115" t="s">
        <v>846</v>
      </c>
    </row>
    <row r="116" spans="2:30">
      <c r="B116" t="s">
        <v>10</v>
      </c>
      <c r="C116" t="s">
        <v>174</v>
      </c>
      <c r="D116" t="s">
        <v>178</v>
      </c>
      <c r="I116" t="str">
        <f t="shared" si="11"/>
        <v>532601_Travel &amp; Transportation, Domestic, Others</v>
      </c>
      <c r="W116" t="s">
        <v>847</v>
      </c>
      <c r="AB116" t="s">
        <v>848</v>
      </c>
      <c r="AC116" t="s">
        <v>227</v>
      </c>
      <c r="AD116" t="s">
        <v>849</v>
      </c>
    </row>
    <row r="117" spans="2:30">
      <c r="B117" t="s">
        <v>10</v>
      </c>
      <c r="C117" t="s">
        <v>174</v>
      </c>
      <c r="D117" t="s">
        <v>179</v>
      </c>
      <c r="I117" t="str">
        <f t="shared" si="11"/>
        <v>532601_Travel &amp; Transportation, Domestic, Meal</v>
      </c>
      <c r="W117" t="s">
        <v>850</v>
      </c>
      <c r="AB117" t="s">
        <v>851</v>
      </c>
      <c r="AC117" t="s">
        <v>227</v>
      </c>
      <c r="AD117" t="s">
        <v>852</v>
      </c>
    </row>
    <row r="118" spans="2:30">
      <c r="B118" t="s">
        <v>10</v>
      </c>
      <c r="C118" t="s">
        <v>174</v>
      </c>
      <c r="D118" t="s">
        <v>178</v>
      </c>
      <c r="I118" t="str">
        <f t="shared" si="11"/>
        <v>532601_Travel &amp; Transportation, Domestic, Others</v>
      </c>
      <c r="W118" t="s">
        <v>853</v>
      </c>
      <c r="AB118" t="s">
        <v>242</v>
      </c>
      <c r="AC118" t="s">
        <v>227</v>
      </c>
      <c r="AD118" t="s">
        <v>854</v>
      </c>
    </row>
    <row r="119" spans="2:30">
      <c r="B119" t="s">
        <v>10</v>
      </c>
      <c r="C119" t="s">
        <v>174</v>
      </c>
      <c r="D119" t="s">
        <v>179</v>
      </c>
      <c r="I119" t="str">
        <f t="shared" si="11"/>
        <v>532601_Travel &amp; Transportation, Domestic, Meal</v>
      </c>
      <c r="W119" t="s">
        <v>855</v>
      </c>
      <c r="AB119" t="s">
        <v>856</v>
      </c>
      <c r="AC119" t="s">
        <v>227</v>
      </c>
      <c r="AD119" t="s">
        <v>857</v>
      </c>
    </row>
    <row r="120" spans="2:30">
      <c r="B120" t="s">
        <v>10</v>
      </c>
      <c r="C120" t="s">
        <v>174</v>
      </c>
      <c r="D120" t="s">
        <v>178</v>
      </c>
      <c r="I120" t="str">
        <f t="shared" si="11"/>
        <v>532601_Travel &amp; Transportation, Domestic, Others</v>
      </c>
      <c r="W120" t="s">
        <v>858</v>
      </c>
      <c r="AB120" t="s">
        <v>859</v>
      </c>
      <c r="AC120" t="s">
        <v>227</v>
      </c>
      <c r="AD120" t="s">
        <v>860</v>
      </c>
    </row>
    <row r="121" spans="2:30">
      <c r="B121" t="s">
        <v>10</v>
      </c>
      <c r="C121" t="s">
        <v>174</v>
      </c>
      <c r="D121" t="s">
        <v>179</v>
      </c>
      <c r="I121" t="str">
        <f t="shared" si="11"/>
        <v>532601_Travel &amp; Transportation, Domestic, Meal</v>
      </c>
      <c r="W121" t="s">
        <v>861</v>
      </c>
      <c r="AB121" t="s">
        <v>862</v>
      </c>
      <c r="AC121" t="s">
        <v>227</v>
      </c>
      <c r="AD121" t="s">
        <v>863</v>
      </c>
    </row>
    <row r="122" spans="2:30">
      <c r="B122" t="s">
        <v>10</v>
      </c>
      <c r="C122" t="s">
        <v>174</v>
      </c>
      <c r="D122" t="s">
        <v>178</v>
      </c>
      <c r="I122" t="str">
        <f t="shared" si="11"/>
        <v>532601_Travel &amp; Transportation, Domestic, Others</v>
      </c>
      <c r="W122" t="s">
        <v>864</v>
      </c>
      <c r="AB122" t="s">
        <v>865</v>
      </c>
      <c r="AC122" t="s">
        <v>227</v>
      </c>
      <c r="AD122" t="s">
        <v>866</v>
      </c>
    </row>
    <row r="123" spans="2:30">
      <c r="B123" t="s">
        <v>10</v>
      </c>
      <c r="C123" t="s">
        <v>174</v>
      </c>
      <c r="D123" t="s">
        <v>179</v>
      </c>
      <c r="I123" t="str">
        <f t="shared" si="11"/>
        <v>532601_Travel &amp; Transportation, Domestic, Meal</v>
      </c>
      <c r="W123" t="s">
        <v>867</v>
      </c>
      <c r="AB123" t="s">
        <v>868</v>
      </c>
      <c r="AC123" t="s">
        <v>227</v>
      </c>
      <c r="AD123" t="s">
        <v>869</v>
      </c>
    </row>
    <row r="124" spans="2:30">
      <c r="B124" t="s">
        <v>10</v>
      </c>
      <c r="C124" t="s">
        <v>174</v>
      </c>
      <c r="D124" t="s">
        <v>178</v>
      </c>
      <c r="I124" t="str">
        <f t="shared" si="11"/>
        <v>532601_Travel &amp; Transportation, Domestic, Others</v>
      </c>
      <c r="W124" t="s">
        <v>870</v>
      </c>
      <c r="AB124" t="s">
        <v>871</v>
      </c>
      <c r="AC124" t="s">
        <v>227</v>
      </c>
      <c r="AD124" t="s">
        <v>872</v>
      </c>
    </row>
    <row r="125" spans="2:30">
      <c r="B125" t="s">
        <v>10</v>
      </c>
      <c r="C125" t="s">
        <v>174</v>
      </c>
      <c r="D125" t="s">
        <v>179</v>
      </c>
      <c r="I125" t="str">
        <f t="shared" si="11"/>
        <v>532601_Travel &amp; Transportation, Domestic, Meal</v>
      </c>
      <c r="W125" t="s">
        <v>873</v>
      </c>
      <c r="AB125" t="s">
        <v>874</v>
      </c>
      <c r="AC125" t="s">
        <v>227</v>
      </c>
      <c r="AD125" t="s">
        <v>875</v>
      </c>
    </row>
    <row r="126" spans="2:30">
      <c r="B126" t="s">
        <v>10</v>
      </c>
      <c r="C126" t="s">
        <v>174</v>
      </c>
      <c r="D126" t="s">
        <v>178</v>
      </c>
      <c r="I126" t="str">
        <f t="shared" ref="I126:I189" si="12">C163&amp;"_"&amp;D163</f>
        <v>532601_Travel &amp; Transportation, Domestic, Others</v>
      </c>
      <c r="W126" t="s">
        <v>876</v>
      </c>
      <c r="AB126" t="s">
        <v>877</v>
      </c>
      <c r="AC126" t="s">
        <v>227</v>
      </c>
      <c r="AD126" t="s">
        <v>878</v>
      </c>
    </row>
    <row r="127" spans="2:30">
      <c r="B127" t="s">
        <v>10</v>
      </c>
      <c r="C127" t="s">
        <v>174</v>
      </c>
      <c r="D127" t="s">
        <v>179</v>
      </c>
      <c r="I127" t="str">
        <f t="shared" si="12"/>
        <v>532601_Travel &amp; Transportation, Domestic, Meal</v>
      </c>
      <c r="W127" t="s">
        <v>879</v>
      </c>
      <c r="AB127" t="s">
        <v>880</v>
      </c>
      <c r="AC127" t="s">
        <v>227</v>
      </c>
      <c r="AD127" t="s">
        <v>881</v>
      </c>
    </row>
    <row r="128" spans="2:30">
      <c r="B128" t="s">
        <v>10</v>
      </c>
      <c r="C128" t="s">
        <v>174</v>
      </c>
      <c r="D128" t="s">
        <v>178</v>
      </c>
      <c r="I128" t="str">
        <f t="shared" si="12"/>
        <v>532601_Travel &amp; Transportation, Domestic, Others</v>
      </c>
      <c r="W128" t="s">
        <v>882</v>
      </c>
      <c r="AB128" t="s">
        <v>883</v>
      </c>
      <c r="AC128" t="s">
        <v>227</v>
      </c>
      <c r="AD128" t="s">
        <v>884</v>
      </c>
    </row>
    <row r="129" spans="2:30">
      <c r="B129" t="s">
        <v>10</v>
      </c>
      <c r="C129" t="s">
        <v>174</v>
      </c>
      <c r="D129" t="s">
        <v>179</v>
      </c>
      <c r="I129" t="str">
        <f t="shared" si="12"/>
        <v>532601_Travel &amp; Transportation, Domestic, Meal</v>
      </c>
      <c r="W129" t="s">
        <v>885</v>
      </c>
      <c r="AB129" t="s">
        <v>886</v>
      </c>
      <c r="AC129" t="s">
        <v>227</v>
      </c>
      <c r="AD129" t="s">
        <v>887</v>
      </c>
    </row>
    <row r="130" spans="2:30">
      <c r="B130" t="s">
        <v>10</v>
      </c>
      <c r="C130" t="s">
        <v>174</v>
      </c>
      <c r="D130" t="s">
        <v>178</v>
      </c>
      <c r="I130" t="str">
        <f t="shared" si="12"/>
        <v>532601_Travel &amp; Transportation, Domestic, Others</v>
      </c>
      <c r="W130" t="s">
        <v>888</v>
      </c>
      <c r="AB130" t="s">
        <v>889</v>
      </c>
      <c r="AC130" t="s">
        <v>227</v>
      </c>
      <c r="AD130" t="s">
        <v>890</v>
      </c>
    </row>
    <row r="131" spans="2:30">
      <c r="B131" t="s">
        <v>10</v>
      </c>
      <c r="C131" t="s">
        <v>174</v>
      </c>
      <c r="D131" t="s">
        <v>179</v>
      </c>
      <c r="I131" t="str">
        <f t="shared" si="12"/>
        <v>532601_Travel &amp; Transportation, Domestic, Meal</v>
      </c>
      <c r="W131" t="s">
        <v>891</v>
      </c>
      <c r="AB131" t="s">
        <v>892</v>
      </c>
      <c r="AC131" t="s">
        <v>227</v>
      </c>
      <c r="AD131" t="s">
        <v>893</v>
      </c>
    </row>
    <row r="132" spans="2:30">
      <c r="B132" t="s">
        <v>10</v>
      </c>
      <c r="C132" t="s">
        <v>174</v>
      </c>
      <c r="D132" t="s">
        <v>178</v>
      </c>
      <c r="I132" t="str">
        <f t="shared" si="12"/>
        <v>532601_Travel &amp; Transportation, Domestic, Others</v>
      </c>
      <c r="W132" t="s">
        <v>894</v>
      </c>
      <c r="AB132" t="s">
        <v>895</v>
      </c>
      <c r="AC132" t="s">
        <v>227</v>
      </c>
      <c r="AD132" t="s">
        <v>896</v>
      </c>
    </row>
    <row r="133" spans="2:30">
      <c r="B133" t="s">
        <v>10</v>
      </c>
      <c r="C133" t="s">
        <v>174</v>
      </c>
      <c r="D133" t="s">
        <v>179</v>
      </c>
      <c r="I133" t="str">
        <f t="shared" si="12"/>
        <v>532601_Travel &amp; Transportation, Domestic, Meal</v>
      </c>
      <c r="W133" t="s">
        <v>897</v>
      </c>
      <c r="AB133" t="s">
        <v>898</v>
      </c>
      <c r="AC133" t="s">
        <v>227</v>
      </c>
      <c r="AD133" t="s">
        <v>899</v>
      </c>
    </row>
    <row r="134" spans="2:30">
      <c r="B134" t="s">
        <v>10</v>
      </c>
      <c r="C134" t="s">
        <v>174</v>
      </c>
      <c r="D134" t="s">
        <v>178</v>
      </c>
      <c r="I134" t="str">
        <f t="shared" si="12"/>
        <v>532601_Travel &amp; Transportation, Domestic, Others</v>
      </c>
      <c r="W134" t="s">
        <v>900</v>
      </c>
      <c r="AB134" t="s">
        <v>901</v>
      </c>
      <c r="AC134" t="s">
        <v>227</v>
      </c>
      <c r="AD134" t="s">
        <v>902</v>
      </c>
    </row>
    <row r="135" spans="2:30">
      <c r="B135" t="s">
        <v>10</v>
      </c>
      <c r="C135" t="s">
        <v>174</v>
      </c>
      <c r="D135" t="s">
        <v>179</v>
      </c>
      <c r="I135" t="str">
        <f t="shared" si="12"/>
        <v>532601_Travel &amp; Transportation, Domestic, Meal</v>
      </c>
      <c r="W135" t="s">
        <v>903</v>
      </c>
      <c r="AB135" t="s">
        <v>904</v>
      </c>
      <c r="AC135" t="s">
        <v>227</v>
      </c>
      <c r="AD135" t="s">
        <v>905</v>
      </c>
    </row>
    <row r="136" spans="2:30">
      <c r="B136" t="s">
        <v>10</v>
      </c>
      <c r="C136" t="s">
        <v>174</v>
      </c>
      <c r="D136" t="s">
        <v>178</v>
      </c>
      <c r="I136" t="str">
        <f t="shared" si="12"/>
        <v>532601_Travel &amp; Transportation, Domestic, Others</v>
      </c>
      <c r="W136" t="s">
        <v>906</v>
      </c>
      <c r="AB136" t="s">
        <v>907</v>
      </c>
      <c r="AC136" t="s">
        <v>227</v>
      </c>
      <c r="AD136" t="s">
        <v>908</v>
      </c>
    </row>
    <row r="137" spans="2:30">
      <c r="B137" t="s">
        <v>10</v>
      </c>
      <c r="C137" t="s">
        <v>174</v>
      </c>
      <c r="D137" t="s">
        <v>179</v>
      </c>
      <c r="I137" t="str">
        <f t="shared" si="12"/>
        <v>532601_Travel &amp; Transportation, Domestic, Meal</v>
      </c>
      <c r="W137" t="s">
        <v>909</v>
      </c>
      <c r="AB137" t="s">
        <v>910</v>
      </c>
      <c r="AC137" t="s">
        <v>227</v>
      </c>
      <c r="AD137" t="s">
        <v>911</v>
      </c>
    </row>
    <row r="138" spans="2:30">
      <c r="B138" t="s">
        <v>10</v>
      </c>
      <c r="C138" t="s">
        <v>174</v>
      </c>
      <c r="D138" t="s">
        <v>178</v>
      </c>
      <c r="I138" t="str">
        <f t="shared" si="12"/>
        <v>532601_Travel &amp; Transportation, Domestic, Others</v>
      </c>
      <c r="W138" t="s">
        <v>912</v>
      </c>
      <c r="AB138" t="s">
        <v>913</v>
      </c>
      <c r="AC138" t="s">
        <v>227</v>
      </c>
      <c r="AD138" t="s">
        <v>914</v>
      </c>
    </row>
    <row r="139" spans="2:30">
      <c r="B139" t="s">
        <v>10</v>
      </c>
      <c r="C139" t="s">
        <v>174</v>
      </c>
      <c r="D139" t="s">
        <v>179</v>
      </c>
      <c r="I139" t="str">
        <f t="shared" si="12"/>
        <v>532601_Travel &amp; Transportation, Domestic, Meal</v>
      </c>
      <c r="W139" t="s">
        <v>915</v>
      </c>
      <c r="AB139" t="s">
        <v>916</v>
      </c>
      <c r="AC139" t="s">
        <v>227</v>
      </c>
      <c r="AD139" t="s">
        <v>917</v>
      </c>
    </row>
    <row r="140" spans="2:30">
      <c r="B140" t="s">
        <v>10</v>
      </c>
      <c r="C140" t="s">
        <v>174</v>
      </c>
      <c r="D140" t="s">
        <v>178</v>
      </c>
      <c r="I140" t="str">
        <f t="shared" si="12"/>
        <v>532601_Travel &amp; Transportation, Domestic, Others</v>
      </c>
      <c r="W140" t="s">
        <v>918</v>
      </c>
      <c r="AB140" t="s">
        <v>919</v>
      </c>
      <c r="AC140" t="s">
        <v>227</v>
      </c>
      <c r="AD140" t="s">
        <v>920</v>
      </c>
    </row>
    <row r="141" spans="2:30">
      <c r="B141" t="s">
        <v>10</v>
      </c>
      <c r="C141" t="s">
        <v>174</v>
      </c>
      <c r="D141" t="s">
        <v>179</v>
      </c>
      <c r="I141" t="str">
        <f t="shared" si="12"/>
        <v>532601_Travel &amp; Transportation, Domestic, Meal</v>
      </c>
      <c r="W141" t="s">
        <v>921</v>
      </c>
      <c r="AB141" t="s">
        <v>922</v>
      </c>
      <c r="AC141" t="s">
        <v>227</v>
      </c>
      <c r="AD141" t="s">
        <v>923</v>
      </c>
    </row>
    <row r="142" spans="2:30">
      <c r="B142" t="s">
        <v>10</v>
      </c>
      <c r="C142" t="s">
        <v>174</v>
      </c>
      <c r="D142" t="s">
        <v>178</v>
      </c>
      <c r="I142" t="str">
        <f t="shared" si="12"/>
        <v>532601_Travel &amp; Transportation, Domestic, Others</v>
      </c>
      <c r="W142" t="s">
        <v>924</v>
      </c>
      <c r="AB142" t="s">
        <v>925</v>
      </c>
      <c r="AC142" t="s">
        <v>227</v>
      </c>
      <c r="AD142" t="s">
        <v>926</v>
      </c>
    </row>
    <row r="143" spans="2:30">
      <c r="B143" t="s">
        <v>10</v>
      </c>
      <c r="C143" t="s">
        <v>174</v>
      </c>
      <c r="D143" t="s">
        <v>179</v>
      </c>
      <c r="I143" t="str">
        <f t="shared" si="12"/>
        <v>532601_Travel &amp; Transportation, Domestic, Meal</v>
      </c>
      <c r="W143" t="s">
        <v>927</v>
      </c>
      <c r="AB143" t="s">
        <v>928</v>
      </c>
      <c r="AC143" t="s">
        <v>227</v>
      </c>
      <c r="AD143" t="s">
        <v>929</v>
      </c>
    </row>
    <row r="144" spans="2:30">
      <c r="B144" t="s">
        <v>10</v>
      </c>
      <c r="C144" t="s">
        <v>174</v>
      </c>
      <c r="D144" t="s">
        <v>178</v>
      </c>
      <c r="I144" t="str">
        <f t="shared" si="12"/>
        <v>532601_Travel &amp; Transportation, Domestic, Others</v>
      </c>
      <c r="W144" t="s">
        <v>930</v>
      </c>
      <c r="AB144" t="s">
        <v>931</v>
      </c>
      <c r="AC144" t="s">
        <v>227</v>
      </c>
      <c r="AD144" t="s">
        <v>932</v>
      </c>
    </row>
    <row r="145" spans="2:30">
      <c r="B145" t="s">
        <v>10</v>
      </c>
      <c r="C145" t="s">
        <v>174</v>
      </c>
      <c r="D145" t="s">
        <v>179</v>
      </c>
      <c r="I145" t="str">
        <f t="shared" si="12"/>
        <v>532601_Travel &amp; Transportation, Domestic, Meal</v>
      </c>
      <c r="W145" t="s">
        <v>933</v>
      </c>
      <c r="AB145" t="s">
        <v>934</v>
      </c>
      <c r="AC145" t="s">
        <v>227</v>
      </c>
      <c r="AD145" t="s">
        <v>935</v>
      </c>
    </row>
    <row r="146" spans="2:30">
      <c r="B146" t="s">
        <v>10</v>
      </c>
      <c r="C146" t="s">
        <v>174</v>
      </c>
      <c r="D146" t="s">
        <v>178</v>
      </c>
      <c r="I146" t="str">
        <f t="shared" si="12"/>
        <v>532601_Travel &amp; Transportation, Domestic, Others</v>
      </c>
      <c r="W146" t="s">
        <v>936</v>
      </c>
      <c r="AB146" t="s">
        <v>937</v>
      </c>
      <c r="AC146" t="s">
        <v>227</v>
      </c>
      <c r="AD146" t="s">
        <v>938</v>
      </c>
    </row>
    <row r="147" spans="2:30">
      <c r="B147" t="s">
        <v>10</v>
      </c>
      <c r="C147" t="s">
        <v>174</v>
      </c>
      <c r="D147" t="s">
        <v>179</v>
      </c>
      <c r="I147" t="str">
        <f t="shared" si="12"/>
        <v>532601_Travel &amp; Transportation, Domestic, Meal</v>
      </c>
      <c r="W147" t="s">
        <v>939</v>
      </c>
      <c r="AB147" t="s">
        <v>940</v>
      </c>
      <c r="AC147" t="s">
        <v>227</v>
      </c>
      <c r="AD147" t="s">
        <v>941</v>
      </c>
    </row>
    <row r="148" spans="2:30">
      <c r="B148" t="s">
        <v>10</v>
      </c>
      <c r="C148" t="s">
        <v>174</v>
      </c>
      <c r="D148" t="s">
        <v>178</v>
      </c>
      <c r="I148" t="str">
        <f t="shared" si="12"/>
        <v>532601_Travel &amp; Transportation, Domestic, Others</v>
      </c>
      <c r="W148" t="s">
        <v>942</v>
      </c>
      <c r="AB148" t="s">
        <v>943</v>
      </c>
      <c r="AC148" t="s">
        <v>227</v>
      </c>
      <c r="AD148" t="s">
        <v>944</v>
      </c>
    </row>
    <row r="149" spans="2:30">
      <c r="B149" t="s">
        <v>10</v>
      </c>
      <c r="C149" t="s">
        <v>174</v>
      </c>
      <c r="D149" t="s">
        <v>179</v>
      </c>
      <c r="I149" t="str">
        <f t="shared" si="12"/>
        <v>532601_Travel &amp; Transportation, Domestic, Meal</v>
      </c>
      <c r="W149" t="s">
        <v>945</v>
      </c>
      <c r="AB149" t="s">
        <v>946</v>
      </c>
      <c r="AC149" t="s">
        <v>227</v>
      </c>
      <c r="AD149" t="s">
        <v>947</v>
      </c>
    </row>
    <row r="150" spans="2:30">
      <c r="B150" t="s">
        <v>10</v>
      </c>
      <c r="C150" t="s">
        <v>174</v>
      </c>
      <c r="D150" t="s">
        <v>178</v>
      </c>
      <c r="I150" t="str">
        <f t="shared" si="12"/>
        <v>532601_Travel &amp; Transportation, Domestic, Others</v>
      </c>
      <c r="W150" t="s">
        <v>948</v>
      </c>
      <c r="AB150" t="s">
        <v>949</v>
      </c>
      <c r="AC150" t="s">
        <v>227</v>
      </c>
      <c r="AD150" t="s">
        <v>950</v>
      </c>
    </row>
    <row r="151" spans="2:30">
      <c r="B151" t="s">
        <v>10</v>
      </c>
      <c r="C151" t="s">
        <v>174</v>
      </c>
      <c r="D151" t="s">
        <v>179</v>
      </c>
      <c r="I151" t="str">
        <f t="shared" si="12"/>
        <v>532601_Travel &amp; Transportation, Domestic, Meal</v>
      </c>
      <c r="W151" t="s">
        <v>951</v>
      </c>
      <c r="AB151" t="s">
        <v>952</v>
      </c>
      <c r="AC151" t="s">
        <v>227</v>
      </c>
      <c r="AD151" t="s">
        <v>953</v>
      </c>
    </row>
    <row r="152" spans="2:30">
      <c r="B152" t="s">
        <v>10</v>
      </c>
      <c r="C152" t="s">
        <v>174</v>
      </c>
      <c r="D152" t="s">
        <v>178</v>
      </c>
      <c r="I152" t="str">
        <f t="shared" si="12"/>
        <v>532601_Travel &amp; Transportation, Domestic, Others</v>
      </c>
      <c r="W152" t="s">
        <v>954</v>
      </c>
      <c r="AB152" t="s">
        <v>955</v>
      </c>
      <c r="AC152" t="s">
        <v>227</v>
      </c>
      <c r="AD152" t="s">
        <v>956</v>
      </c>
    </row>
    <row r="153" spans="2:30">
      <c r="B153" t="s">
        <v>10</v>
      </c>
      <c r="C153" t="s">
        <v>174</v>
      </c>
      <c r="D153" t="s">
        <v>179</v>
      </c>
      <c r="I153" t="str">
        <f t="shared" si="12"/>
        <v>532601_Travel &amp; Transportation, Domestic, Meal</v>
      </c>
      <c r="W153" t="s">
        <v>957</v>
      </c>
      <c r="AB153" t="s">
        <v>958</v>
      </c>
      <c r="AC153" t="s">
        <v>227</v>
      </c>
      <c r="AD153" t="s">
        <v>959</v>
      </c>
    </row>
    <row r="154" spans="2:30">
      <c r="B154" t="s">
        <v>10</v>
      </c>
      <c r="C154" t="s">
        <v>174</v>
      </c>
      <c r="D154" t="s">
        <v>178</v>
      </c>
      <c r="I154" t="str">
        <f t="shared" si="12"/>
        <v>532601_Travel &amp; Transportation, Domestic, Others</v>
      </c>
      <c r="W154" t="s">
        <v>960</v>
      </c>
      <c r="AB154" t="s">
        <v>961</v>
      </c>
      <c r="AC154" t="s">
        <v>227</v>
      </c>
      <c r="AD154" t="s">
        <v>962</v>
      </c>
    </row>
    <row r="155" spans="2:30">
      <c r="B155" t="s">
        <v>10</v>
      </c>
      <c r="C155" t="s">
        <v>174</v>
      </c>
      <c r="D155" t="s">
        <v>179</v>
      </c>
      <c r="I155" t="str">
        <f t="shared" si="12"/>
        <v>532601_Travel &amp; Transportation, Domestic, Meal</v>
      </c>
      <c r="W155" t="s">
        <v>963</v>
      </c>
      <c r="AB155" t="s">
        <v>964</v>
      </c>
      <c r="AC155" t="s">
        <v>227</v>
      </c>
      <c r="AD155" t="s">
        <v>965</v>
      </c>
    </row>
    <row r="156" spans="2:30">
      <c r="B156" t="s">
        <v>10</v>
      </c>
      <c r="C156" t="s">
        <v>174</v>
      </c>
      <c r="D156" t="s">
        <v>178</v>
      </c>
      <c r="I156" t="str">
        <f t="shared" si="12"/>
        <v>532601_Travel &amp; Transportation, Domestic, Others</v>
      </c>
      <c r="W156" t="s">
        <v>966</v>
      </c>
      <c r="AB156" t="s">
        <v>967</v>
      </c>
      <c r="AC156" t="s">
        <v>227</v>
      </c>
      <c r="AD156" t="s">
        <v>968</v>
      </c>
    </row>
    <row r="157" spans="2:30">
      <c r="B157" t="s">
        <v>10</v>
      </c>
      <c r="C157" t="s">
        <v>174</v>
      </c>
      <c r="D157" t="s">
        <v>179</v>
      </c>
      <c r="I157" t="str">
        <f t="shared" si="12"/>
        <v>532601_Travel &amp; Transportation, Domestic, Meal</v>
      </c>
      <c r="W157" t="s">
        <v>969</v>
      </c>
      <c r="AB157" t="s">
        <v>970</v>
      </c>
      <c r="AC157" t="s">
        <v>227</v>
      </c>
      <c r="AD157" t="s">
        <v>971</v>
      </c>
    </row>
    <row r="158" spans="2:30">
      <c r="B158" t="s">
        <v>10</v>
      </c>
      <c r="C158" t="s">
        <v>174</v>
      </c>
      <c r="D158" t="s">
        <v>178</v>
      </c>
      <c r="I158" t="str">
        <f t="shared" si="12"/>
        <v>532601_Travel &amp; Transportation, Domestic, Others</v>
      </c>
      <c r="W158" t="s">
        <v>972</v>
      </c>
      <c r="AB158" t="s">
        <v>973</v>
      </c>
      <c r="AC158" t="s">
        <v>227</v>
      </c>
      <c r="AD158" t="s">
        <v>974</v>
      </c>
    </row>
    <row r="159" spans="2:30">
      <c r="B159" t="s">
        <v>10</v>
      </c>
      <c r="C159" t="s">
        <v>174</v>
      </c>
      <c r="D159" t="s">
        <v>179</v>
      </c>
      <c r="I159" t="str">
        <f t="shared" si="12"/>
        <v>532601_Travel &amp; Transportation, Domestic, Meal</v>
      </c>
      <c r="W159" t="s">
        <v>975</v>
      </c>
      <c r="AB159" t="s">
        <v>976</v>
      </c>
      <c r="AC159" t="s">
        <v>227</v>
      </c>
      <c r="AD159" t="s">
        <v>977</v>
      </c>
    </row>
    <row r="160" spans="2:30">
      <c r="B160" t="s">
        <v>10</v>
      </c>
      <c r="C160" t="s">
        <v>174</v>
      </c>
      <c r="D160" t="s">
        <v>178</v>
      </c>
      <c r="I160" t="str">
        <f t="shared" si="12"/>
        <v>532601_Travel &amp; Transportation, Domestic, Others</v>
      </c>
      <c r="W160" t="s">
        <v>978</v>
      </c>
      <c r="AB160" t="s">
        <v>979</v>
      </c>
      <c r="AC160" t="s">
        <v>227</v>
      </c>
      <c r="AD160" t="s">
        <v>980</v>
      </c>
    </row>
    <row r="161" spans="2:30">
      <c r="B161" t="s">
        <v>10</v>
      </c>
      <c r="C161" t="s">
        <v>174</v>
      </c>
      <c r="D161" t="s">
        <v>179</v>
      </c>
      <c r="I161" t="str">
        <f t="shared" si="12"/>
        <v>532601_Travel &amp; Transportation, Domestic, Meal</v>
      </c>
      <c r="W161" t="s">
        <v>981</v>
      </c>
      <c r="AB161" t="s">
        <v>982</v>
      </c>
      <c r="AC161" t="s">
        <v>227</v>
      </c>
      <c r="AD161" t="s">
        <v>983</v>
      </c>
    </row>
    <row r="162" spans="2:30">
      <c r="B162" t="s">
        <v>10</v>
      </c>
      <c r="C162" t="s">
        <v>174</v>
      </c>
      <c r="D162" t="s">
        <v>178</v>
      </c>
      <c r="I162" t="str">
        <f t="shared" si="12"/>
        <v>532601_Travel &amp; Transportation, Domestic, Others</v>
      </c>
      <c r="W162" t="s">
        <v>984</v>
      </c>
      <c r="AB162" t="s">
        <v>985</v>
      </c>
      <c r="AC162" t="s">
        <v>227</v>
      </c>
      <c r="AD162" t="s">
        <v>986</v>
      </c>
    </row>
    <row r="163" spans="2:30">
      <c r="B163" t="s">
        <v>10</v>
      </c>
      <c r="C163" t="s">
        <v>174</v>
      </c>
      <c r="D163" t="s">
        <v>179</v>
      </c>
      <c r="I163" t="str">
        <f t="shared" si="12"/>
        <v>532601_Travel &amp; Transportation, Domestic, Meal</v>
      </c>
      <c r="W163" t="s">
        <v>987</v>
      </c>
      <c r="AB163" t="s">
        <v>988</v>
      </c>
      <c r="AC163" t="s">
        <v>227</v>
      </c>
      <c r="AD163" t="s">
        <v>989</v>
      </c>
    </row>
    <row r="164" spans="2:30">
      <c r="B164" t="s">
        <v>10</v>
      </c>
      <c r="C164" t="s">
        <v>174</v>
      </c>
      <c r="D164" t="s">
        <v>178</v>
      </c>
      <c r="I164" t="str">
        <f t="shared" si="12"/>
        <v>_</v>
      </c>
      <c r="W164" t="s">
        <v>990</v>
      </c>
      <c r="AB164" t="s">
        <v>991</v>
      </c>
      <c r="AC164" t="s">
        <v>227</v>
      </c>
      <c r="AD164" t="s">
        <v>992</v>
      </c>
    </row>
    <row r="165" spans="2:30">
      <c r="B165" t="s">
        <v>10</v>
      </c>
      <c r="C165" t="s">
        <v>174</v>
      </c>
      <c r="D165" t="s">
        <v>179</v>
      </c>
      <c r="I165" t="str">
        <f t="shared" si="12"/>
        <v>_</v>
      </c>
      <c r="W165" t="s">
        <v>993</v>
      </c>
      <c r="AB165" t="s">
        <v>994</v>
      </c>
      <c r="AC165" t="s">
        <v>227</v>
      </c>
      <c r="AD165" t="s">
        <v>995</v>
      </c>
    </row>
    <row r="166" spans="2:30">
      <c r="B166" t="s">
        <v>10</v>
      </c>
      <c r="C166" t="s">
        <v>174</v>
      </c>
      <c r="D166" t="s">
        <v>178</v>
      </c>
      <c r="I166" t="str">
        <f t="shared" si="12"/>
        <v>_</v>
      </c>
      <c r="W166" t="s">
        <v>996</v>
      </c>
      <c r="AB166" t="s">
        <v>997</v>
      </c>
      <c r="AC166" t="s">
        <v>227</v>
      </c>
      <c r="AD166" t="s">
        <v>998</v>
      </c>
    </row>
    <row r="167" spans="2:30">
      <c r="B167" t="s">
        <v>10</v>
      </c>
      <c r="C167" t="s">
        <v>174</v>
      </c>
      <c r="D167" t="s">
        <v>179</v>
      </c>
      <c r="I167" t="str">
        <f t="shared" si="12"/>
        <v>_</v>
      </c>
      <c r="W167" t="s">
        <v>999</v>
      </c>
      <c r="AB167" t="s">
        <v>1000</v>
      </c>
      <c r="AC167" t="s">
        <v>227</v>
      </c>
      <c r="AD167" t="s">
        <v>1001</v>
      </c>
    </row>
    <row r="168" spans="2:30">
      <c r="B168" t="s">
        <v>10</v>
      </c>
      <c r="C168" t="s">
        <v>174</v>
      </c>
      <c r="D168" t="s">
        <v>178</v>
      </c>
      <c r="I168" t="str">
        <f t="shared" si="12"/>
        <v>_</v>
      </c>
      <c r="W168" t="s">
        <v>1002</v>
      </c>
      <c r="AB168" t="s">
        <v>1003</v>
      </c>
      <c r="AC168" t="s">
        <v>227</v>
      </c>
      <c r="AD168" t="s">
        <v>1004</v>
      </c>
    </row>
    <row r="169" spans="2:30">
      <c r="B169" t="s">
        <v>10</v>
      </c>
      <c r="C169" t="s">
        <v>174</v>
      </c>
      <c r="D169" t="s">
        <v>179</v>
      </c>
      <c r="I169" t="str">
        <f t="shared" si="12"/>
        <v>_</v>
      </c>
      <c r="W169" t="s">
        <v>1005</v>
      </c>
      <c r="AB169" t="s">
        <v>1006</v>
      </c>
      <c r="AC169" t="s">
        <v>227</v>
      </c>
      <c r="AD169" t="s">
        <v>1007</v>
      </c>
    </row>
    <row r="170" spans="2:30">
      <c r="B170" t="s">
        <v>10</v>
      </c>
      <c r="C170" t="s">
        <v>174</v>
      </c>
      <c r="D170" t="s">
        <v>178</v>
      </c>
      <c r="I170" t="str">
        <f t="shared" si="12"/>
        <v>_</v>
      </c>
      <c r="W170" t="s">
        <v>1008</v>
      </c>
      <c r="AB170" t="s">
        <v>1009</v>
      </c>
      <c r="AC170" t="s">
        <v>227</v>
      </c>
      <c r="AD170" t="s">
        <v>1010</v>
      </c>
    </row>
    <row r="171" spans="2:30">
      <c r="B171" t="s">
        <v>10</v>
      </c>
      <c r="C171" t="s">
        <v>174</v>
      </c>
      <c r="D171" t="s">
        <v>179</v>
      </c>
      <c r="I171" t="str">
        <f t="shared" si="12"/>
        <v>_</v>
      </c>
      <c r="W171" t="s">
        <v>1011</v>
      </c>
      <c r="AB171" t="s">
        <v>1012</v>
      </c>
      <c r="AC171" t="s">
        <v>227</v>
      </c>
      <c r="AD171" t="s">
        <v>1013</v>
      </c>
    </row>
    <row r="172" spans="2:30">
      <c r="B172" t="s">
        <v>10</v>
      </c>
      <c r="C172" t="s">
        <v>174</v>
      </c>
      <c r="D172" t="s">
        <v>178</v>
      </c>
      <c r="I172" t="str">
        <f t="shared" si="12"/>
        <v>_</v>
      </c>
      <c r="W172" t="s">
        <v>1014</v>
      </c>
      <c r="AB172" t="s">
        <v>1015</v>
      </c>
      <c r="AC172" t="s">
        <v>227</v>
      </c>
      <c r="AD172" t="s">
        <v>1016</v>
      </c>
    </row>
    <row r="173" spans="2:30">
      <c r="B173" t="s">
        <v>10</v>
      </c>
      <c r="C173" t="s">
        <v>174</v>
      </c>
      <c r="D173" t="s">
        <v>179</v>
      </c>
      <c r="I173" t="str">
        <f t="shared" si="12"/>
        <v>_</v>
      </c>
      <c r="W173" t="s">
        <v>1017</v>
      </c>
      <c r="AB173" t="s">
        <v>1018</v>
      </c>
      <c r="AC173" t="s">
        <v>227</v>
      </c>
      <c r="AD173" t="s">
        <v>1019</v>
      </c>
    </row>
    <row r="174" spans="2:30">
      <c r="B174" t="s">
        <v>10</v>
      </c>
      <c r="C174" t="s">
        <v>174</v>
      </c>
      <c r="D174" t="s">
        <v>178</v>
      </c>
      <c r="I174" t="str">
        <f t="shared" si="12"/>
        <v>_</v>
      </c>
      <c r="W174" t="s">
        <v>1020</v>
      </c>
      <c r="AB174" t="s">
        <v>1021</v>
      </c>
      <c r="AC174" t="s">
        <v>227</v>
      </c>
      <c r="AD174" t="s">
        <v>1022</v>
      </c>
    </row>
    <row r="175" spans="2:30">
      <c r="B175" t="s">
        <v>10</v>
      </c>
      <c r="C175" t="s">
        <v>174</v>
      </c>
      <c r="D175" t="s">
        <v>179</v>
      </c>
      <c r="I175" t="str">
        <f t="shared" si="12"/>
        <v>_</v>
      </c>
      <c r="W175" t="s">
        <v>1023</v>
      </c>
      <c r="AB175" t="s">
        <v>1024</v>
      </c>
      <c r="AC175" t="s">
        <v>227</v>
      </c>
      <c r="AD175" t="s">
        <v>1025</v>
      </c>
    </row>
    <row r="176" spans="2:30">
      <c r="B176" t="s">
        <v>10</v>
      </c>
      <c r="C176" t="s">
        <v>174</v>
      </c>
      <c r="D176" t="s">
        <v>178</v>
      </c>
      <c r="I176" t="str">
        <f t="shared" si="12"/>
        <v>_</v>
      </c>
      <c r="W176" t="s">
        <v>1026</v>
      </c>
      <c r="AB176" t="s">
        <v>1027</v>
      </c>
      <c r="AC176" t="s">
        <v>227</v>
      </c>
      <c r="AD176" t="s">
        <v>1028</v>
      </c>
    </row>
    <row r="177" spans="2:30">
      <c r="B177" t="s">
        <v>10</v>
      </c>
      <c r="C177" t="s">
        <v>174</v>
      </c>
      <c r="D177" t="s">
        <v>179</v>
      </c>
      <c r="I177" t="str">
        <f t="shared" si="12"/>
        <v>_</v>
      </c>
      <c r="W177" t="s">
        <v>1029</v>
      </c>
      <c r="AB177" t="s">
        <v>1030</v>
      </c>
      <c r="AC177" t="s">
        <v>227</v>
      </c>
      <c r="AD177" t="s">
        <v>1031</v>
      </c>
    </row>
    <row r="178" spans="2:30">
      <c r="B178" t="s">
        <v>10</v>
      </c>
      <c r="C178" t="s">
        <v>174</v>
      </c>
      <c r="D178" t="s">
        <v>178</v>
      </c>
      <c r="I178" t="str">
        <f t="shared" si="12"/>
        <v>_</v>
      </c>
      <c r="W178" t="s">
        <v>1032</v>
      </c>
      <c r="AB178" t="s">
        <v>1033</v>
      </c>
      <c r="AC178" t="s">
        <v>227</v>
      </c>
      <c r="AD178" t="s">
        <v>1034</v>
      </c>
    </row>
    <row r="179" spans="2:30">
      <c r="B179" t="s">
        <v>10</v>
      </c>
      <c r="C179" t="s">
        <v>174</v>
      </c>
      <c r="D179" t="s">
        <v>179</v>
      </c>
      <c r="I179" t="str">
        <f t="shared" si="12"/>
        <v>_</v>
      </c>
      <c r="W179" t="s">
        <v>1035</v>
      </c>
      <c r="AB179" t="s">
        <v>1036</v>
      </c>
      <c r="AC179" t="s">
        <v>227</v>
      </c>
      <c r="AD179" t="s">
        <v>1037</v>
      </c>
    </row>
    <row r="180" spans="2:30">
      <c r="B180" t="s">
        <v>10</v>
      </c>
      <c r="C180" t="s">
        <v>174</v>
      </c>
      <c r="D180" t="s">
        <v>178</v>
      </c>
      <c r="I180" t="str">
        <f t="shared" si="12"/>
        <v>_</v>
      </c>
      <c r="W180" t="s">
        <v>1038</v>
      </c>
      <c r="AB180" t="s">
        <v>1039</v>
      </c>
      <c r="AC180" t="s">
        <v>227</v>
      </c>
      <c r="AD180" t="s">
        <v>1040</v>
      </c>
    </row>
    <row r="181" spans="2:30">
      <c r="B181" t="s">
        <v>10</v>
      </c>
      <c r="C181" t="s">
        <v>174</v>
      </c>
      <c r="D181" t="s">
        <v>179</v>
      </c>
      <c r="I181" t="str">
        <f t="shared" si="12"/>
        <v>_</v>
      </c>
      <c r="W181" t="s">
        <v>1041</v>
      </c>
      <c r="AB181" t="s">
        <v>1042</v>
      </c>
      <c r="AC181" t="s">
        <v>227</v>
      </c>
      <c r="AD181" t="s">
        <v>1043</v>
      </c>
    </row>
    <row r="182" spans="2:30">
      <c r="B182" t="s">
        <v>10</v>
      </c>
      <c r="C182" t="s">
        <v>174</v>
      </c>
      <c r="D182" t="s">
        <v>178</v>
      </c>
      <c r="I182" t="str">
        <f t="shared" si="12"/>
        <v>_</v>
      </c>
      <c r="W182" t="s">
        <v>1044</v>
      </c>
      <c r="AB182" t="s">
        <v>1045</v>
      </c>
      <c r="AC182" t="s">
        <v>227</v>
      </c>
      <c r="AD182" t="s">
        <v>1046</v>
      </c>
    </row>
    <row r="183" spans="2:30">
      <c r="B183" t="s">
        <v>10</v>
      </c>
      <c r="C183" t="s">
        <v>174</v>
      </c>
      <c r="D183" t="s">
        <v>179</v>
      </c>
      <c r="I183" t="str">
        <f t="shared" si="12"/>
        <v>_</v>
      </c>
      <c r="W183" t="s">
        <v>1047</v>
      </c>
      <c r="AB183" t="s">
        <v>1048</v>
      </c>
      <c r="AC183" t="s">
        <v>227</v>
      </c>
      <c r="AD183" t="s">
        <v>1049</v>
      </c>
    </row>
    <row r="184" spans="2:30">
      <c r="B184" t="s">
        <v>10</v>
      </c>
      <c r="C184" t="s">
        <v>174</v>
      </c>
      <c r="D184" t="s">
        <v>178</v>
      </c>
      <c r="I184" t="str">
        <f t="shared" si="12"/>
        <v>_</v>
      </c>
      <c r="W184" t="s">
        <v>1050</v>
      </c>
      <c r="AB184" t="s">
        <v>1051</v>
      </c>
      <c r="AC184" t="s">
        <v>227</v>
      </c>
      <c r="AD184" t="s">
        <v>1052</v>
      </c>
    </row>
    <row r="185" spans="2:30">
      <c r="B185" t="s">
        <v>10</v>
      </c>
      <c r="C185" t="s">
        <v>174</v>
      </c>
      <c r="D185" t="s">
        <v>179</v>
      </c>
      <c r="I185" t="str">
        <f t="shared" si="12"/>
        <v>_</v>
      </c>
      <c r="W185" t="s">
        <v>1053</v>
      </c>
      <c r="AB185" t="s">
        <v>1054</v>
      </c>
      <c r="AC185" t="s">
        <v>227</v>
      </c>
      <c r="AD185" t="s">
        <v>1055</v>
      </c>
    </row>
    <row r="186" spans="2:30">
      <c r="B186" t="s">
        <v>10</v>
      </c>
      <c r="C186" t="s">
        <v>174</v>
      </c>
      <c r="D186" t="s">
        <v>178</v>
      </c>
      <c r="I186" t="str">
        <f t="shared" si="12"/>
        <v>_</v>
      </c>
      <c r="W186" t="s">
        <v>1056</v>
      </c>
      <c r="AB186" t="s">
        <v>1057</v>
      </c>
      <c r="AC186" t="s">
        <v>227</v>
      </c>
      <c r="AD186" t="s">
        <v>1058</v>
      </c>
    </row>
    <row r="187" spans="2:30">
      <c r="B187" t="s">
        <v>10</v>
      </c>
      <c r="C187" t="s">
        <v>174</v>
      </c>
      <c r="D187" t="s">
        <v>179</v>
      </c>
      <c r="I187" t="str">
        <f t="shared" si="12"/>
        <v>_</v>
      </c>
      <c r="W187" t="s">
        <v>1059</v>
      </c>
      <c r="AB187" t="s">
        <v>1060</v>
      </c>
      <c r="AC187" t="s">
        <v>227</v>
      </c>
      <c r="AD187" t="s">
        <v>1061</v>
      </c>
    </row>
    <row r="188" spans="2:30">
      <c r="B188" t="s">
        <v>10</v>
      </c>
      <c r="C188" t="s">
        <v>174</v>
      </c>
      <c r="D188" t="s">
        <v>178</v>
      </c>
      <c r="I188" t="str">
        <f t="shared" si="12"/>
        <v>_</v>
      </c>
      <c r="W188" t="s">
        <v>1062</v>
      </c>
      <c r="AB188" t="s">
        <v>1063</v>
      </c>
      <c r="AC188" t="s">
        <v>227</v>
      </c>
      <c r="AD188" t="s">
        <v>1064</v>
      </c>
    </row>
    <row r="189" spans="2:30">
      <c r="B189" t="s">
        <v>10</v>
      </c>
      <c r="C189" t="s">
        <v>174</v>
      </c>
      <c r="D189" t="s">
        <v>179</v>
      </c>
      <c r="I189" t="str">
        <f t="shared" si="12"/>
        <v>_</v>
      </c>
      <c r="W189" t="s">
        <v>1065</v>
      </c>
      <c r="AB189" t="s">
        <v>1066</v>
      </c>
      <c r="AC189" t="s">
        <v>227</v>
      </c>
      <c r="AD189" t="s">
        <v>1067</v>
      </c>
    </row>
    <row r="190" spans="2:30">
      <c r="B190" t="s">
        <v>10</v>
      </c>
      <c r="C190" t="s">
        <v>174</v>
      </c>
      <c r="D190" t="s">
        <v>178</v>
      </c>
      <c r="I190" t="str">
        <f t="shared" ref="I190:I200" si="13">C227&amp;"_"&amp;D227</f>
        <v>_</v>
      </c>
      <c r="W190" t="s">
        <v>1068</v>
      </c>
      <c r="AB190" t="s">
        <v>1069</v>
      </c>
      <c r="AC190" t="s">
        <v>227</v>
      </c>
      <c r="AD190" t="s">
        <v>1070</v>
      </c>
    </row>
    <row r="191" spans="2:30">
      <c r="B191" t="s">
        <v>10</v>
      </c>
      <c r="C191" t="s">
        <v>174</v>
      </c>
      <c r="D191" t="s">
        <v>179</v>
      </c>
      <c r="I191" t="str">
        <f t="shared" si="13"/>
        <v>_</v>
      </c>
      <c r="W191" t="s">
        <v>1071</v>
      </c>
      <c r="AB191" t="s">
        <v>1072</v>
      </c>
      <c r="AC191" t="s">
        <v>227</v>
      </c>
      <c r="AD191" t="s">
        <v>1073</v>
      </c>
    </row>
    <row r="192" spans="2:30">
      <c r="B192" t="s">
        <v>10</v>
      </c>
      <c r="C192" t="s">
        <v>174</v>
      </c>
      <c r="D192" t="s">
        <v>178</v>
      </c>
      <c r="I192" t="str">
        <f t="shared" si="13"/>
        <v>_</v>
      </c>
      <c r="W192" t="s">
        <v>1074</v>
      </c>
      <c r="AB192" t="s">
        <v>1075</v>
      </c>
      <c r="AC192" t="s">
        <v>227</v>
      </c>
      <c r="AD192" t="s">
        <v>1076</v>
      </c>
    </row>
    <row r="193" spans="2:30">
      <c r="B193" t="s">
        <v>10</v>
      </c>
      <c r="C193" t="s">
        <v>174</v>
      </c>
      <c r="D193" t="s">
        <v>179</v>
      </c>
      <c r="I193" t="str">
        <f t="shared" si="13"/>
        <v>_</v>
      </c>
      <c r="W193" t="s">
        <v>1077</v>
      </c>
      <c r="AB193" t="s">
        <v>1078</v>
      </c>
      <c r="AC193" t="s">
        <v>227</v>
      </c>
      <c r="AD193" t="s">
        <v>1079</v>
      </c>
    </row>
    <row r="194" spans="2:30">
      <c r="B194" t="s">
        <v>10</v>
      </c>
      <c r="C194" t="s">
        <v>174</v>
      </c>
      <c r="D194" t="s">
        <v>178</v>
      </c>
      <c r="I194" t="str">
        <f t="shared" si="13"/>
        <v>_</v>
      </c>
      <c r="W194" t="s">
        <v>1080</v>
      </c>
      <c r="AB194" t="s">
        <v>1081</v>
      </c>
      <c r="AC194" t="s">
        <v>227</v>
      </c>
      <c r="AD194" t="s">
        <v>1082</v>
      </c>
    </row>
    <row r="195" spans="2:30">
      <c r="B195" t="s">
        <v>10</v>
      </c>
      <c r="C195" t="s">
        <v>174</v>
      </c>
      <c r="D195" t="s">
        <v>179</v>
      </c>
      <c r="I195" t="str">
        <f t="shared" si="13"/>
        <v>_</v>
      </c>
      <c r="W195" t="s">
        <v>1083</v>
      </c>
      <c r="AB195" t="s">
        <v>1084</v>
      </c>
      <c r="AC195" t="s">
        <v>227</v>
      </c>
      <c r="AD195" t="s">
        <v>1085</v>
      </c>
    </row>
    <row r="196" spans="2:30">
      <c r="B196" t="s">
        <v>10</v>
      </c>
      <c r="C196" t="s">
        <v>174</v>
      </c>
      <c r="D196" t="s">
        <v>178</v>
      </c>
      <c r="I196" t="str">
        <f t="shared" si="13"/>
        <v>_</v>
      </c>
      <c r="W196" t="s">
        <v>1086</v>
      </c>
      <c r="AB196" t="s">
        <v>1087</v>
      </c>
      <c r="AC196" t="s">
        <v>227</v>
      </c>
      <c r="AD196" t="s">
        <v>1088</v>
      </c>
    </row>
    <row r="197" spans="2:30">
      <c r="B197" t="s">
        <v>10</v>
      </c>
      <c r="C197" t="s">
        <v>174</v>
      </c>
      <c r="D197" t="s">
        <v>179</v>
      </c>
      <c r="I197" t="str">
        <f t="shared" si="13"/>
        <v>_</v>
      </c>
      <c r="W197" t="s">
        <v>1089</v>
      </c>
      <c r="AB197" t="s">
        <v>1090</v>
      </c>
      <c r="AC197" t="s">
        <v>227</v>
      </c>
      <c r="AD197" t="s">
        <v>1091</v>
      </c>
    </row>
    <row r="198" spans="2:30">
      <c r="B198" t="s">
        <v>10</v>
      </c>
      <c r="C198" t="s">
        <v>174</v>
      </c>
      <c r="D198" t="s">
        <v>178</v>
      </c>
      <c r="I198" t="str">
        <f t="shared" si="13"/>
        <v>_</v>
      </c>
      <c r="W198" t="s">
        <v>1092</v>
      </c>
      <c r="AB198" t="s">
        <v>1093</v>
      </c>
      <c r="AC198" t="s">
        <v>227</v>
      </c>
      <c r="AD198" t="s">
        <v>1094</v>
      </c>
    </row>
    <row r="199" spans="2:30">
      <c r="B199" t="s">
        <v>10</v>
      </c>
      <c r="C199" t="s">
        <v>174</v>
      </c>
      <c r="D199" t="s">
        <v>179</v>
      </c>
      <c r="I199" t="str">
        <f t="shared" si="13"/>
        <v>_</v>
      </c>
      <c r="W199" t="s">
        <v>1095</v>
      </c>
      <c r="AB199" t="s">
        <v>1096</v>
      </c>
      <c r="AC199" t="s">
        <v>227</v>
      </c>
      <c r="AD199" t="s">
        <v>1097</v>
      </c>
    </row>
    <row r="200" spans="2:30">
      <c r="B200" t="s">
        <v>10</v>
      </c>
      <c r="C200" t="s">
        <v>174</v>
      </c>
      <c r="D200" t="s">
        <v>178</v>
      </c>
      <c r="I200" t="str">
        <f t="shared" si="13"/>
        <v>_</v>
      </c>
      <c r="W200" t="s">
        <v>1098</v>
      </c>
      <c r="AB200" t="s">
        <v>1099</v>
      </c>
      <c r="AC200" t="s">
        <v>227</v>
      </c>
      <c r="AD200" t="s">
        <v>1100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N149"/>
  <sheetViews>
    <sheetView topLeftCell="AE1" zoomScale="60" zoomScaleNormal="60" workbookViewId="0">
      <selection activeCell="AB46" sqref="AB46"/>
    </sheetView>
  </sheetViews>
  <sheetFormatPr defaultRowHeight="15"/>
  <cols>
    <col min="1" max="1" width="20" customWidth="1"/>
    <col min="2" max="2" width="27" bestFit="1" customWidth="1"/>
    <col min="3" max="3" width="37" bestFit="1" customWidth="1"/>
    <col min="4" max="4" width="58.42578125" bestFit="1" customWidth="1"/>
    <col min="5" max="5" width="57.85546875" bestFit="1" customWidth="1"/>
    <col min="6" max="6" width="45.5703125" bestFit="1" customWidth="1"/>
    <col min="7" max="7" width="39.140625" bestFit="1" customWidth="1"/>
    <col min="8" max="8" width="51.42578125" bestFit="1" customWidth="1"/>
    <col min="9" max="9" width="49.42578125" bestFit="1" customWidth="1"/>
    <col min="10" max="10" width="58.42578125" bestFit="1" customWidth="1"/>
    <col min="11" max="11" width="46.85546875" bestFit="1" customWidth="1"/>
    <col min="12" max="12" width="44.42578125" bestFit="1" customWidth="1"/>
    <col min="13" max="14" width="62.42578125" bestFit="1" customWidth="1"/>
    <col min="15" max="15" width="65.85546875" bestFit="1" customWidth="1"/>
    <col min="16" max="18" width="61.42578125" bestFit="1" customWidth="1"/>
    <col min="19" max="19" width="2" style="7" customWidth="1"/>
    <col min="20" max="20" width="39" style="8" bestFit="1" customWidth="1"/>
    <col min="21" max="21" width="24.85546875" style="8" bestFit="1" customWidth="1"/>
    <col min="22" max="22" width="18.42578125" style="8" customWidth="1"/>
    <col min="23" max="23" width="22.42578125" style="8" bestFit="1" customWidth="1"/>
    <col min="24" max="24" width="17.85546875" style="8" bestFit="1" customWidth="1"/>
    <col min="25" max="25" width="18.5703125" bestFit="1" customWidth="1"/>
    <col min="26" max="26" width="8.5703125" bestFit="1" customWidth="1"/>
    <col min="27" max="27" width="2.5703125" style="7" customWidth="1"/>
    <col min="28" max="28" width="58.42578125" bestFit="1" customWidth="1"/>
    <col min="29" max="29" width="40.5703125" bestFit="1" customWidth="1"/>
    <col min="30" max="30" width="32.85546875" bestFit="1" customWidth="1"/>
    <col min="31" max="31" width="26.5703125" bestFit="1" customWidth="1"/>
    <col min="32" max="32" width="37.42578125" bestFit="1" customWidth="1"/>
    <col min="33" max="33" width="17.85546875" bestFit="1" customWidth="1"/>
    <col min="34" max="34" width="21.85546875" bestFit="1" customWidth="1"/>
    <col min="35" max="35" width="19.140625" bestFit="1" customWidth="1"/>
    <col min="36" max="36" width="42.42578125" bestFit="1" customWidth="1"/>
    <col min="37" max="37" width="29.85546875" bestFit="1" customWidth="1"/>
    <col min="38" max="38" width="34" bestFit="1" customWidth="1"/>
    <col min="39" max="39" width="46" bestFit="1" customWidth="1"/>
    <col min="40" max="40" width="58.42578125" bestFit="1" customWidth="1"/>
  </cols>
  <sheetData>
    <row r="2" spans="1:40">
      <c r="A2" t="s">
        <v>6</v>
      </c>
      <c r="B2" t="s">
        <v>470</v>
      </c>
      <c r="C2" t="s">
        <v>14</v>
      </c>
      <c r="D2" t="s">
        <v>7</v>
      </c>
      <c r="E2" t="s">
        <v>50</v>
      </c>
      <c r="F2" t="s">
        <v>304</v>
      </c>
      <c r="G2" t="s">
        <v>215</v>
      </c>
      <c r="H2" t="s">
        <v>371</v>
      </c>
      <c r="I2" t="s">
        <v>372</v>
      </c>
      <c r="J2" t="s">
        <v>16</v>
      </c>
      <c r="K2" t="s">
        <v>17</v>
      </c>
      <c r="L2" t="s">
        <v>18</v>
      </c>
      <c r="M2" t="s">
        <v>366</v>
      </c>
      <c r="N2" t="s">
        <v>367</v>
      </c>
      <c r="O2" t="s">
        <v>15</v>
      </c>
      <c r="P2" t="s">
        <v>305</v>
      </c>
      <c r="Q2" t="s">
        <v>306</v>
      </c>
      <c r="R2" t="s">
        <v>307</v>
      </c>
      <c r="T2" s="8" t="s">
        <v>467</v>
      </c>
      <c r="W2" s="1" t="s">
        <v>1</v>
      </c>
      <c r="X2" s="1" t="s">
        <v>1</v>
      </c>
      <c r="Y2" s="1" t="s">
        <v>1</v>
      </c>
      <c r="Z2" s="1" t="s">
        <v>302</v>
      </c>
      <c r="AB2" t="s">
        <v>259</v>
      </c>
      <c r="AC2" t="s">
        <v>272</v>
      </c>
      <c r="AD2" t="s">
        <v>274</v>
      </c>
      <c r="AE2" t="s">
        <v>275</v>
      </c>
      <c r="AF2" t="s">
        <v>398</v>
      </c>
      <c r="AG2" t="s">
        <v>293</v>
      </c>
      <c r="AH2" t="s">
        <v>384</v>
      </c>
      <c r="AI2" t="s">
        <v>391</v>
      </c>
      <c r="AJ2" t="s">
        <v>393</v>
      </c>
      <c r="AK2" t="s">
        <v>395</v>
      </c>
      <c r="AL2" t="s">
        <v>384</v>
      </c>
      <c r="AM2" t="s">
        <v>259</v>
      </c>
      <c r="AN2" t="s">
        <v>384</v>
      </c>
    </row>
    <row r="3" spans="1:40">
      <c r="A3" t="s">
        <v>14</v>
      </c>
      <c r="B3" t="s">
        <v>471</v>
      </c>
      <c r="C3" t="s">
        <v>308</v>
      </c>
      <c r="D3" t="s">
        <v>309</v>
      </c>
      <c r="E3" t="s">
        <v>313</v>
      </c>
      <c r="F3" t="s">
        <v>317</v>
      </c>
      <c r="G3" t="s">
        <v>319</v>
      </c>
      <c r="H3" t="s">
        <v>323</v>
      </c>
      <c r="I3" t="s">
        <v>331</v>
      </c>
      <c r="J3" t="s">
        <v>338</v>
      </c>
      <c r="K3" t="s">
        <v>339</v>
      </c>
      <c r="L3" t="s">
        <v>343</v>
      </c>
      <c r="M3" t="s">
        <v>347</v>
      </c>
      <c r="N3" t="s">
        <v>350</v>
      </c>
      <c r="O3" t="s">
        <v>351</v>
      </c>
      <c r="P3" t="s">
        <v>357</v>
      </c>
      <c r="Q3" t="s">
        <v>361</v>
      </c>
      <c r="R3" t="s">
        <v>365</v>
      </c>
      <c r="T3" s="8" t="s">
        <v>308</v>
      </c>
      <c r="U3" s="8" t="s">
        <v>14</v>
      </c>
      <c r="W3" t="s">
        <v>29</v>
      </c>
      <c r="X3" t="s">
        <v>374</v>
      </c>
      <c r="Y3" t="s">
        <v>29</v>
      </c>
      <c r="Z3">
        <v>810000</v>
      </c>
      <c r="AB3" t="s">
        <v>260</v>
      </c>
      <c r="AC3" t="s">
        <v>273</v>
      </c>
      <c r="AE3" t="s">
        <v>276</v>
      </c>
      <c r="AF3" t="s">
        <v>282</v>
      </c>
      <c r="AH3" t="s">
        <v>385</v>
      </c>
      <c r="AI3" t="s">
        <v>392</v>
      </c>
      <c r="AJ3" t="s">
        <v>394</v>
      </c>
      <c r="AK3" t="s">
        <v>396</v>
      </c>
      <c r="AL3" t="s">
        <v>385</v>
      </c>
      <c r="AM3" t="s">
        <v>260</v>
      </c>
      <c r="AN3" t="s">
        <v>385</v>
      </c>
    </row>
    <row r="4" spans="1:40">
      <c r="A4" t="s">
        <v>373</v>
      </c>
      <c r="B4" t="s">
        <v>472</v>
      </c>
      <c r="D4" t="s">
        <v>310</v>
      </c>
      <c r="E4" t="s">
        <v>314</v>
      </c>
      <c r="F4" t="s">
        <v>318</v>
      </c>
      <c r="G4" t="s">
        <v>320</v>
      </c>
      <c r="H4" t="s">
        <v>324</v>
      </c>
      <c r="I4" t="s">
        <v>332</v>
      </c>
      <c r="K4" t="s">
        <v>340</v>
      </c>
      <c r="L4" t="s">
        <v>344</v>
      </c>
      <c r="M4" t="s">
        <v>348</v>
      </c>
      <c r="O4" t="s">
        <v>352</v>
      </c>
      <c r="P4" t="s">
        <v>358</v>
      </c>
      <c r="Q4" t="s">
        <v>362</v>
      </c>
      <c r="R4" t="s">
        <v>355</v>
      </c>
      <c r="T4" s="8" t="s">
        <v>309</v>
      </c>
      <c r="U4" s="8" t="s">
        <v>373</v>
      </c>
      <c r="W4" t="s">
        <v>37</v>
      </c>
      <c r="X4" t="s">
        <v>375</v>
      </c>
      <c r="Y4" t="s">
        <v>37</v>
      </c>
      <c r="Z4">
        <v>820000</v>
      </c>
      <c r="AB4" t="s">
        <v>261</v>
      </c>
      <c r="AE4" t="s">
        <v>277</v>
      </c>
      <c r="AF4" t="s">
        <v>400</v>
      </c>
      <c r="AH4" t="s">
        <v>386</v>
      </c>
      <c r="AJ4" t="s">
        <v>548</v>
      </c>
      <c r="AK4" t="s">
        <v>397</v>
      </c>
      <c r="AL4" t="s">
        <v>386</v>
      </c>
      <c r="AM4" t="s">
        <v>261</v>
      </c>
      <c r="AN4" t="s">
        <v>386</v>
      </c>
    </row>
    <row r="5" spans="1:40">
      <c r="A5" t="s">
        <v>50</v>
      </c>
      <c r="B5" t="s">
        <v>473</v>
      </c>
      <c r="D5" t="s">
        <v>311</v>
      </c>
      <c r="E5" t="s">
        <v>315</v>
      </c>
      <c r="G5" t="s">
        <v>321</v>
      </c>
      <c r="H5" t="s">
        <v>325</v>
      </c>
      <c r="I5" t="s">
        <v>333</v>
      </c>
      <c r="K5" t="s">
        <v>341</v>
      </c>
      <c r="L5" t="s">
        <v>345</v>
      </c>
      <c r="M5" t="s">
        <v>349</v>
      </c>
      <c r="O5" t="s">
        <v>353</v>
      </c>
      <c r="P5" t="s">
        <v>359</v>
      </c>
      <c r="Q5" t="s">
        <v>363</v>
      </c>
      <c r="R5" t="s">
        <v>356</v>
      </c>
      <c r="T5" s="8" t="s">
        <v>310</v>
      </c>
      <c r="U5" s="8" t="s">
        <v>373</v>
      </c>
      <c r="W5" t="s">
        <v>53</v>
      </c>
      <c r="X5" t="s">
        <v>376</v>
      </c>
      <c r="Y5" t="s">
        <v>53</v>
      </c>
      <c r="Z5">
        <v>830000</v>
      </c>
      <c r="AB5" t="s">
        <v>262</v>
      </c>
      <c r="AE5" t="s">
        <v>278</v>
      </c>
      <c r="AF5" t="s">
        <v>399</v>
      </c>
      <c r="AH5" t="s">
        <v>387</v>
      </c>
      <c r="AJ5" t="s">
        <v>1110</v>
      </c>
      <c r="AK5" t="s">
        <v>1109</v>
      </c>
      <c r="AL5" t="s">
        <v>387</v>
      </c>
      <c r="AM5" t="s">
        <v>262</v>
      </c>
      <c r="AN5" t="s">
        <v>387</v>
      </c>
    </row>
    <row r="6" spans="1:40">
      <c r="A6" t="s">
        <v>304</v>
      </c>
      <c r="B6" t="s">
        <v>474</v>
      </c>
      <c r="D6" t="s">
        <v>312</v>
      </c>
      <c r="E6" t="s">
        <v>316</v>
      </c>
      <c r="H6" t="s">
        <v>326</v>
      </c>
      <c r="I6" t="s">
        <v>334</v>
      </c>
      <c r="K6" t="s">
        <v>342</v>
      </c>
      <c r="L6" t="s">
        <v>346</v>
      </c>
      <c r="P6" t="s">
        <v>360</v>
      </c>
      <c r="Q6" t="s">
        <v>364</v>
      </c>
      <c r="T6" s="8" t="s">
        <v>311</v>
      </c>
      <c r="U6" s="8" t="s">
        <v>373</v>
      </c>
      <c r="W6" t="s">
        <v>45</v>
      </c>
      <c r="X6" t="s">
        <v>377</v>
      </c>
      <c r="Y6" t="s">
        <v>45</v>
      </c>
      <c r="Z6">
        <v>840000</v>
      </c>
      <c r="AB6" t="s">
        <v>263</v>
      </c>
      <c r="AE6" t="s">
        <v>279</v>
      </c>
      <c r="AF6" t="s">
        <v>401</v>
      </c>
      <c r="AH6" t="s">
        <v>533</v>
      </c>
      <c r="AJ6" t="s">
        <v>549</v>
      </c>
      <c r="AL6" t="s">
        <v>533</v>
      </c>
      <c r="AM6" t="s">
        <v>263</v>
      </c>
      <c r="AN6" t="s">
        <v>533</v>
      </c>
    </row>
    <row r="7" spans="1:40">
      <c r="A7" t="s">
        <v>215</v>
      </c>
      <c r="B7" t="s">
        <v>475</v>
      </c>
      <c r="H7" t="s">
        <v>327</v>
      </c>
      <c r="I7" t="s">
        <v>335</v>
      </c>
      <c r="T7" s="8" t="s">
        <v>312</v>
      </c>
      <c r="U7" s="8" t="s">
        <v>373</v>
      </c>
      <c r="W7" t="s">
        <v>374</v>
      </c>
      <c r="X7"/>
      <c r="AB7" t="s">
        <v>264</v>
      </c>
      <c r="AE7" t="s">
        <v>280</v>
      </c>
      <c r="AF7" t="s">
        <v>402</v>
      </c>
      <c r="AH7" t="s">
        <v>388</v>
      </c>
      <c r="AJ7" t="s">
        <v>550</v>
      </c>
      <c r="AL7" t="s">
        <v>388</v>
      </c>
      <c r="AM7" t="s">
        <v>264</v>
      </c>
      <c r="AN7" t="s">
        <v>388</v>
      </c>
    </row>
    <row r="8" spans="1:40">
      <c r="A8" t="s">
        <v>371</v>
      </c>
      <c r="B8" t="s">
        <v>476</v>
      </c>
      <c r="H8" t="s">
        <v>328</v>
      </c>
      <c r="I8" t="s">
        <v>336</v>
      </c>
      <c r="T8" s="8" t="s">
        <v>313</v>
      </c>
      <c r="U8" s="8" t="s">
        <v>50</v>
      </c>
      <c r="W8" t="s">
        <v>375</v>
      </c>
      <c r="X8" s="1" t="s">
        <v>1</v>
      </c>
      <c r="AB8" t="s">
        <v>265</v>
      </c>
      <c r="AF8" t="s">
        <v>403</v>
      </c>
      <c r="AH8" t="s">
        <v>389</v>
      </c>
      <c r="AJ8" t="s">
        <v>551</v>
      </c>
      <c r="AL8" t="s">
        <v>389</v>
      </c>
      <c r="AM8" t="s">
        <v>265</v>
      </c>
      <c r="AN8" t="s">
        <v>389</v>
      </c>
    </row>
    <row r="9" spans="1:40">
      <c r="A9" t="s">
        <v>372</v>
      </c>
      <c r="B9" t="s">
        <v>477</v>
      </c>
      <c r="H9" t="s">
        <v>329</v>
      </c>
      <c r="I9" t="s">
        <v>337</v>
      </c>
      <c r="T9" s="8" t="s">
        <v>314</v>
      </c>
      <c r="U9" s="8" t="s">
        <v>50</v>
      </c>
      <c r="W9" t="s">
        <v>376</v>
      </c>
      <c r="X9" t="s">
        <v>468</v>
      </c>
      <c r="AB9" t="s">
        <v>1107</v>
      </c>
      <c r="AF9" t="s">
        <v>404</v>
      </c>
      <c r="AH9" t="s">
        <v>390</v>
      </c>
      <c r="AL9" t="s">
        <v>390</v>
      </c>
      <c r="AM9" t="s">
        <v>266</v>
      </c>
      <c r="AN9" t="s">
        <v>390</v>
      </c>
    </row>
    <row r="10" spans="1:40">
      <c r="A10" t="s">
        <v>16</v>
      </c>
      <c r="B10" t="s">
        <v>478</v>
      </c>
      <c r="H10" t="s">
        <v>330</v>
      </c>
      <c r="T10" s="8" t="s">
        <v>315</v>
      </c>
      <c r="U10" s="8" t="s">
        <v>50</v>
      </c>
      <c r="W10" t="s">
        <v>377</v>
      </c>
      <c r="X10"/>
      <c r="AB10" t="s">
        <v>1108</v>
      </c>
      <c r="AF10" t="s">
        <v>289</v>
      </c>
      <c r="AL10" t="s">
        <v>391</v>
      </c>
      <c r="AM10" t="s">
        <v>267</v>
      </c>
      <c r="AN10" t="s">
        <v>391</v>
      </c>
    </row>
    <row r="11" spans="1:40">
      <c r="A11" t="s">
        <v>17</v>
      </c>
      <c r="B11" t="s">
        <v>479</v>
      </c>
      <c r="T11" s="8" t="s">
        <v>316</v>
      </c>
      <c r="U11" s="8" t="s">
        <v>50</v>
      </c>
      <c r="W11" s="8" t="s">
        <v>468</v>
      </c>
      <c r="X11"/>
      <c r="AB11" t="s">
        <v>266</v>
      </c>
      <c r="AF11" t="s">
        <v>290</v>
      </c>
      <c r="AL11" t="s">
        <v>392</v>
      </c>
      <c r="AM11" t="s">
        <v>268</v>
      </c>
      <c r="AN11" t="s">
        <v>392</v>
      </c>
    </row>
    <row r="12" spans="1:40">
      <c r="A12" t="s">
        <v>18</v>
      </c>
      <c r="B12" t="s">
        <v>480</v>
      </c>
      <c r="T12" s="8" t="s">
        <v>317</v>
      </c>
      <c r="U12" s="8" t="s">
        <v>304</v>
      </c>
      <c r="X12"/>
      <c r="AB12" t="s">
        <v>267</v>
      </c>
      <c r="AF12" t="s">
        <v>405</v>
      </c>
      <c r="AL12" t="s">
        <v>393</v>
      </c>
      <c r="AM12" t="s">
        <v>269</v>
      </c>
      <c r="AN12" t="s">
        <v>393</v>
      </c>
    </row>
    <row r="13" spans="1:40">
      <c r="A13" t="s">
        <v>366</v>
      </c>
      <c r="B13" t="s">
        <v>481</v>
      </c>
      <c r="T13" s="8" t="s">
        <v>318</v>
      </c>
      <c r="U13" s="8" t="s">
        <v>304</v>
      </c>
      <c r="AB13" t="s">
        <v>268</v>
      </c>
      <c r="AF13" t="s">
        <v>406</v>
      </c>
      <c r="AL13" t="s">
        <v>394</v>
      </c>
      <c r="AM13" t="s">
        <v>270</v>
      </c>
      <c r="AN13" t="s">
        <v>394</v>
      </c>
    </row>
    <row r="14" spans="1:40">
      <c r="A14" t="s">
        <v>367</v>
      </c>
      <c r="B14" t="s">
        <v>482</v>
      </c>
      <c r="T14" s="8" t="s">
        <v>319</v>
      </c>
      <c r="U14" s="8" t="s">
        <v>215</v>
      </c>
      <c r="W14" s="1" t="s">
        <v>1</v>
      </c>
      <c r="X14" s="1" t="s">
        <v>302</v>
      </c>
      <c r="Y14" s="1" t="s">
        <v>22</v>
      </c>
      <c r="AB14" t="s">
        <v>269</v>
      </c>
      <c r="AL14" t="s">
        <v>548</v>
      </c>
      <c r="AM14" t="s">
        <v>271</v>
      </c>
      <c r="AN14" t="s">
        <v>548</v>
      </c>
    </row>
    <row r="15" spans="1:40">
      <c r="A15" t="s">
        <v>15</v>
      </c>
      <c r="B15" t="s">
        <v>483</v>
      </c>
      <c r="T15" s="8" t="s">
        <v>320</v>
      </c>
      <c r="U15" s="8" t="s">
        <v>215</v>
      </c>
      <c r="W15" t="s">
        <v>29</v>
      </c>
      <c r="X15">
        <v>810000</v>
      </c>
      <c r="Y15" s="3">
        <v>44593</v>
      </c>
      <c r="AB15" t="s">
        <v>270</v>
      </c>
      <c r="AL15" t="s">
        <v>1110</v>
      </c>
      <c r="AM15" t="s">
        <v>547</v>
      </c>
      <c r="AN15" t="s">
        <v>1110</v>
      </c>
    </row>
    <row r="16" spans="1:40">
      <c r="A16" t="s">
        <v>368</v>
      </c>
      <c r="B16" t="s">
        <v>484</v>
      </c>
      <c r="T16" s="8" t="s">
        <v>321</v>
      </c>
      <c r="U16" s="8" t="s">
        <v>215</v>
      </c>
      <c r="W16" t="s">
        <v>37</v>
      </c>
      <c r="X16">
        <v>820000</v>
      </c>
      <c r="Y16" s="3">
        <v>44621</v>
      </c>
      <c r="AB16" t="s">
        <v>271</v>
      </c>
      <c r="AL16" t="s">
        <v>549</v>
      </c>
      <c r="AM16" t="s">
        <v>272</v>
      </c>
      <c r="AN16" t="s">
        <v>549</v>
      </c>
    </row>
    <row r="17" spans="1:40">
      <c r="A17" t="s">
        <v>369</v>
      </c>
      <c r="B17" t="s">
        <v>485</v>
      </c>
      <c r="T17" s="8" t="s">
        <v>323</v>
      </c>
      <c r="U17" s="8" t="s">
        <v>461</v>
      </c>
      <c r="W17" t="s">
        <v>53</v>
      </c>
      <c r="X17">
        <v>830000</v>
      </c>
      <c r="Y17" s="3">
        <v>44652</v>
      </c>
      <c r="AB17" t="s">
        <v>547</v>
      </c>
      <c r="AL17" t="s">
        <v>550</v>
      </c>
      <c r="AM17" t="s">
        <v>273</v>
      </c>
      <c r="AN17" t="s">
        <v>550</v>
      </c>
    </row>
    <row r="18" spans="1:40">
      <c r="A18" t="s">
        <v>370</v>
      </c>
      <c r="B18" t="s">
        <v>486</v>
      </c>
      <c r="T18" s="8" t="s">
        <v>324</v>
      </c>
      <c r="U18" s="8" t="s">
        <v>461</v>
      </c>
      <c r="W18" t="s">
        <v>45</v>
      </c>
      <c r="X18">
        <v>840000</v>
      </c>
      <c r="Y18" s="3">
        <v>44682</v>
      </c>
      <c r="AL18" t="s">
        <v>551</v>
      </c>
      <c r="AM18" t="s">
        <v>274</v>
      </c>
      <c r="AN18" t="s">
        <v>551</v>
      </c>
    </row>
    <row r="19" spans="1:40">
      <c r="T19" s="8" t="s">
        <v>325</v>
      </c>
      <c r="U19" s="8" t="s">
        <v>461</v>
      </c>
      <c r="W19" t="s">
        <v>374</v>
      </c>
      <c r="X19">
        <v>910000</v>
      </c>
      <c r="Y19" s="3">
        <v>44713</v>
      </c>
      <c r="AL19" t="s">
        <v>395</v>
      </c>
      <c r="AM19" t="s">
        <v>275</v>
      </c>
      <c r="AN19" t="s">
        <v>395</v>
      </c>
    </row>
    <row r="20" spans="1:40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T20" s="8" t="s">
        <v>326</v>
      </c>
      <c r="U20" s="8" t="s">
        <v>461</v>
      </c>
      <c r="W20" t="s">
        <v>375</v>
      </c>
      <c r="X20">
        <v>920000</v>
      </c>
      <c r="Y20" s="3">
        <v>44743</v>
      </c>
      <c r="AL20" t="s">
        <v>396</v>
      </c>
      <c r="AM20" t="s">
        <v>276</v>
      </c>
      <c r="AN20" t="s">
        <v>396</v>
      </c>
    </row>
    <row r="21" spans="1:40">
      <c r="C21" s="1" t="s">
        <v>14</v>
      </c>
      <c r="D21" s="1" t="s">
        <v>7</v>
      </c>
      <c r="E21" s="1" t="s">
        <v>498</v>
      </c>
      <c r="F21" s="1" t="s">
        <v>504</v>
      </c>
      <c r="G21" s="1" t="s">
        <v>215</v>
      </c>
      <c r="H21" s="1" t="s">
        <v>508</v>
      </c>
      <c r="I21" s="1" t="s">
        <v>515</v>
      </c>
      <c r="J21" s="1" t="s">
        <v>16</v>
      </c>
      <c r="K21" s="1" t="s">
        <v>244</v>
      </c>
      <c r="L21" s="1" t="s">
        <v>18</v>
      </c>
      <c r="M21" s="1" t="s">
        <v>510</v>
      </c>
      <c r="N21" s="1" t="s">
        <v>511</v>
      </c>
      <c r="O21" s="1" t="s">
        <v>15</v>
      </c>
      <c r="P21" s="1" t="s">
        <v>513</v>
      </c>
      <c r="Q21" s="1" t="s">
        <v>532</v>
      </c>
      <c r="R21" s="1" t="s">
        <v>307</v>
      </c>
      <c r="T21" s="8" t="s">
        <v>327</v>
      </c>
      <c r="U21" s="8" t="s">
        <v>461</v>
      </c>
      <c r="W21" t="s">
        <v>376</v>
      </c>
      <c r="X21">
        <v>930000</v>
      </c>
      <c r="Y21" s="3">
        <v>44774</v>
      </c>
      <c r="AL21" t="s">
        <v>397</v>
      </c>
      <c r="AM21" t="s">
        <v>277</v>
      </c>
      <c r="AN21" t="s">
        <v>397</v>
      </c>
    </row>
    <row r="22" spans="1:40">
      <c r="A22" t="s">
        <v>308</v>
      </c>
      <c r="B22" t="s">
        <v>471</v>
      </c>
      <c r="C22" t="s">
        <v>487</v>
      </c>
      <c r="D22" t="s">
        <v>490</v>
      </c>
      <c r="E22" s="1" t="s">
        <v>541</v>
      </c>
      <c r="F22" s="45" t="s">
        <v>544</v>
      </c>
      <c r="G22" t="s">
        <v>629</v>
      </c>
      <c r="H22" t="s">
        <v>545</v>
      </c>
      <c r="I22" t="s">
        <v>545</v>
      </c>
      <c r="J22" t="s">
        <v>509</v>
      </c>
      <c r="K22" t="s">
        <v>662</v>
      </c>
      <c r="L22" s="44" t="s">
        <v>672</v>
      </c>
      <c r="M22" t="s">
        <v>656</v>
      </c>
      <c r="N22" t="s">
        <v>656</v>
      </c>
      <c r="O22" s="44" t="s">
        <v>655</v>
      </c>
      <c r="P22" t="s">
        <v>545</v>
      </c>
      <c r="Q22" t="s">
        <v>545</v>
      </c>
      <c r="R22" t="s">
        <v>545</v>
      </c>
      <c r="T22" s="8" t="s">
        <v>328</v>
      </c>
      <c r="U22" s="8" t="s">
        <v>461</v>
      </c>
      <c r="W22" t="s">
        <v>377</v>
      </c>
      <c r="X22">
        <v>940000</v>
      </c>
      <c r="Y22" s="3">
        <v>44805</v>
      </c>
      <c r="AL22" t="s">
        <v>1109</v>
      </c>
      <c r="AM22" t="s">
        <v>278</v>
      </c>
      <c r="AN22" t="s">
        <v>1109</v>
      </c>
    </row>
    <row r="23" spans="1:40">
      <c r="A23" t="s">
        <v>309</v>
      </c>
      <c r="B23" t="s">
        <v>472</v>
      </c>
      <c r="C23" t="s">
        <v>488</v>
      </c>
      <c r="D23" s="8" t="s">
        <v>552</v>
      </c>
      <c r="E23" s="46" t="s">
        <v>578</v>
      </c>
      <c r="F23" s="45" t="s">
        <v>594</v>
      </c>
      <c r="G23" t="s">
        <v>647</v>
      </c>
      <c r="H23" t="s">
        <v>656</v>
      </c>
      <c r="I23" t="s">
        <v>656</v>
      </c>
      <c r="J23" t="s">
        <v>657</v>
      </c>
      <c r="K23" t="s">
        <v>663</v>
      </c>
      <c r="L23" t="s">
        <v>535</v>
      </c>
      <c r="M23" t="s">
        <v>676</v>
      </c>
      <c r="N23" t="s">
        <v>676</v>
      </c>
      <c r="O23" s="44" t="s">
        <v>656</v>
      </c>
      <c r="P23" t="s">
        <v>675</v>
      </c>
      <c r="Q23" t="s">
        <v>675</v>
      </c>
      <c r="R23" s="44" t="s">
        <v>656</v>
      </c>
      <c r="T23" s="8" t="s">
        <v>329</v>
      </c>
      <c r="U23" s="8" t="s">
        <v>461</v>
      </c>
      <c r="W23" s="8" t="s">
        <v>468</v>
      </c>
      <c r="X23" s="40" t="str">
        <f>TEXT(0,"000000")</f>
        <v>000000</v>
      </c>
      <c r="Y23" s="3">
        <v>44835</v>
      </c>
      <c r="AM23" t="s">
        <v>279</v>
      </c>
      <c r="AN23" t="s">
        <v>259</v>
      </c>
    </row>
    <row r="24" spans="1:40">
      <c r="A24" t="s">
        <v>310</v>
      </c>
      <c r="B24" t="s">
        <v>514</v>
      </c>
      <c r="C24" t="s">
        <v>489</v>
      </c>
      <c r="D24" s="8" t="s">
        <v>553</v>
      </c>
      <c r="E24" s="46" t="s">
        <v>579</v>
      </c>
      <c r="F24" s="45" t="s">
        <v>618</v>
      </c>
      <c r="G24" t="s">
        <v>654</v>
      </c>
      <c r="H24" t="s">
        <v>657</v>
      </c>
      <c r="I24" t="s">
        <v>657</v>
      </c>
      <c r="J24" t="s">
        <v>659</v>
      </c>
      <c r="K24" t="s">
        <v>664</v>
      </c>
      <c r="L24" t="s">
        <v>648</v>
      </c>
      <c r="M24" t="s">
        <v>677</v>
      </c>
      <c r="N24" t="s">
        <v>677</v>
      </c>
      <c r="O24" s="44" t="s">
        <v>676</v>
      </c>
      <c r="P24" t="s">
        <v>680</v>
      </c>
      <c r="Q24" t="s">
        <v>680</v>
      </c>
      <c r="R24" t="s">
        <v>657</v>
      </c>
      <c r="T24" s="8" t="s">
        <v>330</v>
      </c>
      <c r="U24" s="8" t="s">
        <v>461</v>
      </c>
      <c r="Y24" s="3">
        <v>44866</v>
      </c>
      <c r="AM24" t="s">
        <v>280</v>
      </c>
      <c r="AN24" t="s">
        <v>260</v>
      </c>
    </row>
    <row r="25" spans="1:40">
      <c r="A25" t="s">
        <v>311</v>
      </c>
      <c r="B25" t="s">
        <v>516</v>
      </c>
      <c r="C25" t="s">
        <v>534</v>
      </c>
      <c r="D25" s="8" t="s">
        <v>554</v>
      </c>
      <c r="E25" s="46" t="s">
        <v>580</v>
      </c>
      <c r="F25" s="45" t="s">
        <v>620</v>
      </c>
      <c r="G25" t="s">
        <v>505</v>
      </c>
      <c r="H25" t="s">
        <v>658</v>
      </c>
      <c r="I25" t="s">
        <v>658</v>
      </c>
      <c r="J25" t="s">
        <v>660</v>
      </c>
      <c r="K25" t="s">
        <v>509</v>
      </c>
      <c r="L25" t="s">
        <v>654</v>
      </c>
      <c r="M25" t="s">
        <v>657</v>
      </c>
      <c r="N25" t="s">
        <v>657</v>
      </c>
      <c r="O25" s="44" t="s">
        <v>596</v>
      </c>
      <c r="P25" t="s">
        <v>657</v>
      </c>
      <c r="Q25" t="s">
        <v>657</v>
      </c>
      <c r="R25" t="s">
        <v>661</v>
      </c>
      <c r="T25" s="8" t="s">
        <v>331</v>
      </c>
      <c r="U25" s="8" t="s">
        <v>462</v>
      </c>
      <c r="W25" s="8" t="s">
        <v>23</v>
      </c>
      <c r="Y25" s="3">
        <v>44896</v>
      </c>
      <c r="AM25" t="s">
        <v>398</v>
      </c>
      <c r="AN25" t="s">
        <v>261</v>
      </c>
    </row>
    <row r="26" spans="1:40">
      <c r="A26" t="s">
        <v>312</v>
      </c>
      <c r="B26" t="s">
        <v>517</v>
      </c>
      <c r="D26" s="8" t="s">
        <v>555</v>
      </c>
      <c r="E26" s="46" t="s">
        <v>581</v>
      </c>
      <c r="F26" t="s">
        <v>654</v>
      </c>
      <c r="G26" t="s">
        <v>506</v>
      </c>
      <c r="H26" t="s">
        <v>599</v>
      </c>
      <c r="I26" t="s">
        <v>599</v>
      </c>
      <c r="J26" t="s">
        <v>658</v>
      </c>
      <c r="K26" t="s">
        <v>545</v>
      </c>
      <c r="L26" t="s">
        <v>1131</v>
      </c>
      <c r="M26" t="s">
        <v>661</v>
      </c>
      <c r="N26" t="s">
        <v>661</v>
      </c>
      <c r="O26" s="44" t="s">
        <v>597</v>
      </c>
      <c r="P26" t="s">
        <v>678</v>
      </c>
      <c r="Q26" t="s">
        <v>678</v>
      </c>
      <c r="R26" t="s">
        <v>599</v>
      </c>
      <c r="T26" s="8" t="s">
        <v>332</v>
      </c>
      <c r="U26" s="8" t="s">
        <v>462</v>
      </c>
      <c r="W26" s="8" t="s">
        <v>32</v>
      </c>
      <c r="Y26" s="3">
        <v>44927</v>
      </c>
      <c r="AM26" t="s">
        <v>282</v>
      </c>
      <c r="AN26" t="s">
        <v>262</v>
      </c>
    </row>
    <row r="27" spans="1:40">
      <c r="A27" t="s">
        <v>313</v>
      </c>
      <c r="B27" t="s">
        <v>518</v>
      </c>
      <c r="D27" s="8" t="s">
        <v>556</v>
      </c>
      <c r="E27" s="46" t="s">
        <v>582</v>
      </c>
      <c r="F27" s="45" t="s">
        <v>686</v>
      </c>
      <c r="G27" t="s">
        <v>507</v>
      </c>
      <c r="J27" t="s">
        <v>599</v>
      </c>
      <c r="K27" t="s">
        <v>665</v>
      </c>
      <c r="L27" t="s">
        <v>687</v>
      </c>
      <c r="M27" s="44" t="s">
        <v>599</v>
      </c>
      <c r="N27" s="44" t="s">
        <v>599</v>
      </c>
      <c r="O27" s="44" t="s">
        <v>661</v>
      </c>
      <c r="P27" t="s">
        <v>599</v>
      </c>
      <c r="Q27" t="s">
        <v>599</v>
      </c>
      <c r="R27" t="s">
        <v>682</v>
      </c>
      <c r="T27" s="8" t="s">
        <v>333</v>
      </c>
      <c r="U27" s="8" t="s">
        <v>462</v>
      </c>
      <c r="W27" s="8" t="s">
        <v>40</v>
      </c>
      <c r="Y27" s="3">
        <v>44958</v>
      </c>
      <c r="AM27" t="s">
        <v>400</v>
      </c>
      <c r="AN27" t="s">
        <v>263</v>
      </c>
    </row>
    <row r="28" spans="1:40">
      <c r="A28" t="s">
        <v>314</v>
      </c>
      <c r="B28" t="s">
        <v>518</v>
      </c>
      <c r="D28" s="8" t="s">
        <v>557</v>
      </c>
      <c r="E28" s="46" t="s">
        <v>583</v>
      </c>
      <c r="F28" s="45" t="s">
        <v>1126</v>
      </c>
      <c r="J28" t="s">
        <v>654</v>
      </c>
      <c r="K28" t="s">
        <v>666</v>
      </c>
      <c r="L28" t="s">
        <v>673</v>
      </c>
      <c r="M28" t="s">
        <v>671</v>
      </c>
      <c r="N28" t="s">
        <v>671</v>
      </c>
      <c r="O28" s="44" t="s">
        <v>598</v>
      </c>
      <c r="P28" t="s">
        <v>681</v>
      </c>
      <c r="Q28" t="s">
        <v>681</v>
      </c>
      <c r="R28" t="s">
        <v>683</v>
      </c>
      <c r="T28" s="8" t="s">
        <v>334</v>
      </c>
      <c r="U28" s="8" t="s">
        <v>462</v>
      </c>
      <c r="W28" s="8" t="s">
        <v>47</v>
      </c>
      <c r="Y28" s="3">
        <v>44986</v>
      </c>
      <c r="AM28" t="s">
        <v>399</v>
      </c>
      <c r="AN28" t="s">
        <v>264</v>
      </c>
    </row>
    <row r="29" spans="1:40">
      <c r="A29" t="s">
        <v>315</v>
      </c>
      <c r="B29" t="s">
        <v>519</v>
      </c>
      <c r="D29" t="s">
        <v>558</v>
      </c>
      <c r="E29" s="46" t="s">
        <v>584</v>
      </c>
      <c r="F29" s="45" t="s">
        <v>1127</v>
      </c>
      <c r="J29" s="45" t="s">
        <v>686</v>
      </c>
      <c r="K29" t="s">
        <v>667</v>
      </c>
      <c r="L29" t="s">
        <v>674</v>
      </c>
      <c r="M29" s="44" t="s">
        <v>672</v>
      </c>
      <c r="N29" s="44" t="s">
        <v>672</v>
      </c>
      <c r="O29" s="44" t="s">
        <v>678</v>
      </c>
      <c r="P29" s="44" t="s">
        <v>672</v>
      </c>
      <c r="Q29" s="44" t="s">
        <v>672</v>
      </c>
      <c r="R29" t="s">
        <v>684</v>
      </c>
      <c r="T29" s="8" t="s">
        <v>335</v>
      </c>
      <c r="U29" s="8" t="s">
        <v>462</v>
      </c>
      <c r="W29" s="8" t="s">
        <v>55</v>
      </c>
      <c r="Y29" s="3"/>
      <c r="AM29" t="s">
        <v>401</v>
      </c>
      <c r="AN29" t="s">
        <v>265</v>
      </c>
    </row>
    <row r="30" spans="1:40">
      <c r="A30" t="s">
        <v>316</v>
      </c>
      <c r="B30" t="s">
        <v>519</v>
      </c>
      <c r="D30" t="s">
        <v>563</v>
      </c>
      <c r="E30" s="46" t="s">
        <v>585</v>
      </c>
      <c r="F30" s="45" t="s">
        <v>1128</v>
      </c>
      <c r="K30" t="s">
        <v>656</v>
      </c>
      <c r="M30" s="44"/>
      <c r="O30" s="44" t="s">
        <v>679</v>
      </c>
      <c r="P30" s="45" t="s">
        <v>686</v>
      </c>
      <c r="Q30" s="45" t="s">
        <v>686</v>
      </c>
      <c r="R30" t="s">
        <v>685</v>
      </c>
      <c r="T30" s="8" t="s">
        <v>336</v>
      </c>
      <c r="U30" s="8" t="s">
        <v>462</v>
      </c>
      <c r="W30" s="8" t="s">
        <v>61</v>
      </c>
      <c r="Y30" s="3"/>
      <c r="AM30" t="s">
        <v>402</v>
      </c>
      <c r="AN30" t="s">
        <v>266</v>
      </c>
    </row>
    <row r="31" spans="1:40">
      <c r="A31" t="s">
        <v>317</v>
      </c>
      <c r="B31" t="s">
        <v>474</v>
      </c>
      <c r="D31" t="s">
        <v>564</v>
      </c>
      <c r="E31" s="46" t="s">
        <v>586</v>
      </c>
      <c r="F31" s="45" t="s">
        <v>1130</v>
      </c>
      <c r="K31" t="s">
        <v>658</v>
      </c>
      <c r="O31" s="44" t="s">
        <v>599</v>
      </c>
      <c r="P31" t="s">
        <v>654</v>
      </c>
      <c r="Q31" t="s">
        <v>654</v>
      </c>
      <c r="R31" t="s">
        <v>629</v>
      </c>
      <c r="T31" s="8" t="s">
        <v>337</v>
      </c>
      <c r="U31" s="8" t="s">
        <v>462</v>
      </c>
      <c r="W31" s="8" t="s">
        <v>66</v>
      </c>
      <c r="Y31" s="3"/>
      <c r="AM31" t="s">
        <v>403</v>
      </c>
      <c r="AN31" t="s">
        <v>267</v>
      </c>
    </row>
    <row r="32" spans="1:40">
      <c r="A32" t="s">
        <v>318</v>
      </c>
      <c r="B32" t="s">
        <v>474</v>
      </c>
      <c r="D32" t="s">
        <v>565</v>
      </c>
      <c r="E32" s="46" t="s">
        <v>587</v>
      </c>
      <c r="F32" s="45" t="s">
        <v>1129</v>
      </c>
      <c r="K32" t="s">
        <v>598</v>
      </c>
      <c r="O32" s="44" t="s">
        <v>512</v>
      </c>
      <c r="R32" s="44" t="s">
        <v>1120</v>
      </c>
      <c r="T32" s="8" t="s">
        <v>338</v>
      </c>
      <c r="U32" s="8" t="s">
        <v>463</v>
      </c>
      <c r="W32" s="8" t="s">
        <v>70</v>
      </c>
      <c r="AM32" t="s">
        <v>404</v>
      </c>
      <c r="AN32" t="s">
        <v>268</v>
      </c>
    </row>
    <row r="33" spans="1:40">
      <c r="A33" t="s">
        <v>319</v>
      </c>
      <c r="B33" t="s">
        <v>475</v>
      </c>
      <c r="D33" t="s">
        <v>566</v>
      </c>
      <c r="E33" s="46" t="s">
        <v>588</v>
      </c>
      <c r="F33" s="45" t="s">
        <v>689</v>
      </c>
      <c r="K33" t="s">
        <v>599</v>
      </c>
      <c r="O33" s="44" t="s">
        <v>546</v>
      </c>
      <c r="R33" t="s">
        <v>654</v>
      </c>
      <c r="T33" s="8" t="s">
        <v>339</v>
      </c>
      <c r="U33" s="8" t="s">
        <v>463</v>
      </c>
      <c r="AM33" t="s">
        <v>289</v>
      </c>
      <c r="AN33" t="s">
        <v>269</v>
      </c>
    </row>
    <row r="34" spans="1:40">
      <c r="A34" t="s">
        <v>320</v>
      </c>
      <c r="B34" t="s">
        <v>475</v>
      </c>
      <c r="D34" t="s">
        <v>567</v>
      </c>
      <c r="E34" s="46" t="s">
        <v>589</v>
      </c>
      <c r="F34" s="45" t="s">
        <v>688</v>
      </c>
      <c r="K34" t="s">
        <v>501</v>
      </c>
      <c r="O34" s="44" t="s">
        <v>1120</v>
      </c>
      <c r="T34" s="8" t="s">
        <v>340</v>
      </c>
      <c r="U34" s="8" t="s">
        <v>463</v>
      </c>
      <c r="X34" s="8" t="s">
        <v>3</v>
      </c>
      <c r="Y34" s="64"/>
      <c r="AM34" t="s">
        <v>290</v>
      </c>
      <c r="AN34" t="s">
        <v>270</v>
      </c>
    </row>
    <row r="35" spans="1:40">
      <c r="A35" t="s">
        <v>321</v>
      </c>
      <c r="B35" t="s">
        <v>475</v>
      </c>
      <c r="D35" t="s">
        <v>568</v>
      </c>
      <c r="E35" s="46" t="s">
        <v>590</v>
      </c>
      <c r="F35" s="8"/>
      <c r="K35" t="s">
        <v>668</v>
      </c>
      <c r="O35" s="44" t="s">
        <v>1121</v>
      </c>
      <c r="T35" s="8" t="s">
        <v>341</v>
      </c>
      <c r="U35" s="8" t="s">
        <v>461</v>
      </c>
      <c r="X35" s="8" t="s">
        <v>31</v>
      </c>
      <c r="Y35" s="64" t="e">
        <f>CAPEX!#REF!</f>
        <v>#REF!</v>
      </c>
      <c r="AM35" t="s">
        <v>405</v>
      </c>
      <c r="AN35" t="s">
        <v>271</v>
      </c>
    </row>
    <row r="36" spans="1:40">
      <c r="A36" t="s">
        <v>322</v>
      </c>
      <c r="B36" t="s">
        <v>520</v>
      </c>
      <c r="D36" s="45" t="s">
        <v>569</v>
      </c>
      <c r="E36" s="46" t="s">
        <v>591</v>
      </c>
      <c r="F36" s="8"/>
      <c r="K36" t="s">
        <v>669</v>
      </c>
      <c r="O36" s="44"/>
      <c r="T36" s="8" t="s">
        <v>342</v>
      </c>
      <c r="U36" s="8" t="s">
        <v>462</v>
      </c>
      <c r="X36" s="8" t="s">
        <v>39</v>
      </c>
      <c r="Y36" s="64" t="e">
        <f>CAPEX!#REF!</f>
        <v>#REF!</v>
      </c>
      <c r="AM36" t="s">
        <v>406</v>
      </c>
      <c r="AN36" t="s">
        <v>547</v>
      </c>
    </row>
    <row r="37" spans="1:40">
      <c r="A37" t="s">
        <v>323</v>
      </c>
      <c r="B37" t="s">
        <v>520</v>
      </c>
      <c r="D37" s="8" t="s">
        <v>570</v>
      </c>
      <c r="E37" s="46" t="s">
        <v>592</v>
      </c>
      <c r="F37" s="8"/>
      <c r="O37" s="44"/>
      <c r="T37" s="8" t="s">
        <v>343</v>
      </c>
      <c r="U37" s="8" t="s">
        <v>463</v>
      </c>
      <c r="X37" s="8" t="s">
        <v>46</v>
      </c>
      <c r="Y37" s="64" t="e">
        <f>CAPEX!#REF!</f>
        <v>#REF!</v>
      </c>
      <c r="AM37" t="s">
        <v>293</v>
      </c>
      <c r="AN37" t="s">
        <v>272</v>
      </c>
    </row>
    <row r="38" spans="1:40">
      <c r="A38" t="s">
        <v>324</v>
      </c>
      <c r="B38" t="s">
        <v>520</v>
      </c>
      <c r="D38" t="s">
        <v>491</v>
      </c>
      <c r="E38" s="46" t="s">
        <v>593</v>
      </c>
      <c r="F38" s="8"/>
      <c r="O38" s="44"/>
      <c r="T38" s="8" t="s">
        <v>344</v>
      </c>
      <c r="U38" s="8" t="s">
        <v>463</v>
      </c>
      <c r="X38" s="8" t="s">
        <v>54</v>
      </c>
      <c r="Y38" s="64">
        <v>1</v>
      </c>
      <c r="AN38" t="s">
        <v>273</v>
      </c>
    </row>
    <row r="39" spans="1:40">
      <c r="A39" t="s">
        <v>325</v>
      </c>
      <c r="B39" t="s">
        <v>520</v>
      </c>
      <c r="D39" t="s">
        <v>497</v>
      </c>
      <c r="E39" s="46" t="s">
        <v>499</v>
      </c>
      <c r="F39" s="8"/>
      <c r="K39" s="1" t="s">
        <v>245</v>
      </c>
      <c r="M39" s="1"/>
      <c r="O39" s="44"/>
      <c r="T39" s="8" t="s">
        <v>345</v>
      </c>
      <c r="U39" s="8" t="s">
        <v>463</v>
      </c>
      <c r="Y39" s="64"/>
      <c r="AN39" t="s">
        <v>274</v>
      </c>
    </row>
    <row r="40" spans="1:40">
      <c r="A40" t="s">
        <v>326</v>
      </c>
      <c r="B40" t="s">
        <v>520</v>
      </c>
      <c r="D40" t="s">
        <v>1132</v>
      </c>
      <c r="E40" s="46" t="s">
        <v>1123</v>
      </c>
      <c r="F40" s="8"/>
      <c r="K40" t="s">
        <v>662</v>
      </c>
      <c r="O40" s="44"/>
      <c r="T40" s="8" t="s">
        <v>346</v>
      </c>
      <c r="U40" s="8" t="s">
        <v>463</v>
      </c>
      <c r="X40" s="8" t="s">
        <v>31</v>
      </c>
      <c r="Y40" s="64" t="e">
        <f>Y35</f>
        <v>#REF!</v>
      </c>
      <c r="AN40" t="s">
        <v>275</v>
      </c>
    </row>
    <row r="41" spans="1:40" ht="15.75" thickBot="1">
      <c r="A41" t="s">
        <v>327</v>
      </c>
      <c r="B41" t="s">
        <v>520</v>
      </c>
      <c r="D41" t="s">
        <v>1135</v>
      </c>
      <c r="E41" s="73" t="s">
        <v>615</v>
      </c>
      <c r="K41" t="s">
        <v>663</v>
      </c>
      <c r="O41" s="44"/>
      <c r="T41" s="8" t="s">
        <v>347</v>
      </c>
      <c r="U41" s="8" t="s">
        <v>461</v>
      </c>
      <c r="X41" s="8" t="s">
        <v>39</v>
      </c>
      <c r="Y41" s="64" t="e">
        <f>Y36</f>
        <v>#REF!</v>
      </c>
      <c r="AN41" t="s">
        <v>276</v>
      </c>
    </row>
    <row r="42" spans="1:40">
      <c r="A42" t="s">
        <v>328</v>
      </c>
      <c r="B42" t="s">
        <v>520</v>
      </c>
      <c r="D42" t="s">
        <v>559</v>
      </c>
      <c r="E42" s="75" t="s">
        <v>537</v>
      </c>
      <c r="K42" t="s">
        <v>664</v>
      </c>
      <c r="O42" s="44"/>
      <c r="T42" s="8" t="s">
        <v>348</v>
      </c>
      <c r="U42" s="8" t="s">
        <v>461</v>
      </c>
      <c r="X42" s="8" t="s">
        <v>46</v>
      </c>
      <c r="Y42" s="64" t="e">
        <f>Y37</f>
        <v>#REF!</v>
      </c>
      <c r="AN42" t="s">
        <v>277</v>
      </c>
    </row>
    <row r="43" spans="1:40">
      <c r="A43" t="s">
        <v>329</v>
      </c>
      <c r="B43" t="s">
        <v>520</v>
      </c>
      <c r="D43" t="s">
        <v>560</v>
      </c>
      <c r="E43" s="46" t="s">
        <v>538</v>
      </c>
      <c r="K43" t="s">
        <v>509</v>
      </c>
      <c r="O43" s="44"/>
      <c r="T43" s="8" t="s">
        <v>349</v>
      </c>
      <c r="U43" s="8" t="s">
        <v>461</v>
      </c>
      <c r="AN43" t="s">
        <v>278</v>
      </c>
    </row>
    <row r="44" spans="1:40">
      <c r="A44" t="s">
        <v>330</v>
      </c>
      <c r="B44" t="s">
        <v>520</v>
      </c>
      <c r="D44" t="s">
        <v>535</v>
      </c>
      <c r="E44" s="46" t="s">
        <v>539</v>
      </c>
      <c r="K44" t="s">
        <v>545</v>
      </c>
      <c r="T44" s="8" t="s">
        <v>350</v>
      </c>
      <c r="U44" s="8" t="s">
        <v>462</v>
      </c>
      <c r="X44" s="8" t="s">
        <v>54</v>
      </c>
      <c r="Y44">
        <v>1</v>
      </c>
      <c r="AN44" t="s">
        <v>279</v>
      </c>
    </row>
    <row r="45" spans="1:40" ht="15.75" thickBot="1">
      <c r="A45" t="s">
        <v>331</v>
      </c>
      <c r="B45" t="s">
        <v>521</v>
      </c>
      <c r="D45" s="8" t="s">
        <v>573</v>
      </c>
      <c r="E45" s="73" t="s">
        <v>540</v>
      </c>
      <c r="K45" t="s">
        <v>665</v>
      </c>
      <c r="T45" s="8" t="s">
        <v>351</v>
      </c>
      <c r="U45" s="8" t="s">
        <v>463</v>
      </c>
      <c r="AN45" t="s">
        <v>280</v>
      </c>
    </row>
    <row r="46" spans="1:40">
      <c r="A46" t="s">
        <v>332</v>
      </c>
      <c r="B46" t="s">
        <v>521</v>
      </c>
      <c r="D46" s="8" t="s">
        <v>574</v>
      </c>
      <c r="E46" t="s">
        <v>622</v>
      </c>
      <c r="K46" t="s">
        <v>666</v>
      </c>
      <c r="T46" s="8" t="s">
        <v>352</v>
      </c>
      <c r="U46" s="8" t="s">
        <v>463</v>
      </c>
      <c r="AN46" t="s">
        <v>398</v>
      </c>
    </row>
    <row r="47" spans="1:40">
      <c r="A47" t="s">
        <v>333</v>
      </c>
      <c r="B47" t="s">
        <v>521</v>
      </c>
      <c r="D47" s="44" t="s">
        <v>496</v>
      </c>
      <c r="E47" t="s">
        <v>623</v>
      </c>
      <c r="K47" t="s">
        <v>667</v>
      </c>
      <c r="T47" s="8" t="s">
        <v>353</v>
      </c>
      <c r="U47" s="8" t="s">
        <v>463</v>
      </c>
      <c r="X47" s="1" t="s">
        <v>21</v>
      </c>
      <c r="AN47" t="s">
        <v>282</v>
      </c>
    </row>
    <row r="48" spans="1:40">
      <c r="A48" t="s">
        <v>334</v>
      </c>
      <c r="B48" t="s">
        <v>521</v>
      </c>
      <c r="D48" t="s">
        <v>575</v>
      </c>
      <c r="E48" t="s">
        <v>624</v>
      </c>
      <c r="K48" t="s">
        <v>656</v>
      </c>
      <c r="T48" s="8" t="s">
        <v>354</v>
      </c>
      <c r="U48" s="8" t="s">
        <v>463</v>
      </c>
      <c r="X48" t="s">
        <v>30</v>
      </c>
      <c r="Y48" t="s">
        <v>407</v>
      </c>
      <c r="AN48" t="s">
        <v>400</v>
      </c>
    </row>
    <row r="49" spans="1:40" ht="15.75" thickBot="1">
      <c r="A49" t="s">
        <v>335</v>
      </c>
      <c r="B49" t="s">
        <v>521</v>
      </c>
      <c r="D49" t="s">
        <v>561</v>
      </c>
      <c r="E49" s="73" t="s">
        <v>625</v>
      </c>
      <c r="K49" t="s">
        <v>658</v>
      </c>
      <c r="T49" s="8" t="s">
        <v>355</v>
      </c>
      <c r="U49" s="8" t="s">
        <v>463</v>
      </c>
      <c r="X49" t="s">
        <v>38</v>
      </c>
      <c r="Y49" t="s">
        <v>408</v>
      </c>
      <c r="AN49" t="s">
        <v>399</v>
      </c>
    </row>
    <row r="50" spans="1:40">
      <c r="A50" t="s">
        <v>336</v>
      </c>
      <c r="B50" t="s">
        <v>521</v>
      </c>
      <c r="D50" t="s">
        <v>1133</v>
      </c>
      <c r="E50" t="s">
        <v>600</v>
      </c>
      <c r="K50" t="s">
        <v>598</v>
      </c>
      <c r="T50" s="8" t="s">
        <v>356</v>
      </c>
      <c r="U50" s="8" t="s">
        <v>463</v>
      </c>
      <c r="AN50" t="s">
        <v>401</v>
      </c>
    </row>
    <row r="51" spans="1:40">
      <c r="A51" t="s">
        <v>337</v>
      </c>
      <c r="B51" t="s">
        <v>521</v>
      </c>
      <c r="D51" t="s">
        <v>1131</v>
      </c>
      <c r="E51" t="s">
        <v>601</v>
      </c>
      <c r="K51" t="s">
        <v>599</v>
      </c>
      <c r="T51" s="8" t="s">
        <v>357</v>
      </c>
      <c r="U51" s="8" t="s">
        <v>461</v>
      </c>
      <c r="Y51" s="3">
        <v>44562</v>
      </c>
      <c r="AN51" t="s">
        <v>402</v>
      </c>
    </row>
    <row r="52" spans="1:40">
      <c r="A52" t="s">
        <v>338</v>
      </c>
      <c r="B52" t="s">
        <v>478</v>
      </c>
      <c r="D52" t="s">
        <v>576</v>
      </c>
      <c r="E52" t="s">
        <v>602</v>
      </c>
      <c r="K52" t="s">
        <v>501</v>
      </c>
      <c r="T52" s="8" t="s">
        <v>358</v>
      </c>
      <c r="U52" s="8" t="s">
        <v>461</v>
      </c>
      <c r="Y52" s="3">
        <v>44593</v>
      </c>
      <c r="AN52" t="s">
        <v>403</v>
      </c>
    </row>
    <row r="53" spans="1:40">
      <c r="A53" t="s">
        <v>339</v>
      </c>
      <c r="B53" t="s">
        <v>479</v>
      </c>
      <c r="D53" t="s">
        <v>577</v>
      </c>
      <c r="E53" t="s">
        <v>603</v>
      </c>
      <c r="K53" t="s">
        <v>668</v>
      </c>
      <c r="T53" s="8" t="s">
        <v>359</v>
      </c>
      <c r="U53" s="8" t="s">
        <v>461</v>
      </c>
      <c r="W53" t="s">
        <v>6</v>
      </c>
      <c r="X53" s="8" t="s">
        <v>5</v>
      </c>
      <c r="Y53" s="3">
        <v>44621</v>
      </c>
      <c r="AN53" t="s">
        <v>404</v>
      </c>
    </row>
    <row r="54" spans="1:40">
      <c r="A54" t="s">
        <v>340</v>
      </c>
      <c r="B54" t="s">
        <v>522</v>
      </c>
      <c r="D54" t="s">
        <v>654</v>
      </c>
      <c r="E54" t="s">
        <v>604</v>
      </c>
      <c r="K54" t="s">
        <v>669</v>
      </c>
      <c r="T54" s="8" t="s">
        <v>360</v>
      </c>
      <c r="U54" s="8" t="s">
        <v>461</v>
      </c>
      <c r="W54" t="s">
        <v>14</v>
      </c>
      <c r="X54" s="8" t="s">
        <v>14</v>
      </c>
      <c r="Y54" s="3">
        <v>44652</v>
      </c>
      <c r="AN54" t="s">
        <v>289</v>
      </c>
    </row>
    <row r="55" spans="1:40">
      <c r="A55" t="s">
        <v>341</v>
      </c>
      <c r="B55" t="s">
        <v>523</v>
      </c>
      <c r="D55" t="s">
        <v>1134</v>
      </c>
      <c r="E55" t="s">
        <v>605</v>
      </c>
      <c r="T55" s="8" t="s">
        <v>361</v>
      </c>
      <c r="U55" s="8" t="s">
        <v>462</v>
      </c>
      <c r="W55" t="s">
        <v>373</v>
      </c>
      <c r="X55" s="8" t="s">
        <v>373</v>
      </c>
      <c r="Y55" s="3">
        <v>44682</v>
      </c>
      <c r="AN55" t="s">
        <v>290</v>
      </c>
    </row>
    <row r="56" spans="1:40">
      <c r="A56" t="s">
        <v>342</v>
      </c>
      <c r="B56" t="s">
        <v>524</v>
      </c>
      <c r="D56" t="s">
        <v>545</v>
      </c>
      <c r="E56" t="s">
        <v>606</v>
      </c>
      <c r="T56" s="8" t="s">
        <v>362</v>
      </c>
      <c r="U56" s="8" t="s">
        <v>462</v>
      </c>
      <c r="W56" t="s">
        <v>50</v>
      </c>
      <c r="X56" s="8" t="s">
        <v>410</v>
      </c>
      <c r="Y56" s="3">
        <v>44713</v>
      </c>
      <c r="AN56" t="s">
        <v>405</v>
      </c>
    </row>
    <row r="57" spans="1:40">
      <c r="A57" t="s">
        <v>343</v>
      </c>
      <c r="B57" t="s">
        <v>480</v>
      </c>
      <c r="D57" t="s">
        <v>656</v>
      </c>
      <c r="E57" t="s">
        <v>607</v>
      </c>
      <c r="T57" s="8" t="s">
        <v>363</v>
      </c>
      <c r="U57" s="8" t="s">
        <v>462</v>
      </c>
      <c r="W57" t="s">
        <v>304</v>
      </c>
      <c r="X57" s="8" t="s">
        <v>304</v>
      </c>
      <c r="Y57" s="3">
        <v>44743</v>
      </c>
      <c r="AN57" t="s">
        <v>406</v>
      </c>
    </row>
    <row r="58" spans="1:40">
      <c r="A58" t="s">
        <v>344</v>
      </c>
      <c r="B58" t="s">
        <v>480</v>
      </c>
      <c r="D58" t="s">
        <v>599</v>
      </c>
      <c r="E58" t="s">
        <v>608</v>
      </c>
      <c r="T58" s="8" t="s">
        <v>364</v>
      </c>
      <c r="U58" s="8" t="s">
        <v>462</v>
      </c>
      <c r="W58" t="s">
        <v>215</v>
      </c>
      <c r="X58" s="8" t="s">
        <v>215</v>
      </c>
      <c r="Y58" s="3">
        <v>44774</v>
      </c>
      <c r="AN58" t="s">
        <v>293</v>
      </c>
    </row>
    <row r="59" spans="1:40">
      <c r="A59" t="s">
        <v>345</v>
      </c>
      <c r="B59" t="s">
        <v>480</v>
      </c>
      <c r="E59" t="s">
        <v>609</v>
      </c>
      <c r="K59" s="1" t="s">
        <v>243</v>
      </c>
      <c r="T59" s="8" t="s">
        <v>365</v>
      </c>
      <c r="U59" s="8" t="s">
        <v>463</v>
      </c>
      <c r="W59" t="s">
        <v>371</v>
      </c>
      <c r="X59" s="8" t="s">
        <v>411</v>
      </c>
      <c r="Y59" s="3">
        <v>44805</v>
      </c>
    </row>
    <row r="60" spans="1:40">
      <c r="A60" t="s">
        <v>346</v>
      </c>
      <c r="B60" t="s">
        <v>480</v>
      </c>
      <c r="E60" t="s">
        <v>610</v>
      </c>
      <c r="K60" t="s">
        <v>545</v>
      </c>
      <c r="W60" t="s">
        <v>372</v>
      </c>
      <c r="X60" s="8" t="s">
        <v>412</v>
      </c>
      <c r="Y60" s="3">
        <v>44835</v>
      </c>
    </row>
    <row r="61" spans="1:40">
      <c r="A61" t="s">
        <v>347</v>
      </c>
      <c r="B61" t="s">
        <v>525</v>
      </c>
      <c r="E61" t="s">
        <v>611</v>
      </c>
      <c r="K61" t="s">
        <v>599</v>
      </c>
      <c r="W61" t="s">
        <v>16</v>
      </c>
      <c r="X61" s="8" t="s">
        <v>16</v>
      </c>
      <c r="Y61" s="3">
        <v>44866</v>
      </c>
    </row>
    <row r="62" spans="1:40">
      <c r="A62" t="s">
        <v>348</v>
      </c>
      <c r="B62" t="s">
        <v>525</v>
      </c>
      <c r="E62" t="s">
        <v>612</v>
      </c>
      <c r="K62" t="s">
        <v>670</v>
      </c>
      <c r="W62" t="s">
        <v>17</v>
      </c>
      <c r="X62" s="8" t="s">
        <v>413</v>
      </c>
      <c r="Y62" s="3">
        <v>44896</v>
      </c>
    </row>
    <row r="63" spans="1:40">
      <c r="A63" t="s">
        <v>349</v>
      </c>
      <c r="B63" t="s">
        <v>525</v>
      </c>
      <c r="E63" t="s">
        <v>613</v>
      </c>
      <c r="K63" t="s">
        <v>671</v>
      </c>
      <c r="T63" s="8" t="s">
        <v>382</v>
      </c>
      <c r="W63" t="s">
        <v>18</v>
      </c>
      <c r="X63" s="8" t="s">
        <v>18</v>
      </c>
      <c r="Y63" s="3">
        <v>44927</v>
      </c>
    </row>
    <row r="64" spans="1:40">
      <c r="A64" t="s">
        <v>350</v>
      </c>
      <c r="B64" t="s">
        <v>526</v>
      </c>
      <c r="E64" t="s">
        <v>614</v>
      </c>
      <c r="K64" t="s">
        <v>672</v>
      </c>
      <c r="T64" s="8" t="s">
        <v>308</v>
      </c>
      <c r="U64" s="8" t="s">
        <v>469</v>
      </c>
      <c r="W64" t="s">
        <v>366</v>
      </c>
      <c r="X64" s="8" t="s">
        <v>414</v>
      </c>
      <c r="Y64" s="3">
        <v>44958</v>
      </c>
    </row>
    <row r="65" spans="1:25">
      <c r="A65" t="s">
        <v>351</v>
      </c>
      <c r="B65" t="s">
        <v>483</v>
      </c>
      <c r="E65" t="s">
        <v>630</v>
      </c>
      <c r="T65" s="8" t="s">
        <v>309</v>
      </c>
      <c r="U65" s="8" t="s">
        <v>469</v>
      </c>
      <c r="W65" t="s">
        <v>367</v>
      </c>
      <c r="X65" s="8" t="s">
        <v>415</v>
      </c>
      <c r="Y65" s="3">
        <v>44986</v>
      </c>
    </row>
    <row r="66" spans="1:25">
      <c r="A66" t="s">
        <v>352</v>
      </c>
      <c r="B66" t="s">
        <v>527</v>
      </c>
      <c r="E66" t="s">
        <v>631</v>
      </c>
      <c r="T66" s="8" t="s">
        <v>310</v>
      </c>
      <c r="U66" s="8" t="s">
        <v>469</v>
      </c>
      <c r="W66" t="s">
        <v>15</v>
      </c>
      <c r="X66" s="8" t="s">
        <v>15</v>
      </c>
      <c r="Y66" s="3">
        <v>45017</v>
      </c>
    </row>
    <row r="67" spans="1:25">
      <c r="A67" t="s">
        <v>353</v>
      </c>
      <c r="B67" t="s">
        <v>528</v>
      </c>
      <c r="E67" t="s">
        <v>632</v>
      </c>
      <c r="T67" s="8" t="s">
        <v>311</v>
      </c>
      <c r="U67" s="8" t="s">
        <v>469</v>
      </c>
      <c r="W67" t="s">
        <v>368</v>
      </c>
      <c r="X67" s="8" t="s">
        <v>416</v>
      </c>
      <c r="Y67" s="3">
        <v>45047</v>
      </c>
    </row>
    <row r="68" spans="1:25">
      <c r="A68" t="s">
        <v>354</v>
      </c>
      <c r="B68" t="s">
        <v>531</v>
      </c>
      <c r="E68" t="s">
        <v>633</v>
      </c>
      <c r="T68" s="8" t="s">
        <v>312</v>
      </c>
      <c r="U68" s="8" t="s">
        <v>469</v>
      </c>
      <c r="W68" t="s">
        <v>369</v>
      </c>
      <c r="X68" s="8" t="s">
        <v>417</v>
      </c>
      <c r="Y68" s="3">
        <v>45078</v>
      </c>
    </row>
    <row r="69" spans="1:25">
      <c r="A69" t="s">
        <v>355</v>
      </c>
      <c r="B69" t="s">
        <v>531</v>
      </c>
      <c r="E69" t="s">
        <v>634</v>
      </c>
      <c r="T69" s="8" t="s">
        <v>313</v>
      </c>
      <c r="U69" s="8" t="s">
        <v>469</v>
      </c>
      <c r="W69" t="s">
        <v>370</v>
      </c>
      <c r="X69" s="8" t="s">
        <v>418</v>
      </c>
      <c r="Y69" s="3">
        <v>45108</v>
      </c>
    </row>
    <row r="70" spans="1:25">
      <c r="A70" t="s">
        <v>356</v>
      </c>
      <c r="B70" t="s">
        <v>531</v>
      </c>
      <c r="E70" t="s">
        <v>635</v>
      </c>
      <c r="T70" s="8" t="s">
        <v>314</v>
      </c>
      <c r="U70" s="8" t="s">
        <v>469</v>
      </c>
      <c r="Y70" s="3">
        <v>45139</v>
      </c>
    </row>
    <row r="71" spans="1:25">
      <c r="A71" t="s">
        <v>357</v>
      </c>
      <c r="B71" t="s">
        <v>529</v>
      </c>
      <c r="E71" t="s">
        <v>636</v>
      </c>
      <c r="T71" s="8" t="s">
        <v>315</v>
      </c>
      <c r="U71" s="8" t="s">
        <v>469</v>
      </c>
    </row>
    <row r="72" spans="1:25">
      <c r="A72" t="s">
        <v>358</v>
      </c>
      <c r="B72" t="s">
        <v>529</v>
      </c>
      <c r="E72" t="s">
        <v>637</v>
      </c>
      <c r="T72" s="8" t="s">
        <v>316</v>
      </c>
      <c r="U72" s="8" t="s">
        <v>469</v>
      </c>
      <c r="X72" s="8" t="s">
        <v>1112</v>
      </c>
    </row>
    <row r="73" spans="1:25">
      <c r="A73" t="s">
        <v>359</v>
      </c>
      <c r="B73" t="s">
        <v>529</v>
      </c>
      <c r="D73" s="8"/>
      <c r="E73" t="s">
        <v>638</v>
      </c>
      <c r="T73" s="8" t="s">
        <v>317</v>
      </c>
      <c r="U73" s="8" t="s">
        <v>469</v>
      </c>
      <c r="X73" s="8" t="s">
        <v>1113</v>
      </c>
    </row>
    <row r="74" spans="1:25">
      <c r="A74" t="s">
        <v>360</v>
      </c>
      <c r="B74" t="s">
        <v>529</v>
      </c>
      <c r="D74" s="8"/>
      <c r="E74" t="s">
        <v>639</v>
      </c>
      <c r="T74" s="8" t="s">
        <v>318</v>
      </c>
      <c r="U74" s="8" t="s">
        <v>469</v>
      </c>
      <c r="X74" s="8" t="s">
        <v>1114</v>
      </c>
    </row>
    <row r="75" spans="1:25">
      <c r="A75" t="s">
        <v>361</v>
      </c>
      <c r="B75" t="s">
        <v>530</v>
      </c>
      <c r="D75" s="8"/>
      <c r="E75" t="s">
        <v>640</v>
      </c>
      <c r="T75" s="8" t="s">
        <v>319</v>
      </c>
      <c r="U75" s="8" t="s">
        <v>469</v>
      </c>
      <c r="X75" s="8" t="s">
        <v>1115</v>
      </c>
    </row>
    <row r="76" spans="1:25">
      <c r="A76" t="s">
        <v>362</v>
      </c>
      <c r="B76" t="s">
        <v>530</v>
      </c>
      <c r="D76" s="44"/>
      <c r="E76" t="s">
        <v>641</v>
      </c>
      <c r="T76" s="8" t="s">
        <v>320</v>
      </c>
      <c r="U76" s="8" t="s">
        <v>469</v>
      </c>
    </row>
    <row r="77" spans="1:25">
      <c r="A77" t="s">
        <v>363</v>
      </c>
      <c r="B77" t="s">
        <v>530</v>
      </c>
      <c r="E77" t="s">
        <v>642</v>
      </c>
      <c r="T77" s="8" t="s">
        <v>321</v>
      </c>
      <c r="U77" s="8" t="s">
        <v>469</v>
      </c>
    </row>
    <row r="78" spans="1:25">
      <c r="A78" t="s">
        <v>364</v>
      </c>
      <c r="B78" t="s">
        <v>530</v>
      </c>
      <c r="E78" t="s">
        <v>643</v>
      </c>
      <c r="T78" s="8" t="s">
        <v>323</v>
      </c>
      <c r="U78" s="8" t="s">
        <v>464</v>
      </c>
    </row>
    <row r="79" spans="1:25">
      <c r="A79" t="s">
        <v>365</v>
      </c>
      <c r="B79" t="s">
        <v>531</v>
      </c>
      <c r="E79" t="s">
        <v>644</v>
      </c>
      <c r="T79" s="8" t="s">
        <v>324</v>
      </c>
      <c r="U79" s="8" t="s">
        <v>464</v>
      </c>
    </row>
    <row r="80" spans="1:25">
      <c r="E80" t="s">
        <v>1131</v>
      </c>
      <c r="T80" s="8" t="s">
        <v>325</v>
      </c>
      <c r="U80" s="8" t="s">
        <v>464</v>
      </c>
    </row>
    <row r="81" spans="4:21">
      <c r="T81" s="8" t="s">
        <v>326</v>
      </c>
      <c r="U81" s="8" t="s">
        <v>464</v>
      </c>
    </row>
    <row r="82" spans="4:21">
      <c r="T82" s="8" t="s">
        <v>327</v>
      </c>
      <c r="U82" s="8" t="s">
        <v>464</v>
      </c>
    </row>
    <row r="83" spans="4:21">
      <c r="T83" s="8" t="s">
        <v>328</v>
      </c>
      <c r="U83" s="8" t="s">
        <v>464</v>
      </c>
    </row>
    <row r="84" spans="4:21">
      <c r="D84" s="1"/>
      <c r="T84" s="8" t="s">
        <v>329</v>
      </c>
      <c r="U84" s="8" t="s">
        <v>464</v>
      </c>
    </row>
    <row r="85" spans="4:21">
      <c r="T85" s="8" t="s">
        <v>330</v>
      </c>
      <c r="U85" s="8" t="s">
        <v>464</v>
      </c>
    </row>
    <row r="86" spans="4:21">
      <c r="T86" s="8" t="s">
        <v>331</v>
      </c>
      <c r="U86" s="8" t="s">
        <v>465</v>
      </c>
    </row>
    <row r="87" spans="4:21">
      <c r="T87" s="8" t="s">
        <v>332</v>
      </c>
      <c r="U87" s="8" t="s">
        <v>465</v>
      </c>
    </row>
    <row r="88" spans="4:21">
      <c r="D88" s="1" t="s">
        <v>9</v>
      </c>
      <c r="T88" s="8" t="s">
        <v>333</v>
      </c>
      <c r="U88" s="8" t="s">
        <v>465</v>
      </c>
    </row>
    <row r="89" spans="4:21">
      <c r="D89" t="s">
        <v>492</v>
      </c>
      <c r="T89" s="8" t="s">
        <v>334</v>
      </c>
      <c r="U89" s="8" t="s">
        <v>465</v>
      </c>
    </row>
    <row r="90" spans="4:21">
      <c r="D90" t="s">
        <v>493</v>
      </c>
      <c r="T90" s="8" t="s">
        <v>335</v>
      </c>
      <c r="U90" s="8" t="s">
        <v>465</v>
      </c>
    </row>
    <row r="91" spans="4:21">
      <c r="D91" t="s">
        <v>535</v>
      </c>
      <c r="T91" s="8" t="s">
        <v>336</v>
      </c>
      <c r="U91" s="8" t="s">
        <v>465</v>
      </c>
    </row>
    <row r="92" spans="4:21">
      <c r="D92" t="s">
        <v>494</v>
      </c>
      <c r="T92" s="8" t="s">
        <v>337</v>
      </c>
      <c r="U92" s="8" t="s">
        <v>465</v>
      </c>
    </row>
    <row r="93" spans="4:21">
      <c r="D93" t="s">
        <v>495</v>
      </c>
      <c r="T93" s="8" t="s">
        <v>338</v>
      </c>
      <c r="U93" s="8" t="s">
        <v>466</v>
      </c>
    </row>
    <row r="94" spans="4:21">
      <c r="D94" t="s">
        <v>496</v>
      </c>
      <c r="T94" s="8" t="s">
        <v>339</v>
      </c>
      <c r="U94" s="8" t="s">
        <v>466</v>
      </c>
    </row>
    <row r="95" spans="4:21">
      <c r="D95" t="s">
        <v>536</v>
      </c>
      <c r="T95" s="8" t="s">
        <v>340</v>
      </c>
      <c r="U95" s="8" t="s">
        <v>466</v>
      </c>
    </row>
    <row r="96" spans="4:21">
      <c r="T96" s="8" t="s">
        <v>341</v>
      </c>
      <c r="U96" s="8" t="s">
        <v>464</v>
      </c>
    </row>
    <row r="97" spans="5:21">
      <c r="T97" s="8" t="s">
        <v>342</v>
      </c>
      <c r="U97" s="8" t="s">
        <v>465</v>
      </c>
    </row>
    <row r="98" spans="5:21">
      <c r="T98" s="8" t="s">
        <v>343</v>
      </c>
      <c r="U98" s="8" t="s">
        <v>466</v>
      </c>
    </row>
    <row r="99" spans="5:21">
      <c r="T99" s="8" t="s">
        <v>344</v>
      </c>
      <c r="U99" s="8" t="s">
        <v>466</v>
      </c>
    </row>
    <row r="100" spans="5:21">
      <c r="T100" s="8" t="s">
        <v>345</v>
      </c>
      <c r="U100" s="8" t="s">
        <v>466</v>
      </c>
    </row>
    <row r="101" spans="5:21">
      <c r="T101" s="8" t="s">
        <v>346</v>
      </c>
      <c r="U101" s="8" t="s">
        <v>466</v>
      </c>
    </row>
    <row r="102" spans="5:21">
      <c r="T102" s="8" t="s">
        <v>347</v>
      </c>
      <c r="U102" s="8" t="s">
        <v>464</v>
      </c>
    </row>
    <row r="103" spans="5:21">
      <c r="T103" s="8" t="s">
        <v>348</v>
      </c>
      <c r="U103" s="8" t="s">
        <v>464</v>
      </c>
    </row>
    <row r="104" spans="5:21">
      <c r="T104" s="8" t="s">
        <v>349</v>
      </c>
      <c r="U104" s="8" t="s">
        <v>464</v>
      </c>
    </row>
    <row r="105" spans="5:21">
      <c r="T105" s="8" t="s">
        <v>350</v>
      </c>
      <c r="U105" s="8" t="s">
        <v>465</v>
      </c>
    </row>
    <row r="106" spans="5:21">
      <c r="T106" s="8" t="s">
        <v>351</v>
      </c>
      <c r="U106" s="8" t="s">
        <v>466</v>
      </c>
    </row>
    <row r="107" spans="5:21">
      <c r="T107" s="8" t="s">
        <v>352</v>
      </c>
      <c r="U107" s="8" t="s">
        <v>466</v>
      </c>
    </row>
    <row r="108" spans="5:21">
      <c r="E108" s="1"/>
      <c r="T108" s="8" t="s">
        <v>353</v>
      </c>
      <c r="U108" s="8" t="s">
        <v>466</v>
      </c>
    </row>
    <row r="109" spans="5:21">
      <c r="E109" s="1" t="s">
        <v>208</v>
      </c>
      <c r="T109" s="8" t="s">
        <v>354</v>
      </c>
      <c r="U109" s="8" t="s">
        <v>466</v>
      </c>
    </row>
    <row r="110" spans="5:21">
      <c r="E110" s="44" t="s">
        <v>546</v>
      </c>
      <c r="T110" s="8" t="s">
        <v>355</v>
      </c>
      <c r="U110" s="8" t="s">
        <v>466</v>
      </c>
    </row>
    <row r="111" spans="5:21">
      <c r="E111" t="s">
        <v>542</v>
      </c>
      <c r="T111" s="8" t="s">
        <v>356</v>
      </c>
      <c r="U111" s="8" t="s">
        <v>466</v>
      </c>
    </row>
    <row r="112" spans="5:21">
      <c r="E112" s="44" t="s">
        <v>543</v>
      </c>
      <c r="T112" s="8" t="s">
        <v>357</v>
      </c>
      <c r="U112" s="8" t="s">
        <v>464</v>
      </c>
    </row>
    <row r="113" spans="5:21">
      <c r="E113" t="s">
        <v>502</v>
      </c>
      <c r="T113" s="8" t="s">
        <v>358</v>
      </c>
      <c r="U113" s="8" t="s">
        <v>464</v>
      </c>
    </row>
    <row r="114" spans="5:21">
      <c r="E114" t="s">
        <v>500</v>
      </c>
      <c r="T114" s="8" t="s">
        <v>359</v>
      </c>
      <c r="U114" s="8" t="s">
        <v>464</v>
      </c>
    </row>
    <row r="115" spans="5:21">
      <c r="E115" t="s">
        <v>594</v>
      </c>
      <c r="T115" s="8" t="s">
        <v>360</v>
      </c>
      <c r="U115" s="8" t="s">
        <v>464</v>
      </c>
    </row>
    <row r="116" spans="5:21">
      <c r="E116" t="s">
        <v>595</v>
      </c>
      <c r="T116" s="8" t="s">
        <v>361</v>
      </c>
      <c r="U116" s="8" t="s">
        <v>465</v>
      </c>
    </row>
    <row r="117" spans="5:21">
      <c r="E117" t="s">
        <v>596</v>
      </c>
      <c r="T117" s="8" t="s">
        <v>362</v>
      </c>
      <c r="U117" s="8" t="s">
        <v>465</v>
      </c>
    </row>
    <row r="118" spans="5:21">
      <c r="E118" t="s">
        <v>597</v>
      </c>
      <c r="T118" s="8" t="s">
        <v>363</v>
      </c>
      <c r="U118" s="8" t="s">
        <v>465</v>
      </c>
    </row>
    <row r="119" spans="5:21">
      <c r="E119" t="s">
        <v>598</v>
      </c>
      <c r="T119" s="8" t="s">
        <v>364</v>
      </c>
      <c r="U119" s="8" t="s">
        <v>465</v>
      </c>
    </row>
    <row r="120" spans="5:21">
      <c r="E120" t="s">
        <v>599</v>
      </c>
      <c r="T120" s="8" t="s">
        <v>365</v>
      </c>
      <c r="U120" s="8" t="s">
        <v>466</v>
      </c>
    </row>
    <row r="121" spans="5:21">
      <c r="E121" t="s">
        <v>501</v>
      </c>
    </row>
    <row r="122" spans="5:21">
      <c r="E122" t="s">
        <v>1125</v>
      </c>
    </row>
    <row r="123" spans="5:21">
      <c r="E123" t="s">
        <v>562</v>
      </c>
    </row>
    <row r="124" spans="5:21">
      <c r="E124" t="s">
        <v>616</v>
      </c>
    </row>
    <row r="125" spans="5:21">
      <c r="E125" t="s">
        <v>617</v>
      </c>
    </row>
    <row r="126" spans="5:21">
      <c r="E126" t="s">
        <v>618</v>
      </c>
    </row>
    <row r="127" spans="5:21">
      <c r="E127" t="s">
        <v>503</v>
      </c>
    </row>
    <row r="128" spans="5:21">
      <c r="E128" t="s">
        <v>619</v>
      </c>
    </row>
    <row r="129" spans="5:5">
      <c r="E129" t="s">
        <v>620</v>
      </c>
    </row>
    <row r="130" spans="5:5">
      <c r="E130" t="s">
        <v>621</v>
      </c>
    </row>
    <row r="131" spans="5:5">
      <c r="E131" t="s">
        <v>626</v>
      </c>
    </row>
    <row r="132" spans="5:5">
      <c r="E132" t="s">
        <v>627</v>
      </c>
    </row>
    <row r="133" spans="5:5">
      <c r="E133" t="s">
        <v>628</v>
      </c>
    </row>
    <row r="134" spans="5:5">
      <c r="E134" t="s">
        <v>629</v>
      </c>
    </row>
    <row r="135" spans="5:5">
      <c r="E135" t="s">
        <v>571</v>
      </c>
    </row>
    <row r="136" spans="5:5">
      <c r="E136" t="s">
        <v>572</v>
      </c>
    </row>
    <row r="137" spans="5:5">
      <c r="E137" s="44" t="s">
        <v>1124</v>
      </c>
    </row>
    <row r="138" spans="5:5">
      <c r="E138" t="s">
        <v>645</v>
      </c>
    </row>
    <row r="139" spans="5:5">
      <c r="E139" t="s">
        <v>646</v>
      </c>
    </row>
    <row r="140" spans="5:5">
      <c r="E140" t="s">
        <v>648</v>
      </c>
    </row>
    <row r="141" spans="5:5">
      <c r="E141" t="s">
        <v>649</v>
      </c>
    </row>
    <row r="142" spans="5:5">
      <c r="E142" t="s">
        <v>650</v>
      </c>
    </row>
    <row r="143" spans="5:5">
      <c r="E143" t="s">
        <v>651</v>
      </c>
    </row>
    <row r="144" spans="5:5">
      <c r="E144" t="s">
        <v>652</v>
      </c>
    </row>
    <row r="145" spans="5:5">
      <c r="E145" t="s">
        <v>653</v>
      </c>
    </row>
    <row r="146" spans="5:5">
      <c r="E146" t="s">
        <v>654</v>
      </c>
    </row>
    <row r="147" spans="5:5">
      <c r="E147" t="s">
        <v>1122</v>
      </c>
    </row>
    <row r="148" spans="5:5">
      <c r="E148" t="s">
        <v>577</v>
      </c>
    </row>
    <row r="149" spans="5:5">
      <c r="E149" s="44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63</vt:i4>
      </vt:variant>
    </vt:vector>
  </HeadingPairs>
  <TitlesOfParts>
    <vt:vector size="67" baseType="lpstr">
      <vt:lpstr>IP form</vt:lpstr>
      <vt:lpstr>CAPEX</vt:lpstr>
      <vt:lpstr>Validation Code-Expense</vt:lpstr>
      <vt:lpstr>validation code</vt:lpstr>
      <vt:lpstr>acc_acc_code</vt:lpstr>
      <vt:lpstr>cc_grn_assy</vt:lpstr>
      <vt:lpstr>cc_hdl_assy</vt:lpstr>
      <vt:lpstr>cc_prd_body_assy</vt:lpstr>
      <vt:lpstr>cc_seat_assy</vt:lpstr>
      <vt:lpstr>cost_center_all</vt:lpstr>
      <vt:lpstr>cost_center_body</vt:lpstr>
      <vt:lpstr>cost_center_unit</vt:lpstr>
      <vt:lpstr>CPL_acc_code</vt:lpstr>
      <vt:lpstr>enb_acc_code</vt:lpstr>
      <vt:lpstr>ENG_BODY</vt:lpstr>
      <vt:lpstr>eng_unit</vt:lpstr>
      <vt:lpstr>enu_acc_code</vt:lpstr>
      <vt:lpstr>fac</vt:lpstr>
      <vt:lpstr>fac_acc_code</vt:lpstr>
      <vt:lpstr>fin_acc_code</vt:lpstr>
      <vt:lpstr>gaf_acc_code</vt:lpstr>
      <vt:lpstr>hrd_acc_code</vt:lpstr>
      <vt:lpstr>hrga</vt:lpstr>
      <vt:lpstr>irl</vt:lpstr>
      <vt:lpstr>irl_acc_code</vt:lpstr>
      <vt:lpstr>itd</vt:lpstr>
      <vt:lpstr>itd_acc_code</vt:lpstr>
      <vt:lpstr>kurs_domestic</vt:lpstr>
      <vt:lpstr>kurs_import</vt:lpstr>
      <vt:lpstr>mkt</vt:lpstr>
      <vt:lpstr>mkt_acc_code</vt:lpstr>
      <vt:lpstr>mte</vt:lpstr>
      <vt:lpstr>mte_acc_code</vt:lpstr>
      <vt:lpstr>mte_d_acc_code</vt:lpstr>
      <vt:lpstr>mte_e_acc_code</vt:lpstr>
      <vt:lpstr>mte_m_acc_code</vt:lpstr>
      <vt:lpstr>mte_s_acc_code</vt:lpstr>
      <vt:lpstr>omc</vt:lpstr>
      <vt:lpstr>omc_acc_code</vt:lpstr>
      <vt:lpstr>ppb_acc_code</vt:lpstr>
      <vt:lpstr>ppc_acc_code</vt:lpstr>
      <vt:lpstr>ppic</vt:lpstr>
      <vt:lpstr>ppu_acc_code</vt:lpstr>
      <vt:lpstr>prb_acc_code</vt:lpstr>
      <vt:lpstr>prd_body</vt:lpstr>
      <vt:lpstr>prd_unit</vt:lpstr>
      <vt:lpstr>profit_center_admin</vt:lpstr>
      <vt:lpstr>profit_center_all</vt:lpstr>
      <vt:lpstr>profit_center_body</vt:lpstr>
      <vt:lpstr>profit_center_unit</vt:lpstr>
      <vt:lpstr>pru_acc_code</vt:lpstr>
      <vt:lpstr>pur</vt:lpstr>
      <vt:lpstr>pur_acc_code</vt:lpstr>
      <vt:lpstr>qa_body</vt:lpstr>
      <vt:lpstr>qa_system</vt:lpstr>
      <vt:lpstr>qa_unit</vt:lpstr>
      <vt:lpstr>qab_acc_code</vt:lpstr>
      <vt:lpstr>qas_acc_code</vt:lpstr>
      <vt:lpstr>qau_acc_code</vt:lpstr>
      <vt:lpstr>T_capextype</vt:lpstr>
      <vt:lpstr>T_costcenter</vt:lpstr>
      <vt:lpstr>T_currency</vt:lpstr>
      <vt:lpstr>T_impdom</vt:lpstr>
      <vt:lpstr>T_periode</vt:lpstr>
      <vt:lpstr>T_profitcenter</vt:lpstr>
      <vt:lpstr>T_profitcode</vt:lpstr>
      <vt:lpstr>tabel_dept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Komang</dc:creator>
  <cp:lastModifiedBy>Muhammad Ariansyah</cp:lastModifiedBy>
  <cp:lastPrinted>2020-01-06T09:25:18Z</cp:lastPrinted>
  <dcterms:created xsi:type="dcterms:W3CDTF">2016-12-17T02:35:20Z</dcterms:created>
  <dcterms:modified xsi:type="dcterms:W3CDTF">2022-02-25T07:18:14Z</dcterms:modified>
</cp:coreProperties>
</file>