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Data\GIT\Optimization-Methods\lab2\"/>
    </mc:Choice>
  </mc:AlternateContent>
  <xr:revisionPtr revIDLastSave="0" documentId="8_{E3985CA2-5C99-4A53-9470-37C87C2FA4F1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Task" sheetId="1" r:id="rId1"/>
    <sheet name="Отчет о результатах 1" sheetId="7" r:id="rId2"/>
    <sheet name="Отчет об устойчивости 1" sheetId="8" r:id="rId3"/>
    <sheet name="Отчет о пределах 1" sheetId="9" r:id="rId4"/>
    <sheet name="Task 1" sheetId="2" r:id="rId5"/>
    <sheet name="Task 2" sheetId="3" r:id="rId6"/>
  </sheets>
  <definedNames>
    <definedName name="solver_adj" localSheetId="4" hidden="1">'Task 1'!$B$68:$C$68</definedName>
    <definedName name="solver_adj" localSheetId="5" hidden="1">'Task 2'!$B$77:$F$80</definedName>
    <definedName name="solver_cvg" localSheetId="4" hidden="1">0.0001</definedName>
    <definedName name="solver_cvg" localSheetId="5" hidden="1">0.0001</definedName>
    <definedName name="solver_drv" localSheetId="4" hidden="1">1</definedName>
    <definedName name="solver_drv" localSheetId="5" hidden="1">2</definedName>
    <definedName name="solver_eng" localSheetId="4" hidden="1">2</definedName>
    <definedName name="solver_eng" localSheetId="5" hidden="1">2</definedName>
    <definedName name="solver_est" localSheetId="4" hidden="1">1</definedName>
    <definedName name="solver_est" localSheetId="5" hidden="1">1</definedName>
    <definedName name="solver_itr" localSheetId="4" hidden="1">2147483647</definedName>
    <definedName name="solver_itr" localSheetId="5" hidden="1">2147483647</definedName>
    <definedName name="solver_lhs1" localSheetId="4" hidden="1">'Task 1'!$D$72:$D$73</definedName>
    <definedName name="solver_lhs1" localSheetId="5" hidden="1">'Task 2'!$B$77:$F$80</definedName>
    <definedName name="solver_lhs2" localSheetId="5" hidden="1">'Task 2'!$B$77:$F$80</definedName>
    <definedName name="solver_lhs3" localSheetId="5" hidden="1">'Task 2'!$B$81:$F$81</definedName>
    <definedName name="solver_lhs4" localSheetId="5" hidden="1">'Task 2'!$C$79</definedName>
    <definedName name="solver_lhs5" localSheetId="5" hidden="1">'Task 2'!$D$80</definedName>
    <definedName name="solver_lhs6" localSheetId="5" hidden="1">'Task 2'!$G$77:$G$80</definedName>
    <definedName name="solver_mip" localSheetId="4" hidden="1">2147483647</definedName>
    <definedName name="solver_mip" localSheetId="5" hidden="1">2147483647</definedName>
    <definedName name="solver_mni" localSheetId="4" hidden="1">30</definedName>
    <definedName name="solver_mni" localSheetId="5" hidden="1">30</definedName>
    <definedName name="solver_mrt" localSheetId="4" hidden="1">0.075</definedName>
    <definedName name="solver_mrt" localSheetId="5" hidden="1">0.075</definedName>
    <definedName name="solver_msl" localSheetId="4" hidden="1">2</definedName>
    <definedName name="solver_msl" localSheetId="5" hidden="1">2</definedName>
    <definedName name="solver_neg" localSheetId="4" hidden="1">1</definedName>
    <definedName name="solver_neg" localSheetId="5" hidden="1">1</definedName>
    <definedName name="solver_nod" localSheetId="4" hidden="1">2147483647</definedName>
    <definedName name="solver_nod" localSheetId="5" hidden="1">2147483647</definedName>
    <definedName name="solver_num" localSheetId="4" hidden="1">1</definedName>
    <definedName name="solver_num" localSheetId="5" hidden="1">6</definedName>
    <definedName name="solver_nwt" localSheetId="4" hidden="1">1</definedName>
    <definedName name="solver_nwt" localSheetId="5" hidden="1">1</definedName>
    <definedName name="solver_opt" localSheetId="4" hidden="1">'Task 1'!$D$69</definedName>
    <definedName name="solver_opt" localSheetId="5" hidden="1">'Task 2'!$C$83</definedName>
    <definedName name="solver_pre" localSheetId="4" hidden="1">0.000001</definedName>
    <definedName name="solver_pre" localSheetId="5" hidden="1">0.000001</definedName>
    <definedName name="solver_rbv" localSheetId="4" hidden="1">1</definedName>
    <definedName name="solver_rbv" localSheetId="5" hidden="1">2</definedName>
    <definedName name="solver_rel1" localSheetId="4" hidden="1">1</definedName>
    <definedName name="solver_rel1" localSheetId="5" hidden="1">4</definedName>
    <definedName name="solver_rel2" localSheetId="5" hidden="1">3</definedName>
    <definedName name="solver_rel3" localSheetId="5" hidden="1">2</definedName>
    <definedName name="solver_rel4" localSheetId="5" hidden="1">1</definedName>
    <definedName name="solver_rel5" localSheetId="5" hidden="1">3</definedName>
    <definedName name="solver_rel6" localSheetId="5" hidden="1">2</definedName>
    <definedName name="solver_rhs1" localSheetId="4" hidden="1">'Task 1'!$F$72:$F$73</definedName>
    <definedName name="solver_rhs1" localSheetId="5" hidden="1">целое</definedName>
    <definedName name="solver_rhs2" localSheetId="5" hidden="1">0</definedName>
    <definedName name="solver_rhs3" localSheetId="5" hidden="1">'Task 2'!$B$72:$F$72</definedName>
    <definedName name="solver_rhs4" localSheetId="5" hidden="1">70</definedName>
    <definedName name="solver_rhs5" localSheetId="5" hidden="1">140</definedName>
    <definedName name="solver_rhs6" localSheetId="5" hidden="1">'Task 2'!$G$68:$G$71</definedName>
    <definedName name="solver_rlx" localSheetId="4" hidden="1">2</definedName>
    <definedName name="solver_rlx" localSheetId="5" hidden="1">2</definedName>
    <definedName name="solver_rsd" localSheetId="4" hidden="1">0</definedName>
    <definedName name="solver_rsd" localSheetId="5" hidden="1">0</definedName>
    <definedName name="solver_scl" localSheetId="4" hidden="1">1</definedName>
    <definedName name="solver_scl" localSheetId="5" hidden="1">2</definedName>
    <definedName name="solver_sho" localSheetId="4" hidden="1">2</definedName>
    <definedName name="solver_sho" localSheetId="5" hidden="1">2</definedName>
    <definedName name="solver_sho" localSheetId="3" hidden="1">2</definedName>
    <definedName name="solver_ssz" localSheetId="4" hidden="1">100</definedName>
    <definedName name="solver_ssz" localSheetId="5" hidden="1">100</definedName>
    <definedName name="solver_tim" localSheetId="4" hidden="1">2147483647</definedName>
    <definedName name="solver_tim" localSheetId="5" hidden="1">2147483647</definedName>
    <definedName name="solver_tol" localSheetId="4" hidden="1">0.01</definedName>
    <definedName name="solver_tol" localSheetId="5" hidden="1">0.01</definedName>
    <definedName name="solver_typ" localSheetId="4" hidden="1">1</definedName>
    <definedName name="solver_typ" localSheetId="5" hidden="1">2</definedName>
    <definedName name="solver_val" localSheetId="4" hidden="1">0</definedName>
    <definedName name="solver_val" localSheetId="5" hidden="1">0</definedName>
    <definedName name="solver_ver" localSheetId="4" hidden="1">3</definedName>
    <definedName name="solver_ver" localSheetId="5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83" i="3" l="1"/>
  <c r="F81" i="3"/>
  <c r="E81" i="3"/>
  <c r="D81" i="3"/>
  <c r="C81" i="3"/>
  <c r="B81" i="3"/>
  <c r="G80" i="3"/>
  <c r="G79" i="3"/>
  <c r="G78" i="3"/>
  <c r="G77" i="3"/>
  <c r="C58" i="3"/>
  <c r="D58" i="3"/>
  <c r="E58" i="3"/>
  <c r="F58" i="3"/>
  <c r="B58" i="3"/>
  <c r="G55" i="3"/>
  <c r="G56" i="3"/>
  <c r="G57" i="3"/>
  <c r="G54" i="3"/>
  <c r="C61" i="3"/>
  <c r="D39" i="3"/>
  <c r="D13" i="3"/>
  <c r="D12" i="3"/>
  <c r="D73" i="2"/>
  <c r="D72" i="2"/>
  <c r="D69" i="2"/>
  <c r="E45" i="2"/>
  <c r="E49" i="2" s="1"/>
  <c r="D45" i="2"/>
  <c r="D49" i="2" s="1"/>
  <c r="D53" i="2" s="1"/>
  <c r="H17" i="3" l="1"/>
  <c r="D24" i="3" s="1"/>
  <c r="H32" i="3"/>
  <c r="G50" i="2"/>
  <c r="F50" i="2"/>
  <c r="D50" i="2"/>
  <c r="C50" i="2"/>
  <c r="H50" i="2" s="1"/>
  <c r="G51" i="2"/>
  <c r="F51" i="2"/>
  <c r="E51" i="2"/>
  <c r="E55" i="2" s="1"/>
  <c r="D51" i="2"/>
  <c r="C51" i="2"/>
  <c r="E19" i="2"/>
  <c r="H47" i="2"/>
  <c r="H46" i="2"/>
  <c r="G49" i="2"/>
  <c r="F49" i="2"/>
  <c r="F20" i="2"/>
  <c r="E20" i="2"/>
  <c r="F19" i="2"/>
  <c r="I20" i="2"/>
  <c r="I19" i="2"/>
  <c r="F17" i="2"/>
  <c r="E17" i="2"/>
  <c r="H51" i="2" l="1"/>
  <c r="C53" i="2"/>
</calcChain>
</file>

<file path=xl/sharedStrings.xml><?xml version="1.0" encoding="utf-8"?>
<sst xmlns="http://schemas.openxmlformats.org/spreadsheetml/2006/main" count="402" uniqueCount="256">
  <si>
    <t>Шиш А.А.</t>
  </si>
  <si>
    <t>Группа</t>
  </si>
  <si>
    <t>Автор</t>
  </si>
  <si>
    <t xml:space="preserve">Вариант </t>
  </si>
  <si>
    <t>Задание</t>
  </si>
  <si>
    <t>1)</t>
  </si>
  <si>
    <t>Составить математическую модель задачи. Объяснить смысл переменных.</t>
  </si>
  <si>
    <t>2)</t>
  </si>
  <si>
    <t>Составить математическую модель двойственной задачи. Объяснить смысл двойственных переменных.</t>
  </si>
  <si>
    <t>3)</t>
  </si>
  <si>
    <t>Найти оптимальный план выпуска продукции, обеспечивающий максимальную прибыль</t>
  </si>
  <si>
    <t>a) Графически</t>
  </si>
  <si>
    <t>b) Симплекс методом</t>
  </si>
  <si>
    <t>c)  на компьютере, например, используя надстройку «Поиск решения»</t>
  </si>
  <si>
    <t>4)</t>
  </si>
  <si>
    <t>Провести анализ оптимальных решений прямой и двойственной задач, используя отчеты трех типов (по результатам, по устойчивости, по пределам):</t>
  </si>
  <si>
    <t>a) указать, какая продукция вошла в оптимальный план, и насколько невыгодно
производство продукции, не вошедшей в оптимальный план</t>
  </si>
  <si>
    <t>b)  указать дефицитные и избыточные ресурсы</t>
  </si>
  <si>
    <t>c)  выписать оптимальное решение двойственной задачи</t>
  </si>
  <si>
    <t>d)  указать интервал устойчивости двойственных оценок</t>
  </si>
  <si>
    <t>5)</t>
  </si>
  <si>
    <t>Решить двойственную задачу. Сравнить решение с полученным в пункте 4</t>
  </si>
  <si>
    <t>6)</t>
  </si>
  <si>
    <t>Выяснить, как изменится выпуск продукции и значение целевой функции, при изменении каждого из имеющихся ресурсов на единицу. Оценить раздельные и суммарное изменения.</t>
  </si>
  <si>
    <t>Задание 1</t>
  </si>
  <si>
    <t>Торговое предприятие планирует организовать продажу двух видов товара (А и В), используя при этом только два вида ресурсов: рабочее время продавцов в количестве 840 ч и площадь торгового зала 180 м2 . При этом известны плановые нормативы затрат этих ресурсов в расчете на единицу товаров и прибыль от их продажи, которые приведены в таблице. Требуется определить оптимальную структуру товарооборота, обеспечивающую торговому предприятию максимум прибыли.</t>
  </si>
  <si>
    <t>Показатели</t>
  </si>
  <si>
    <t>Товар</t>
  </si>
  <si>
    <t>A</t>
  </si>
  <si>
    <t>B</t>
  </si>
  <si>
    <t>Общее количество ресурсов</t>
  </si>
  <si>
    <t>Расход рабочего времени на ед. товара(ч)</t>
  </si>
  <si>
    <t>Использование площади торгового зала на единицу товара (м2 )</t>
  </si>
  <si>
    <t>Прибыль от продажи единицы товара</t>
  </si>
  <si>
    <t>Задание 2</t>
  </si>
  <si>
    <t xml:space="preserve">1) </t>
  </si>
  <si>
    <t>Составить математическую модель транспортной задачи;</t>
  </si>
  <si>
    <t>Решить транспортную задачу без учета дополнительных ограничений на перевозки;</t>
  </si>
  <si>
    <t>a)  вручную</t>
  </si>
  <si>
    <t>b) на компьютере</t>
  </si>
  <si>
    <t xml:space="preserve">3) </t>
  </si>
  <si>
    <t>Решить транспортную задачу с дополнительными ограничениями на перевозки</t>
  </si>
  <si>
    <t xml:space="preserve">4) </t>
  </si>
  <si>
    <t>Сделать выводы</t>
  </si>
  <si>
    <r>
      <t>x</t>
    </r>
    <r>
      <rPr>
        <vertAlign val="subscript"/>
        <sz val="11"/>
        <color theme="1"/>
        <rFont val="Calibri"/>
        <family val="2"/>
        <charset val="204"/>
        <scheme val="minor"/>
      </rPr>
      <t>32</t>
    </r>
    <r>
      <rPr>
        <sz val="11"/>
        <color theme="1"/>
        <rFont val="Calibri"/>
        <family val="2"/>
        <scheme val="minor"/>
      </rPr>
      <t xml:space="preserve"> &lt;= 70</t>
    </r>
  </si>
  <si>
    <r>
      <t>x</t>
    </r>
    <r>
      <rPr>
        <vertAlign val="subscript"/>
        <sz val="11"/>
        <color theme="1"/>
        <rFont val="Calibri"/>
        <family val="2"/>
        <charset val="204"/>
        <scheme val="minor"/>
      </rPr>
      <t>43</t>
    </r>
    <r>
      <rPr>
        <sz val="11"/>
        <color theme="1"/>
        <rFont val="Calibri"/>
        <family val="2"/>
        <scheme val="minor"/>
      </rPr>
      <t xml:space="preserve"> &gt;= 140</t>
    </r>
  </si>
  <si>
    <t xml:space="preserve">     ai    bj</t>
  </si>
  <si>
    <t>n = 2; (количество видов продукции)</t>
  </si>
  <si>
    <t>П1 = A</t>
  </si>
  <si>
    <t>П2 = B</t>
  </si>
  <si>
    <t>m (общее число для ресурсов)</t>
  </si>
  <si>
    <t>xj (объёмы производства продукции), j=1..n</t>
  </si>
  <si>
    <t>bi (граница для ресурсов?), i=1..m</t>
  </si>
  <si>
    <t>Пj (сами продукты), j=1..n</t>
  </si>
  <si>
    <t>Буду искать такой план выпуска продукции, который обеспечит Z максимальную прибыль</t>
  </si>
  <si>
    <t>cj (прибыль от производства единицы каждого товара)</t>
  </si>
  <si>
    <t>Максимизировать Z = c1*x1 + c2*x2</t>
  </si>
  <si>
    <t>Необходимый объём ресурсов для производства всей продукции &lt;= Распологаемые ресурсы</t>
  </si>
  <si>
    <t>xj &gt;= 0</t>
  </si>
  <si>
    <t>j=1..2</t>
  </si>
  <si>
    <t>Коэффициенты целевой функции cj</t>
  </si>
  <si>
    <t>-&gt; max</t>
  </si>
  <si>
    <t>Переменные</t>
  </si>
  <si>
    <t>x1</t>
  </si>
  <si>
    <t>x2</t>
  </si>
  <si>
    <t>Знак неравенства</t>
  </si>
  <si>
    <t>bi</t>
  </si>
  <si>
    <t>&lt;=</t>
  </si>
  <si>
    <t>y1</t>
  </si>
  <si>
    <t>y2</t>
  </si>
  <si>
    <t>x1&gt;=0</t>
  </si>
  <si>
    <t>x2&gt;=0</t>
  </si>
  <si>
    <t>Двойственная задача имеет вид : f(y) = 840*y1 + 180*y2 -&gt; min</t>
  </si>
  <si>
    <t>0.6*y1 + 0.1*y2 &gt;= 5</t>
  </si>
  <si>
    <t>0.8*y1 + 0.2*y2 &gt;= 8</t>
  </si>
  <si>
    <t>f(x) - это целевая функция, которая определяет суммарную оценку ресурсов</t>
  </si>
  <si>
    <t>3) Алгоритм решения задачи</t>
  </si>
  <si>
    <t>a) Графический метод</t>
  </si>
  <si>
    <t>Z = 5*x1 + 8*x2 -&gt; max</t>
  </si>
  <si>
    <t>Z = 5*x1 + 8*x2</t>
  </si>
  <si>
    <t>0.6*x1 + 0.8*x2 &lt;= 840</t>
  </si>
  <si>
    <t>0.1*x1 + 0.2*x2 &lt;= 180</t>
  </si>
  <si>
    <t>Z=5*600+8*600=7.8*10^3</t>
  </si>
  <si>
    <t>БП</t>
  </si>
  <si>
    <t>0.6*x1+0.8*x2+x3=840</t>
  </si>
  <si>
    <t>0.1*x1+0.2*x2+x4=180</t>
  </si>
  <si>
    <t>x3, x4 - это базисные переменные</t>
  </si>
  <si>
    <t>x3</t>
  </si>
  <si>
    <t>x4</t>
  </si>
  <si>
    <t>b</t>
  </si>
  <si>
    <t>cб - это вектор коэффициентов целевой функции при базисных переменных</t>
  </si>
  <si>
    <t>b - это вектор значений базисных переменных</t>
  </si>
  <si>
    <t>dj=cб*Aj-cj</t>
  </si>
  <si>
    <t>сб</t>
  </si>
  <si>
    <t>Оценки</t>
  </si>
  <si>
    <t>d0</t>
  </si>
  <si>
    <t>d1</t>
  </si>
  <si>
    <t>d2</t>
  </si>
  <si>
    <t>d3</t>
  </si>
  <si>
    <t>d4</t>
  </si>
  <si>
    <t>A1</t>
  </si>
  <si>
    <t>A2</t>
  </si>
  <si>
    <t>A3</t>
  </si>
  <si>
    <t>A4</t>
  </si>
  <si>
    <t>b/значение разрешающего столба</t>
  </si>
  <si>
    <t>выбрать минимальное</t>
  </si>
  <si>
    <t>строка x4 на разрешающий элемент</t>
  </si>
  <si>
    <t>в остальных клетках столбца x2 записать нули</t>
  </si>
  <si>
    <t>новый элемент = старый элемент - (A*B)/разрешающий элемент</t>
  </si>
  <si>
    <t>A и B вершины прямоугольника</t>
  </si>
  <si>
    <t>выделен первый прямоугольник</t>
  </si>
  <si>
    <t>Так как в строке оценок нет отрицательных значений, то данный план является оптимальным.</t>
  </si>
  <si>
    <t>x1=600;</t>
  </si>
  <si>
    <t>x2=600;</t>
  </si>
  <si>
    <t>Z = 5*600 + 8*600 = 7800</t>
  </si>
  <si>
    <t>СО</t>
  </si>
  <si>
    <t>с)</t>
  </si>
  <si>
    <t>имя</t>
  </si>
  <si>
    <t>значение</t>
  </si>
  <si>
    <t>кцф</t>
  </si>
  <si>
    <t>ОГРАНИЧЕНИЯ</t>
  </si>
  <si>
    <t>вид</t>
  </si>
  <si>
    <t>трудовые</t>
  </si>
  <si>
    <t>площадь</t>
  </si>
  <si>
    <t>лев.ч.</t>
  </si>
  <si>
    <t>знак</t>
  </si>
  <si>
    <t>пр.ч.</t>
  </si>
  <si>
    <t>Microsoft Excel 16.0 Отчет о результатах</t>
  </si>
  <si>
    <t>Лист: [lab2.xlsx]Task 1</t>
  </si>
  <si>
    <t>Результат: Решение найдено. Все ограничения и условия оптимальности выполнены.</t>
  </si>
  <si>
    <t>Модуль поиска решения</t>
  </si>
  <si>
    <t>Параметры поиска решения</t>
  </si>
  <si>
    <t>Максимальное время Без пределов,  Число итераций Без пределов, Precision 0,000001, Использовать автоматическое масштабирование</t>
  </si>
  <si>
    <t>Максимальное число подзадач Без пределов, Максимальное число целочисленных решений Без пределов, Целочисленное отклонение 1%, Считать неотрицательными</t>
  </si>
  <si>
    <t>Ячейка целевой функции (Максимум)</t>
  </si>
  <si>
    <t>Ячейка</t>
  </si>
  <si>
    <t>Имя</t>
  </si>
  <si>
    <t>Исходное значение</t>
  </si>
  <si>
    <t>Окончательное значение</t>
  </si>
  <si>
    <t>Ячейки переменных</t>
  </si>
  <si>
    <t>Целочисленное</t>
  </si>
  <si>
    <t>Ограничения</t>
  </si>
  <si>
    <t>Значение ячейки</t>
  </si>
  <si>
    <t>Формула</t>
  </si>
  <si>
    <t>Состояние</t>
  </si>
  <si>
    <t>Допуск</t>
  </si>
  <si>
    <t>$D$69</t>
  </si>
  <si>
    <t>кцф d1</t>
  </si>
  <si>
    <t>$B$68</t>
  </si>
  <si>
    <t>значение x1</t>
  </si>
  <si>
    <t>Продолжить</t>
  </si>
  <si>
    <t>$C$68</t>
  </si>
  <si>
    <t>значение x2</t>
  </si>
  <si>
    <t>$D$72</t>
  </si>
  <si>
    <t>трудовые лев.ч.</t>
  </si>
  <si>
    <t>$D$72&lt;=$F$72</t>
  </si>
  <si>
    <t>Привязка</t>
  </si>
  <si>
    <t>$D$73</t>
  </si>
  <si>
    <t>площадь лев.ч.</t>
  </si>
  <si>
    <t>$D$73&lt;=$F$73</t>
  </si>
  <si>
    <t>Microsoft Excel 16.0 Отчет об устойчивости</t>
  </si>
  <si>
    <t>Окончательное</t>
  </si>
  <si>
    <t>Значение</t>
  </si>
  <si>
    <t>Приведенн.</t>
  </si>
  <si>
    <t>Microsoft Excel 16.0 Отчет о пределах</t>
  </si>
  <si>
    <t>Целевая функция</t>
  </si>
  <si>
    <t>Переменная</t>
  </si>
  <si>
    <t>Нижний</t>
  </si>
  <si>
    <t>Предел</t>
  </si>
  <si>
    <t>Результат</t>
  </si>
  <si>
    <t>Верхний</t>
  </si>
  <si>
    <t>Отчет создан: 30.09.2019 10:06:41</t>
  </si>
  <si>
    <t>Модуль: Поиск решения лин. задач симплекс-методом</t>
  </si>
  <si>
    <t>Время решения: 0 секунд.</t>
  </si>
  <si>
    <t>Число итераций: 2 Число подзадач: 0</t>
  </si>
  <si>
    <t>Отчет создан: 30.09.2019 10:06:51</t>
  </si>
  <si>
    <t>Стоимость</t>
  </si>
  <si>
    <t>Коэффициент</t>
  </si>
  <si>
    <t>Допустимое</t>
  </si>
  <si>
    <t>Увеличение</t>
  </si>
  <si>
    <t>Уменьшение</t>
  </si>
  <si>
    <t>Тень</t>
  </si>
  <si>
    <t>Цена</t>
  </si>
  <si>
    <t>Ограничение</t>
  </si>
  <si>
    <t>Правая сторона</t>
  </si>
  <si>
    <t>Yопт=(5,20,0,0)</t>
  </si>
  <si>
    <t xml:space="preserve">Наиболее дефицитным является второй ресурс (так как значение больше), </t>
  </si>
  <si>
    <t>Менее дефицитным является первый ресурс</t>
  </si>
  <si>
    <t>Избыточных ресурсов нет</t>
  </si>
  <si>
    <t>Выгодно выпускать продукцию A и B</t>
  </si>
  <si>
    <t>Интервал для первого ресурса (840-120; 840+240)</t>
  </si>
  <si>
    <t>Интервал для второго ресурса (180-40; 180+30)</t>
  </si>
  <si>
    <t xml:space="preserve">5) </t>
  </si>
  <si>
    <t>Решить двойственную задачу</t>
  </si>
  <si>
    <t xml:space="preserve">6) </t>
  </si>
  <si>
    <t>при изменении количества первого ресурса на единицу в пределах интервала устойчивости прибыль изменится на 5</t>
  </si>
  <si>
    <t>при изменении количества первого ресурса на единицу в пределах интервала устойчивости прибыль изменится на 20</t>
  </si>
  <si>
    <t>ai - предложение поставщиков</t>
  </si>
  <si>
    <t>bj - спрос покупателей</t>
  </si>
  <si>
    <t>По методу минимального элемента</t>
  </si>
  <si>
    <t>суммарный спрос:</t>
  </si>
  <si>
    <t>суммарное предложение:</t>
  </si>
  <si>
    <t>Математическая модель транспортной задачи:</t>
  </si>
  <si>
    <r>
      <t>Переменными (неизвестными) транспортной задачи являются x</t>
    </r>
    <r>
      <rPr>
        <vertAlign val="subscript"/>
        <sz val="8"/>
        <color rgb="FF000000"/>
        <rFont val="Arial"/>
        <family val="2"/>
        <charset val="204"/>
      </rPr>
      <t>ij</t>
    </r>
    <r>
      <rPr>
        <sz val="8"/>
        <color rgb="FF000000"/>
        <rFont val="Arial"/>
        <family val="2"/>
        <charset val="204"/>
      </rPr>
      <t> , i=1,2,...,m j=1,2,...,n — объемы перевозок от i-го поставщика каждому j-му потребителю.</t>
    </r>
  </si>
  <si>
    <t>Эти переменные могут быть записаны в виде матрицы перевозок:</t>
  </si>
  <si>
    <t>4[140]</t>
  </si>
  <si>
    <t>6[210]</t>
  </si>
  <si>
    <t>10[140]</t>
  </si>
  <si>
    <t>0[70]</t>
  </si>
  <si>
    <t>1[70]</t>
  </si>
  <si>
    <t>Спрос</t>
  </si>
  <si>
    <t>Предлож.</t>
  </si>
  <si>
    <t>Z:</t>
  </si>
  <si>
    <t>U</t>
  </si>
  <si>
    <t>V</t>
  </si>
  <si>
    <t>U - потенциалы поставщиков</t>
  </si>
  <si>
    <t>V - потенциалы потребителей</t>
  </si>
  <si>
    <t>(4)2</t>
  </si>
  <si>
    <t>(6)1</t>
  </si>
  <si>
    <t>(10)3</t>
  </si>
  <si>
    <t>(0)0</t>
  </si>
  <si>
    <t>(10)8</t>
  </si>
  <si>
    <t>(10)9</t>
  </si>
  <si>
    <t>(6)7</t>
  </si>
  <si>
    <t>(4)6</t>
  </si>
  <si>
    <t>(4)5</t>
  </si>
  <si>
    <t>(1)2</t>
  </si>
  <si>
    <t>(1)3</t>
  </si>
  <si>
    <t>(1)4</t>
  </si>
  <si>
    <t>(6)5</t>
  </si>
  <si>
    <t>U+V &lt; T.T.</t>
  </si>
  <si>
    <t>Задача решена оптимально</t>
  </si>
  <si>
    <t>U+V &lt;=T.T</t>
  </si>
  <si>
    <t>План оптимальный, но можно сделать за ту же цену, но иначе</t>
  </si>
  <si>
    <t>U+V &gt; T.T</t>
  </si>
  <si>
    <t>План не оптимален</t>
  </si>
  <si>
    <t>3[70]</t>
  </si>
  <si>
    <t>10[70]</t>
  </si>
  <si>
    <t>4[70]</t>
  </si>
  <si>
    <t>(8)8</t>
  </si>
  <si>
    <t>(9)9</t>
  </si>
  <si>
    <t>(0)1</t>
  </si>
  <si>
    <t>(5)5</t>
  </si>
  <si>
    <t>(7)7</t>
  </si>
  <si>
    <t>(-1)2</t>
  </si>
  <si>
    <t>(6)6</t>
  </si>
  <si>
    <t>(3)3</t>
  </si>
  <si>
    <t>(2)2</t>
  </si>
  <si>
    <t>(-3)1</t>
  </si>
  <si>
    <t>б)</t>
  </si>
  <si>
    <t>B1</t>
  </si>
  <si>
    <t>B2</t>
  </si>
  <si>
    <t>B3</t>
  </si>
  <si>
    <t>B4</t>
  </si>
  <si>
    <t>Предл.</t>
  </si>
  <si>
    <t>B5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</si>
</sst>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name val="Calibri"/>
      <family val="2"/>
      <scheme val="minor"/>
    </font>
    <font>
      <b/>
      <sz val="11"/>
      <color indexed="18"/>
      <name val="Calibri"/>
      <family val="2"/>
      <scheme val="minor"/>
    </font>
    <font>
      <sz val="8"/>
      <color rgb="FF000000"/>
      <name val="Arial"/>
      <family val="2"/>
      <charset val="204"/>
    </font>
    <font>
      <vertAlign val="subscript"/>
      <sz val="8"/>
      <color rgb="FF00000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</fills>
  <borders count="7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/>
      <right/>
      <top style="thick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/>
      <top/>
      <bottom style="medium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/>
      <right style="medium">
        <color auto="1"/>
      </right>
      <top style="thick">
        <color auto="1"/>
      </top>
      <bottom style="medium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thick">
        <color auto="1"/>
      </bottom>
      <diagonal/>
    </border>
    <border>
      <left/>
      <right style="thick">
        <color auto="1"/>
      </right>
      <top/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hair">
        <color auto="1"/>
      </right>
      <top style="medium">
        <color indexed="64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indexed="64"/>
      </top>
      <bottom style="hair">
        <color auto="1"/>
      </bottom>
      <diagonal/>
    </border>
    <border>
      <left style="hair">
        <color auto="1"/>
      </left>
      <right/>
      <top style="medium">
        <color indexed="64"/>
      </top>
      <bottom style="hair">
        <color auto="1"/>
      </bottom>
      <diagonal/>
    </border>
    <border>
      <left/>
      <right style="medium">
        <color indexed="64"/>
      </right>
      <top style="medium">
        <color indexed="64"/>
      </top>
      <bottom style="hair">
        <color auto="1"/>
      </bottom>
      <diagonal/>
    </border>
    <border>
      <left/>
      <right style="medium">
        <color indexed="64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medium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indexed="64"/>
      </bottom>
      <diagonal/>
    </border>
    <border>
      <left style="hair">
        <color auto="1"/>
      </left>
      <right/>
      <top style="hair">
        <color auto="1"/>
      </top>
      <bottom style="medium">
        <color indexed="64"/>
      </bottom>
      <diagonal/>
    </border>
    <border>
      <left/>
      <right style="medium">
        <color indexed="64"/>
      </right>
      <top style="hair">
        <color auto="1"/>
      </top>
      <bottom style="medium">
        <color indexed="64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 style="medium">
        <color auto="1"/>
      </left>
      <right/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ck">
        <color auto="1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20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0" fillId="0" borderId="5" xfId="0" applyBorder="1" applyAlignment="1">
      <alignment horizontal="center"/>
    </xf>
    <xf numFmtId="0" fontId="0" fillId="0" borderId="0" xfId="0" applyBorder="1" applyAlignment="1"/>
    <xf numFmtId="0" fontId="0" fillId="0" borderId="6" xfId="0" applyBorder="1" applyAlignment="1"/>
    <xf numFmtId="0" fontId="0" fillId="0" borderId="7" xfId="0" applyBorder="1" applyAlignment="1">
      <alignment horizontal="center"/>
    </xf>
    <xf numFmtId="0" fontId="0" fillId="0" borderId="7" xfId="0" applyBorder="1"/>
    <xf numFmtId="0" fontId="0" fillId="0" borderId="9" xfId="0" applyBorder="1"/>
    <xf numFmtId="0" fontId="0" fillId="0" borderId="0" xfId="0" applyBorder="1" applyAlignment="1">
      <alignment horizontal="center"/>
    </xf>
    <xf numFmtId="0" fontId="0" fillId="0" borderId="15" xfId="0" applyBorder="1"/>
    <xf numFmtId="0" fontId="0" fillId="0" borderId="17" xfId="0" applyBorder="1"/>
    <xf numFmtId="0" fontId="0" fillId="0" borderId="18" xfId="0" applyBorder="1"/>
    <xf numFmtId="0" fontId="0" fillId="0" borderId="14" xfId="0" applyBorder="1"/>
    <xf numFmtId="0" fontId="0" fillId="0" borderId="16" xfId="0" applyBorder="1"/>
    <xf numFmtId="0" fontId="0" fillId="0" borderId="26" xfId="0" applyBorder="1"/>
    <xf numFmtId="0" fontId="0" fillId="0" borderId="28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2" xfId="0" applyBorder="1"/>
    <xf numFmtId="0" fontId="0" fillId="0" borderId="13" xfId="0" applyBorder="1"/>
    <xf numFmtId="0" fontId="0" fillId="0" borderId="14" xfId="0" applyBorder="1" applyAlignment="1">
      <alignment wrapText="1"/>
    </xf>
    <xf numFmtId="0" fontId="0" fillId="0" borderId="0" xfId="0" applyBorder="1" applyAlignment="1">
      <alignment wrapText="1"/>
    </xf>
    <xf numFmtId="0" fontId="0" fillId="0" borderId="15" xfId="0" applyBorder="1" applyAlignment="1">
      <alignment wrapText="1"/>
    </xf>
    <xf numFmtId="0" fontId="0" fillId="0" borderId="10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8" xfId="0" applyBorder="1"/>
    <xf numFmtId="0" fontId="0" fillId="0" borderId="8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38" xfId="0" applyBorder="1"/>
    <xf numFmtId="0" fontId="0" fillId="0" borderId="39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/>
    <xf numFmtId="0" fontId="0" fillId="0" borderId="35" xfId="0" applyBorder="1"/>
    <xf numFmtId="0" fontId="0" fillId="2" borderId="0" xfId="0" applyFill="1" applyAlignment="1">
      <alignment horizontal="center"/>
    </xf>
    <xf numFmtId="0" fontId="0" fillId="0" borderId="0" xfId="0" applyBorder="1" applyAlignment="1">
      <alignment horizontal="left"/>
    </xf>
    <xf numFmtId="0" fontId="0" fillId="0" borderId="3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5" xfId="0" applyBorder="1" applyAlignment="1">
      <alignment horizontal="left"/>
    </xf>
    <xf numFmtId="0" fontId="0" fillId="0" borderId="30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25" xfId="0" applyBorder="1" applyAlignment="1">
      <alignment horizontal="left"/>
    </xf>
    <xf numFmtId="0" fontId="0" fillId="0" borderId="26" xfId="0" applyBorder="1" applyAlignment="1">
      <alignment horizontal="left"/>
    </xf>
    <xf numFmtId="0" fontId="0" fillId="0" borderId="16" xfId="0" applyBorder="1" applyAlignment="1">
      <alignment horizontal="left"/>
    </xf>
    <xf numFmtId="0" fontId="0" fillId="0" borderId="17" xfId="0" applyBorder="1" applyAlignment="1">
      <alignment horizontal="left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4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38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38" xfId="0" applyBorder="1" applyAlignment="1">
      <alignment horizontal="left"/>
    </xf>
    <xf numFmtId="0" fontId="0" fillId="0" borderId="7" xfId="0" applyBorder="1" applyAlignment="1">
      <alignment horizontal="center"/>
    </xf>
    <xf numFmtId="49" fontId="0" fillId="0" borderId="2" xfId="0" applyNumberFormat="1" applyBorder="1" applyAlignment="1">
      <alignment horizontal="center"/>
    </xf>
    <xf numFmtId="49" fontId="0" fillId="0" borderId="4" xfId="0" applyNumberFormat="1" applyBorder="1" applyAlignment="1">
      <alignment horizontal="center"/>
    </xf>
    <xf numFmtId="0" fontId="0" fillId="4" borderId="0" xfId="0" applyFill="1"/>
    <xf numFmtId="0" fontId="0" fillId="4" borderId="42" xfId="0" applyFill="1" applyBorder="1"/>
    <xf numFmtId="0" fontId="0" fillId="4" borderId="43" xfId="0" applyFill="1" applyBorder="1"/>
    <xf numFmtId="0" fontId="0" fillId="4" borderId="44" xfId="0" applyFill="1" applyBorder="1"/>
    <xf numFmtId="0" fontId="0" fillId="4" borderId="45" xfId="0" applyFill="1" applyBorder="1" applyAlignment="1">
      <alignment horizontal="center"/>
    </xf>
    <xf numFmtId="0" fontId="0" fillId="4" borderId="46" xfId="0" applyFill="1" applyBorder="1" applyAlignment="1">
      <alignment horizontal="center"/>
    </xf>
    <xf numFmtId="0" fontId="0" fillId="4" borderId="47" xfId="0" applyFill="1" applyBorder="1" applyAlignment="1">
      <alignment horizontal="center"/>
    </xf>
    <xf numFmtId="0" fontId="0" fillId="0" borderId="48" xfId="0" applyBorder="1"/>
    <xf numFmtId="0" fontId="0" fillId="0" borderId="49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NumberFormat="1" applyBorder="1" applyAlignment="1">
      <alignment horizontal="center"/>
    </xf>
    <xf numFmtId="0" fontId="0" fillId="2" borderId="51" xfId="0" applyNumberFormat="1" applyFill="1" applyBorder="1" applyAlignment="1">
      <alignment horizontal="center"/>
    </xf>
    <xf numFmtId="0" fontId="0" fillId="0" borderId="4" xfId="0" applyNumberFormat="1" applyBorder="1" applyAlignment="1">
      <alignment horizontal="center"/>
    </xf>
    <xf numFmtId="0" fontId="0" fillId="0" borderId="6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3" borderId="50" xfId="0" applyNumberForma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Border="1"/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7" xfId="0" applyBorder="1"/>
    <xf numFmtId="0" fontId="0" fillId="0" borderId="0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8" xfId="0" applyBorder="1"/>
    <xf numFmtId="0" fontId="0" fillId="0" borderId="8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2" borderId="0" xfId="0" applyFill="1" applyAlignment="1">
      <alignment horizontal="center"/>
    </xf>
    <xf numFmtId="0" fontId="0" fillId="0" borderId="38" xfId="0" applyBorder="1" applyAlignment="1">
      <alignment horizontal="center"/>
    </xf>
    <xf numFmtId="0" fontId="0" fillId="4" borderId="46" xfId="0" applyFill="1" applyBorder="1" applyAlignment="1">
      <alignment horizontal="center"/>
    </xf>
    <xf numFmtId="0" fontId="0" fillId="4" borderId="47" xfId="0" applyFill="1" applyBorder="1" applyAlignment="1">
      <alignment horizontal="center"/>
    </xf>
    <xf numFmtId="0" fontId="3" fillId="4" borderId="45" xfId="0" applyFont="1" applyFill="1" applyBorder="1" applyAlignment="1">
      <alignment horizontal="center"/>
    </xf>
    <xf numFmtId="0" fontId="3" fillId="2" borderId="41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3" fillId="3" borderId="51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3" fillId="4" borderId="52" xfId="0" applyFont="1" applyFill="1" applyBorder="1" applyAlignment="1">
      <alignment horizontal="center"/>
    </xf>
    <xf numFmtId="0" fontId="0" fillId="4" borderId="53" xfId="0" applyFill="1" applyBorder="1" applyAlignment="1">
      <alignment horizontal="center"/>
    </xf>
    <xf numFmtId="0" fontId="0" fillId="4" borderId="54" xfId="0" applyFill="1" applyBorder="1" applyAlignment="1">
      <alignment horizontal="center"/>
    </xf>
    <xf numFmtId="0" fontId="0" fillId="0" borderId="55" xfId="0" applyBorder="1" applyAlignment="1">
      <alignment horizontal="center"/>
    </xf>
    <xf numFmtId="0" fontId="0" fillId="0" borderId="56" xfId="0" applyBorder="1" applyAlignment="1">
      <alignment horizontal="center"/>
    </xf>
    <xf numFmtId="0" fontId="3" fillId="4" borderId="57" xfId="0" applyFont="1" applyFill="1" applyBorder="1" applyAlignment="1">
      <alignment horizontal="center"/>
    </xf>
    <xf numFmtId="0" fontId="0" fillId="4" borderId="58" xfId="0" applyFill="1" applyBorder="1" applyAlignment="1">
      <alignment horizontal="center"/>
    </xf>
    <xf numFmtId="0" fontId="0" fillId="4" borderId="59" xfId="0" applyFill="1" applyBorder="1" applyAlignment="1">
      <alignment horizontal="center"/>
    </xf>
    <xf numFmtId="0" fontId="0" fillId="0" borderId="60" xfId="0" applyBorder="1" applyAlignment="1">
      <alignment horizontal="center"/>
    </xf>
    <xf numFmtId="0" fontId="0" fillId="0" borderId="2" xfId="0" applyNumberFormat="1" applyBorder="1" applyAlignment="1">
      <alignment horizontal="center"/>
    </xf>
    <xf numFmtId="0" fontId="0" fillId="0" borderId="7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8" xfId="0" applyNumberFormat="1" applyBorder="1" applyAlignment="1">
      <alignment horizontal="center"/>
    </xf>
    <xf numFmtId="0" fontId="0" fillId="2" borderId="8" xfId="0" applyNumberFormat="1" applyFill="1" applyBorder="1" applyAlignment="1">
      <alignment horizontal="center"/>
    </xf>
    <xf numFmtId="0" fontId="0" fillId="0" borderId="9" xfId="0" applyNumberFormat="1" applyBorder="1" applyAlignment="1">
      <alignment horizontal="center"/>
    </xf>
    <xf numFmtId="0" fontId="2" fillId="0" borderId="0" xfId="0" applyFont="1"/>
    <xf numFmtId="0" fontId="0" fillId="0" borderId="64" xfId="0" applyFill="1" applyBorder="1" applyAlignment="1"/>
    <xf numFmtId="0" fontId="4" fillId="0" borderId="63" xfId="0" applyFont="1" applyFill="1" applyBorder="1" applyAlignment="1">
      <alignment horizontal="center"/>
    </xf>
    <xf numFmtId="0" fontId="0" fillId="0" borderId="65" xfId="0" applyFill="1" applyBorder="1" applyAlignment="1"/>
    <xf numFmtId="0" fontId="0" fillId="0" borderId="64" xfId="0" applyNumberFormat="1" applyFill="1" applyBorder="1" applyAlignment="1"/>
    <xf numFmtId="0" fontId="0" fillId="0" borderId="65" xfId="0" applyNumberFormat="1" applyFill="1" applyBorder="1" applyAlignment="1"/>
    <xf numFmtId="0" fontId="4" fillId="0" borderId="61" xfId="0" applyFont="1" applyFill="1" applyBorder="1" applyAlignment="1">
      <alignment horizontal="center"/>
    </xf>
    <xf numFmtId="0" fontId="4" fillId="0" borderId="62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69" xfId="0" applyBorder="1" applyAlignment="1">
      <alignment horizontal="center" vertical="center"/>
    </xf>
    <xf numFmtId="0" fontId="0" fillId="2" borderId="34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5" fillId="0" borderId="0" xfId="0" applyFont="1"/>
    <xf numFmtId="0" fontId="0" fillId="6" borderId="34" xfId="0" applyFill="1" applyBorder="1" applyAlignment="1">
      <alignment horizontal="center"/>
    </xf>
    <xf numFmtId="0" fontId="0" fillId="6" borderId="35" xfId="0" applyFill="1" applyBorder="1" applyAlignment="1">
      <alignment horizontal="center"/>
    </xf>
    <xf numFmtId="0" fontId="0" fillId="6" borderId="36" xfId="0" applyFill="1" applyBorder="1" applyAlignment="1">
      <alignment horizontal="center"/>
    </xf>
    <xf numFmtId="0" fontId="3" fillId="2" borderId="32" xfId="0" applyFont="1" applyFill="1" applyBorder="1" applyAlignment="1">
      <alignment horizontal="center"/>
    </xf>
    <xf numFmtId="0" fontId="3" fillId="2" borderId="66" xfId="0" applyFont="1" applyFill="1" applyBorder="1" applyAlignment="1">
      <alignment horizontal="center"/>
    </xf>
    <xf numFmtId="0" fontId="3" fillId="2" borderId="28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/>
    </xf>
    <xf numFmtId="0" fontId="0" fillId="6" borderId="33" xfId="0" applyFill="1" applyBorder="1" applyAlignment="1">
      <alignment horizontal="center"/>
    </xf>
    <xf numFmtId="0" fontId="0" fillId="2" borderId="67" xfId="0" applyFill="1" applyBorder="1" applyAlignment="1">
      <alignment horizontal="center"/>
    </xf>
    <xf numFmtId="0" fontId="0" fillId="2" borderId="29" xfId="0" applyFill="1" applyBorder="1" applyAlignment="1">
      <alignment horizontal="center" vertical="center"/>
    </xf>
    <xf numFmtId="0" fontId="0" fillId="6" borderId="0" xfId="0" applyFill="1" applyBorder="1" applyAlignment="1">
      <alignment horizontal="center"/>
    </xf>
    <xf numFmtId="0" fontId="0" fillId="6" borderId="68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6" borderId="31" xfId="0" applyFill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3" fillId="6" borderId="66" xfId="0" applyFont="1" applyFill="1" applyBorder="1" applyAlignment="1">
      <alignment horizontal="center"/>
    </xf>
    <xf numFmtId="0" fontId="0" fillId="2" borderId="35" xfId="0" applyFill="1" applyBorder="1" applyAlignment="1">
      <alignment horizontal="center"/>
    </xf>
    <xf numFmtId="0" fontId="0" fillId="2" borderId="33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6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52"/>
  <sheetViews>
    <sheetView tabSelected="1" workbookViewId="0">
      <selection activeCell="L42" sqref="L42"/>
    </sheetView>
  </sheetViews>
  <sheetFormatPr defaultRowHeight="14.4" x14ac:dyDescent="0.3"/>
  <cols>
    <col min="1" max="1" width="8.88671875" customWidth="1"/>
    <col min="4" max="4" width="10.21875" customWidth="1"/>
  </cols>
  <sheetData>
    <row r="1" spans="1:23" x14ac:dyDescent="0.3">
      <c r="A1" s="5" t="s">
        <v>1</v>
      </c>
      <c r="B1" s="7">
        <v>751004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7"/>
    </row>
    <row r="2" spans="1:23" x14ac:dyDescent="0.3">
      <c r="A2" s="8" t="s">
        <v>2</v>
      </c>
      <c r="B2" s="10" t="s">
        <v>0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</row>
    <row r="3" spans="1:23" x14ac:dyDescent="0.3">
      <c r="A3" s="8" t="s">
        <v>3</v>
      </c>
      <c r="B3" s="10">
        <v>28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10"/>
    </row>
    <row r="4" spans="1:23" ht="15" thickBot="1" x14ac:dyDescent="0.35">
      <c r="A4" s="17" t="s">
        <v>4</v>
      </c>
      <c r="B4" s="18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10"/>
    </row>
    <row r="5" spans="1:23" x14ac:dyDescent="0.3">
      <c r="A5" s="11" t="s">
        <v>5</v>
      </c>
      <c r="B5" s="63" t="s">
        <v>6</v>
      </c>
      <c r="C5" s="63"/>
      <c r="D5" s="63"/>
      <c r="E5" s="63"/>
      <c r="F5" s="63"/>
      <c r="G5" s="63"/>
      <c r="H5" s="63"/>
      <c r="I5" s="63"/>
      <c r="J5" s="12"/>
      <c r="K5" s="12"/>
      <c r="L5" s="12"/>
      <c r="M5" s="9"/>
      <c r="N5" s="9"/>
      <c r="O5" s="9"/>
      <c r="P5" s="9"/>
      <c r="Q5" s="9"/>
      <c r="R5" s="9"/>
      <c r="S5" s="10"/>
    </row>
    <row r="6" spans="1:23" x14ac:dyDescent="0.3">
      <c r="A6" s="11" t="s">
        <v>7</v>
      </c>
      <c r="B6" s="63" t="s">
        <v>8</v>
      </c>
      <c r="C6" s="63"/>
      <c r="D6" s="63"/>
      <c r="E6" s="63"/>
      <c r="F6" s="63"/>
      <c r="G6" s="63"/>
      <c r="H6" s="63"/>
      <c r="I6" s="63"/>
      <c r="J6" s="63"/>
      <c r="K6" s="63"/>
      <c r="L6" s="63"/>
      <c r="M6" s="9"/>
      <c r="N6" s="9"/>
      <c r="O6" s="9"/>
      <c r="P6" s="9"/>
      <c r="Q6" s="9"/>
      <c r="R6" s="9"/>
      <c r="S6" s="10"/>
    </row>
    <row r="7" spans="1:23" x14ac:dyDescent="0.3">
      <c r="A7" s="11" t="s">
        <v>9</v>
      </c>
      <c r="B7" s="63" t="s">
        <v>10</v>
      </c>
      <c r="C7" s="63"/>
      <c r="D7" s="63"/>
      <c r="E7" s="63"/>
      <c r="F7" s="63"/>
      <c r="G7" s="63"/>
      <c r="H7" s="63"/>
      <c r="I7" s="63"/>
      <c r="J7" s="63"/>
      <c r="K7" s="12"/>
      <c r="L7" s="12"/>
      <c r="M7" s="9"/>
      <c r="N7" s="9"/>
      <c r="O7" s="9"/>
      <c r="P7" s="9"/>
      <c r="Q7" s="9"/>
      <c r="R7" s="9"/>
      <c r="S7" s="10"/>
    </row>
    <row r="8" spans="1:23" x14ac:dyDescent="0.3">
      <c r="A8" s="8"/>
      <c r="B8" s="9"/>
      <c r="C8" s="12" t="s">
        <v>11</v>
      </c>
      <c r="D8" s="12"/>
      <c r="E8" s="12"/>
      <c r="F8" s="12"/>
      <c r="G8" s="12"/>
      <c r="H8" s="12"/>
      <c r="I8" s="12"/>
      <c r="J8" s="12"/>
      <c r="K8" s="12"/>
      <c r="L8" s="12"/>
      <c r="M8" s="9"/>
      <c r="N8" s="9"/>
      <c r="O8" s="9"/>
      <c r="P8" s="9"/>
      <c r="Q8" s="9"/>
      <c r="R8" s="9"/>
      <c r="S8" s="10"/>
    </row>
    <row r="9" spans="1:23" x14ac:dyDescent="0.3">
      <c r="A9" s="8"/>
      <c r="B9" s="9"/>
      <c r="C9" s="12" t="s">
        <v>12</v>
      </c>
      <c r="D9" s="12"/>
      <c r="E9" s="12"/>
      <c r="F9" s="12"/>
      <c r="G9" s="12"/>
      <c r="H9" s="12"/>
      <c r="I9" s="12"/>
      <c r="J9" s="12"/>
      <c r="K9" s="12"/>
      <c r="L9" s="12"/>
      <c r="M9" s="9"/>
      <c r="N9" s="9"/>
      <c r="O9" s="9"/>
      <c r="P9" s="9"/>
      <c r="Q9" s="9"/>
      <c r="R9" s="9"/>
      <c r="S9" s="10"/>
    </row>
    <row r="10" spans="1:23" x14ac:dyDescent="0.3">
      <c r="A10" s="8"/>
      <c r="B10" s="9"/>
      <c r="C10" s="63" t="s">
        <v>13</v>
      </c>
      <c r="D10" s="63"/>
      <c r="E10" s="63"/>
      <c r="F10" s="63"/>
      <c r="G10" s="63"/>
      <c r="H10" s="63"/>
      <c r="I10" s="63"/>
      <c r="J10" s="12"/>
      <c r="K10" s="12"/>
      <c r="L10" s="12"/>
      <c r="M10" s="9"/>
      <c r="N10" s="9"/>
      <c r="O10" s="9"/>
      <c r="P10" s="9"/>
      <c r="Q10" s="9"/>
      <c r="R10" s="9"/>
      <c r="S10" s="10"/>
    </row>
    <row r="11" spans="1:23" x14ac:dyDescent="0.3">
      <c r="A11" s="13" t="s">
        <v>14</v>
      </c>
      <c r="B11" s="63" t="s">
        <v>15</v>
      </c>
      <c r="C11" s="63"/>
      <c r="D11" s="63"/>
      <c r="E11" s="63"/>
      <c r="F11" s="63"/>
      <c r="G11" s="63"/>
      <c r="H11" s="63"/>
      <c r="I11" s="63"/>
      <c r="J11" s="63"/>
      <c r="K11" s="63"/>
      <c r="L11" s="63"/>
      <c r="M11" s="63"/>
      <c r="N11" s="63"/>
      <c r="O11" s="63"/>
      <c r="P11" s="63"/>
      <c r="Q11" s="9"/>
      <c r="R11" s="9"/>
      <c r="S11" s="10"/>
    </row>
    <row r="12" spans="1:23" ht="14.4" customHeight="1" x14ac:dyDescent="0.3">
      <c r="A12" s="8"/>
      <c r="B12" s="9"/>
      <c r="C12" s="63" t="s">
        <v>16</v>
      </c>
      <c r="D12" s="63"/>
      <c r="E12" s="63"/>
      <c r="F12" s="63"/>
      <c r="G12" s="63"/>
      <c r="H12" s="63"/>
      <c r="I12" s="63"/>
      <c r="J12" s="63"/>
      <c r="K12" s="63"/>
      <c r="L12" s="63"/>
      <c r="M12" s="63"/>
      <c r="N12" s="63"/>
      <c r="O12" s="63"/>
      <c r="P12" s="63"/>
      <c r="Q12" s="14"/>
      <c r="R12" s="14"/>
      <c r="S12" s="15"/>
      <c r="T12" s="3"/>
      <c r="U12" s="3"/>
      <c r="V12" s="3"/>
      <c r="W12" s="3"/>
    </row>
    <row r="13" spans="1:23" x14ac:dyDescent="0.3">
      <c r="A13" s="8"/>
      <c r="B13" s="9"/>
      <c r="C13" s="63" t="s">
        <v>17</v>
      </c>
      <c r="D13" s="63"/>
      <c r="E13" s="63"/>
      <c r="F13" s="63"/>
      <c r="G13" s="63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10"/>
    </row>
    <row r="14" spans="1:23" x14ac:dyDescent="0.3">
      <c r="A14" s="8"/>
      <c r="B14" s="9"/>
      <c r="C14" s="63" t="s">
        <v>18</v>
      </c>
      <c r="D14" s="63"/>
      <c r="E14" s="63"/>
      <c r="F14" s="63"/>
      <c r="G14" s="63"/>
      <c r="H14" s="63"/>
      <c r="I14" s="9"/>
      <c r="J14" s="9"/>
      <c r="K14" s="9"/>
      <c r="L14" s="9"/>
      <c r="M14" s="9"/>
      <c r="N14" s="9"/>
      <c r="O14" s="9"/>
      <c r="P14" s="9"/>
      <c r="Q14" s="9"/>
      <c r="R14" s="9"/>
      <c r="S14" s="10"/>
    </row>
    <row r="15" spans="1:23" x14ac:dyDescent="0.3">
      <c r="A15" s="8"/>
      <c r="B15" s="9"/>
      <c r="C15" s="63" t="s">
        <v>19</v>
      </c>
      <c r="D15" s="63"/>
      <c r="E15" s="63"/>
      <c r="F15" s="63"/>
      <c r="G15" s="63"/>
      <c r="H15" s="63"/>
      <c r="I15" s="9"/>
      <c r="J15" s="9"/>
      <c r="K15" s="9"/>
      <c r="L15" s="9"/>
      <c r="M15" s="9"/>
      <c r="N15" s="9"/>
      <c r="O15" s="9"/>
      <c r="P15" s="9"/>
      <c r="Q15" s="9"/>
      <c r="R15" s="9"/>
      <c r="S15" s="10"/>
    </row>
    <row r="16" spans="1:23" x14ac:dyDescent="0.3">
      <c r="A16" s="13" t="s">
        <v>20</v>
      </c>
      <c r="B16" s="63" t="s">
        <v>21</v>
      </c>
      <c r="C16" s="63"/>
      <c r="D16" s="63"/>
      <c r="E16" s="63"/>
      <c r="F16" s="63"/>
      <c r="G16" s="63"/>
      <c r="H16" s="63"/>
      <c r="I16" s="63"/>
      <c r="J16" s="9"/>
      <c r="K16" s="9"/>
      <c r="L16" s="9"/>
      <c r="M16" s="9"/>
      <c r="N16" s="9"/>
      <c r="O16" s="9"/>
      <c r="P16" s="9"/>
      <c r="Q16" s="9"/>
      <c r="R16" s="9"/>
      <c r="S16" s="10"/>
    </row>
    <row r="17" spans="1:19" ht="15" thickBot="1" x14ac:dyDescent="0.35">
      <c r="A17" s="16" t="s">
        <v>22</v>
      </c>
      <c r="B17" s="65" t="s">
        <v>23</v>
      </c>
      <c r="C17" s="65"/>
      <c r="D17" s="65"/>
      <c r="E17" s="65"/>
      <c r="F17" s="65"/>
      <c r="G17" s="65"/>
      <c r="H17" s="65"/>
      <c r="I17" s="65"/>
      <c r="J17" s="65"/>
      <c r="K17" s="65"/>
      <c r="L17" s="65"/>
      <c r="M17" s="65"/>
      <c r="N17" s="65"/>
      <c r="O17" s="65"/>
      <c r="P17" s="65"/>
      <c r="Q17" s="65"/>
      <c r="R17" s="65"/>
      <c r="S17" s="87"/>
    </row>
    <row r="18" spans="1:19" ht="15" thickBot="1" x14ac:dyDescent="0.35"/>
    <row r="19" spans="1:19" ht="15" thickTop="1" x14ac:dyDescent="0.3">
      <c r="A19" s="67" t="s">
        <v>24</v>
      </c>
      <c r="B19" s="68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4"/>
    </row>
    <row r="20" spans="1:19" ht="14.4" customHeight="1" x14ac:dyDescent="0.3">
      <c r="A20" s="88" t="s">
        <v>25</v>
      </c>
      <c r="B20" s="89"/>
      <c r="C20" s="89"/>
      <c r="D20" s="89"/>
      <c r="E20" s="89"/>
      <c r="F20" s="89"/>
      <c r="G20" s="89"/>
      <c r="H20" s="89"/>
      <c r="I20" s="89"/>
      <c r="J20" s="89"/>
      <c r="K20" s="89"/>
      <c r="L20" s="89"/>
      <c r="M20" s="90"/>
      <c r="N20" s="4"/>
    </row>
    <row r="21" spans="1:19" x14ac:dyDescent="0.3">
      <c r="A21" s="88"/>
      <c r="B21" s="89"/>
      <c r="C21" s="89"/>
      <c r="D21" s="89"/>
      <c r="E21" s="89"/>
      <c r="F21" s="89"/>
      <c r="G21" s="89"/>
      <c r="H21" s="89"/>
      <c r="I21" s="89"/>
      <c r="J21" s="89"/>
      <c r="K21" s="89"/>
      <c r="L21" s="89"/>
      <c r="M21" s="90"/>
      <c r="N21" s="4"/>
    </row>
    <row r="22" spans="1:19" x14ac:dyDescent="0.3">
      <c r="A22" s="88"/>
      <c r="B22" s="89"/>
      <c r="C22" s="89"/>
      <c r="D22" s="89"/>
      <c r="E22" s="89"/>
      <c r="F22" s="89"/>
      <c r="G22" s="89"/>
      <c r="H22" s="89"/>
      <c r="I22" s="89"/>
      <c r="J22" s="89"/>
      <c r="K22" s="89"/>
      <c r="L22" s="89"/>
      <c r="M22" s="90"/>
      <c r="N22" s="4"/>
    </row>
    <row r="23" spans="1:19" x14ac:dyDescent="0.3">
      <c r="A23" s="88"/>
      <c r="B23" s="89"/>
      <c r="C23" s="89"/>
      <c r="D23" s="89"/>
      <c r="E23" s="89"/>
      <c r="F23" s="89"/>
      <c r="G23" s="89"/>
      <c r="H23" s="89"/>
      <c r="I23" s="89"/>
      <c r="J23" s="89"/>
      <c r="K23" s="89"/>
      <c r="L23" s="89"/>
      <c r="M23" s="90"/>
      <c r="N23" s="4"/>
    </row>
    <row r="24" spans="1:19" ht="15" thickBot="1" x14ac:dyDescent="0.35">
      <c r="A24" s="35"/>
      <c r="B24" s="36"/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7"/>
      <c r="N24" s="4"/>
    </row>
    <row r="25" spans="1:19" ht="15.6" thickTop="1" thickBot="1" x14ac:dyDescent="0.35">
      <c r="A25" s="82" t="s">
        <v>26</v>
      </c>
      <c r="B25" s="83"/>
      <c r="C25" s="83"/>
      <c r="D25" s="83"/>
      <c r="E25" s="83"/>
      <c r="F25" s="83"/>
      <c r="G25" s="84"/>
      <c r="H25" s="85" t="s">
        <v>27</v>
      </c>
      <c r="I25" s="86"/>
      <c r="J25" s="82" t="s">
        <v>30</v>
      </c>
      <c r="K25" s="83"/>
      <c r="L25" s="84"/>
      <c r="M25" s="20"/>
    </row>
    <row r="26" spans="1:19" ht="15.6" thickTop="1" thickBot="1" x14ac:dyDescent="0.35">
      <c r="A26" s="76"/>
      <c r="B26" s="77"/>
      <c r="C26" s="77"/>
      <c r="D26" s="77"/>
      <c r="E26" s="77"/>
      <c r="F26" s="77"/>
      <c r="G26" s="78"/>
      <c r="H26" s="27" t="s">
        <v>28</v>
      </c>
      <c r="I26" s="26" t="s">
        <v>29</v>
      </c>
      <c r="J26" s="64"/>
      <c r="K26" s="65"/>
      <c r="L26" s="66"/>
      <c r="M26" s="20"/>
    </row>
    <row r="27" spans="1:19" ht="15.6" thickTop="1" thickBot="1" x14ac:dyDescent="0.35">
      <c r="A27" s="70" t="s">
        <v>31</v>
      </c>
      <c r="B27" s="71"/>
      <c r="C27" s="71"/>
      <c r="D27" s="71"/>
      <c r="E27" s="71"/>
      <c r="F27" s="71"/>
      <c r="G27" s="71"/>
      <c r="H27" s="31">
        <v>0.6</v>
      </c>
      <c r="I27" s="32">
        <v>0.8</v>
      </c>
      <c r="J27" s="79">
        <v>840</v>
      </c>
      <c r="K27" s="80"/>
      <c r="L27" s="81"/>
      <c r="M27" s="20"/>
    </row>
    <row r="28" spans="1:19" ht="15" thickBot="1" x14ac:dyDescent="0.35">
      <c r="A28" s="72" t="s">
        <v>32</v>
      </c>
      <c r="B28" s="73"/>
      <c r="C28" s="73"/>
      <c r="D28" s="73"/>
      <c r="E28" s="73"/>
      <c r="F28" s="73"/>
      <c r="G28" s="73"/>
      <c r="H28" s="31">
        <v>0.1</v>
      </c>
      <c r="I28" s="32">
        <v>0.2</v>
      </c>
      <c r="J28" s="79">
        <v>180</v>
      </c>
      <c r="K28" s="80"/>
      <c r="L28" s="81"/>
      <c r="M28" s="20"/>
    </row>
    <row r="29" spans="1:19" ht="15" thickBot="1" x14ac:dyDescent="0.35">
      <c r="A29" s="74" t="s">
        <v>33</v>
      </c>
      <c r="B29" s="75"/>
      <c r="C29" s="75"/>
      <c r="D29" s="75"/>
      <c r="E29" s="75"/>
      <c r="F29" s="75"/>
      <c r="G29" s="75"/>
      <c r="H29" s="28">
        <v>5</v>
      </c>
      <c r="I29" s="30">
        <v>8</v>
      </c>
      <c r="J29" s="24"/>
      <c r="K29" s="21"/>
      <c r="L29" s="22"/>
      <c r="M29" s="20"/>
    </row>
    <row r="30" spans="1:19" ht="15" thickTop="1" x14ac:dyDescent="0.3">
      <c r="A30" s="23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20"/>
    </row>
    <row r="31" spans="1:19" ht="15" thickBot="1" x14ac:dyDescent="0.35">
      <c r="A31" s="24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2"/>
    </row>
    <row r="32" spans="1:19" ht="15" thickTop="1" x14ac:dyDescent="0.3"/>
    <row r="34" spans="1:10" ht="15" thickBot="1" x14ac:dyDescent="0.35"/>
    <row r="35" spans="1:10" ht="15" thickTop="1" x14ac:dyDescent="0.3">
      <c r="A35" s="67" t="s">
        <v>34</v>
      </c>
      <c r="B35" s="68"/>
      <c r="C35" s="33"/>
      <c r="D35" s="33"/>
      <c r="E35" s="33"/>
      <c r="F35" s="33"/>
      <c r="G35" s="33"/>
      <c r="H35" s="33"/>
      <c r="I35" s="33"/>
      <c r="J35" s="34"/>
    </row>
    <row r="36" spans="1:10" x14ac:dyDescent="0.3">
      <c r="A36" s="23" t="s">
        <v>35</v>
      </c>
      <c r="B36" s="63" t="s">
        <v>36</v>
      </c>
      <c r="C36" s="63"/>
      <c r="D36" s="63"/>
      <c r="E36" s="63"/>
      <c r="F36" s="63"/>
      <c r="G36" s="63"/>
      <c r="H36" s="63"/>
      <c r="I36" s="63"/>
      <c r="J36" s="50"/>
    </row>
    <row r="37" spans="1:10" x14ac:dyDescent="0.3">
      <c r="A37" s="23" t="s">
        <v>7</v>
      </c>
      <c r="B37" s="63" t="s">
        <v>37</v>
      </c>
      <c r="C37" s="63"/>
      <c r="D37" s="63"/>
      <c r="E37" s="63"/>
      <c r="F37" s="63"/>
      <c r="G37" s="63"/>
      <c r="H37" s="63"/>
      <c r="I37" s="63"/>
      <c r="J37" s="69"/>
    </row>
    <row r="38" spans="1:10" x14ac:dyDescent="0.3">
      <c r="A38" s="23"/>
      <c r="B38" s="9"/>
      <c r="C38" s="63" t="s">
        <v>38</v>
      </c>
      <c r="D38" s="63"/>
      <c r="E38" s="9"/>
      <c r="F38" s="9"/>
      <c r="G38" s="9"/>
      <c r="H38" s="9"/>
      <c r="I38" s="9"/>
      <c r="J38" s="20"/>
    </row>
    <row r="39" spans="1:10" x14ac:dyDescent="0.3">
      <c r="A39" s="23"/>
      <c r="B39" s="9"/>
      <c r="C39" s="63" t="s">
        <v>39</v>
      </c>
      <c r="D39" s="63"/>
      <c r="E39" s="9"/>
      <c r="F39" s="9"/>
      <c r="G39" s="9"/>
      <c r="H39" s="9"/>
      <c r="I39" s="9"/>
      <c r="J39" s="20"/>
    </row>
    <row r="40" spans="1:10" x14ac:dyDescent="0.3">
      <c r="A40" s="23" t="s">
        <v>40</v>
      </c>
      <c r="B40" s="9" t="s">
        <v>41</v>
      </c>
      <c r="C40" s="9"/>
      <c r="D40" s="9"/>
      <c r="E40" s="9"/>
      <c r="F40" s="9"/>
      <c r="G40" s="9"/>
      <c r="H40" s="9"/>
      <c r="I40" s="9"/>
      <c r="J40" s="20"/>
    </row>
    <row r="41" spans="1:10" ht="15" thickBot="1" x14ac:dyDescent="0.35">
      <c r="A41" s="24" t="s">
        <v>42</v>
      </c>
      <c r="B41" s="21" t="s">
        <v>43</v>
      </c>
      <c r="C41" s="21"/>
      <c r="D41" s="21"/>
      <c r="E41" s="21"/>
      <c r="F41" s="21"/>
      <c r="G41" s="21"/>
      <c r="H41" s="21"/>
      <c r="I41" s="21"/>
      <c r="J41" s="22"/>
    </row>
    <row r="42" spans="1:10" ht="15" thickTop="1" x14ac:dyDescent="0.3">
      <c r="A42" s="23"/>
      <c r="B42" s="9"/>
      <c r="C42" s="9"/>
      <c r="D42" s="9"/>
      <c r="E42" s="9"/>
      <c r="F42" s="9"/>
      <c r="G42" s="9"/>
      <c r="H42" s="9"/>
      <c r="I42" s="9"/>
      <c r="J42" s="20"/>
    </row>
    <row r="43" spans="1:10" ht="15.6" x14ac:dyDescent="0.35">
      <c r="A43" s="23"/>
      <c r="B43" s="19" t="s">
        <v>44</v>
      </c>
      <c r="C43" s="63" t="s">
        <v>45</v>
      </c>
      <c r="D43" s="63"/>
      <c r="E43" s="9"/>
      <c r="F43" s="9"/>
      <c r="G43" s="9"/>
      <c r="H43" s="9"/>
      <c r="I43" s="9"/>
      <c r="J43" s="20"/>
    </row>
    <row r="44" spans="1:10" ht="15" thickBot="1" x14ac:dyDescent="0.35">
      <c r="A44" s="23"/>
      <c r="B44" s="9"/>
      <c r="C44" s="9"/>
      <c r="D44" s="9"/>
      <c r="E44" s="9"/>
      <c r="F44" s="9"/>
      <c r="G44" s="9"/>
      <c r="H44" s="9"/>
      <c r="I44" s="9"/>
      <c r="J44" s="20"/>
    </row>
    <row r="45" spans="1:10" ht="15.6" thickTop="1" thickBot="1" x14ac:dyDescent="0.35">
      <c r="A45" s="23"/>
      <c r="B45" s="38" t="s">
        <v>46</v>
      </c>
      <c r="C45" s="39">
        <v>70</v>
      </c>
      <c r="D45" s="39">
        <v>140</v>
      </c>
      <c r="E45" s="39">
        <v>210</v>
      </c>
      <c r="F45" s="40">
        <v>140</v>
      </c>
      <c r="G45" s="9"/>
      <c r="H45" s="9"/>
      <c r="I45" s="9"/>
      <c r="J45" s="20"/>
    </row>
    <row r="46" spans="1:10" ht="15.6" thickTop="1" thickBot="1" x14ac:dyDescent="0.35">
      <c r="A46" s="23"/>
      <c r="B46" s="47">
        <v>70</v>
      </c>
      <c r="C46" s="44">
        <v>1</v>
      </c>
      <c r="D46" s="41">
        <v>2</v>
      </c>
      <c r="E46" s="41">
        <v>1</v>
      </c>
      <c r="F46" s="26">
        <v>3</v>
      </c>
      <c r="G46" s="9"/>
      <c r="H46" s="9"/>
      <c r="I46" s="9"/>
      <c r="J46" s="20"/>
    </row>
    <row r="47" spans="1:10" ht="15" thickBot="1" x14ac:dyDescent="0.35">
      <c r="A47" s="23"/>
      <c r="B47" s="48">
        <v>140</v>
      </c>
      <c r="C47" s="45">
        <v>2</v>
      </c>
      <c r="D47" s="42">
        <v>4</v>
      </c>
      <c r="E47" s="42">
        <v>5</v>
      </c>
      <c r="F47" s="32">
        <v>8</v>
      </c>
      <c r="G47" s="9"/>
      <c r="H47" s="9"/>
      <c r="I47" s="9"/>
      <c r="J47" s="20"/>
    </row>
    <row r="48" spans="1:10" ht="15" thickBot="1" x14ac:dyDescent="0.35">
      <c r="A48" s="23"/>
      <c r="B48" s="48">
        <v>210</v>
      </c>
      <c r="C48" s="45">
        <v>3</v>
      </c>
      <c r="D48" s="42">
        <v>5</v>
      </c>
      <c r="E48" s="42">
        <v>6</v>
      </c>
      <c r="F48" s="32">
        <v>9</v>
      </c>
      <c r="G48" s="9"/>
      <c r="H48" s="9"/>
      <c r="I48" s="9"/>
      <c r="J48" s="20"/>
    </row>
    <row r="49" spans="1:10" ht="15" thickBot="1" x14ac:dyDescent="0.35">
      <c r="A49" s="23"/>
      <c r="B49" s="49">
        <v>210</v>
      </c>
      <c r="C49" s="46">
        <v>4</v>
      </c>
      <c r="D49" s="43">
        <v>6</v>
      </c>
      <c r="E49" s="43">
        <v>7</v>
      </c>
      <c r="F49" s="30">
        <v>10</v>
      </c>
      <c r="G49" s="9"/>
      <c r="H49" s="9"/>
      <c r="I49" s="9"/>
      <c r="J49" s="20"/>
    </row>
    <row r="50" spans="1:10" ht="15" thickTop="1" x14ac:dyDescent="0.3">
      <c r="A50" s="23"/>
      <c r="B50" s="9"/>
      <c r="C50" s="9"/>
      <c r="D50" s="9"/>
      <c r="E50" s="9"/>
      <c r="F50" s="9"/>
      <c r="G50" s="9"/>
      <c r="H50" s="9"/>
      <c r="I50" s="9"/>
      <c r="J50" s="20"/>
    </row>
    <row r="51" spans="1:10" ht="15" thickBot="1" x14ac:dyDescent="0.35">
      <c r="A51" s="24"/>
      <c r="B51" s="21"/>
      <c r="C51" s="21"/>
      <c r="D51" s="21"/>
      <c r="E51" s="21"/>
      <c r="F51" s="21"/>
      <c r="G51" s="21"/>
      <c r="H51" s="21"/>
      <c r="I51" s="21"/>
      <c r="J51" s="22"/>
    </row>
    <row r="52" spans="1:10" ht="15" thickTop="1" x14ac:dyDescent="0.3"/>
  </sheetData>
  <mergeCells count="29">
    <mergeCell ref="C12:P12"/>
    <mergeCell ref="C13:G13"/>
    <mergeCell ref="B5:I5"/>
    <mergeCell ref="B6:L6"/>
    <mergeCell ref="B7:J7"/>
    <mergeCell ref="C10:I10"/>
    <mergeCell ref="B11:P11"/>
    <mergeCell ref="A25:G25"/>
    <mergeCell ref="H25:I25"/>
    <mergeCell ref="J25:L25"/>
    <mergeCell ref="C14:H14"/>
    <mergeCell ref="C15:H15"/>
    <mergeCell ref="B16:I16"/>
    <mergeCell ref="B17:S17"/>
    <mergeCell ref="A19:B19"/>
    <mergeCell ref="A20:M23"/>
    <mergeCell ref="C43:D43"/>
    <mergeCell ref="J26:L26"/>
    <mergeCell ref="A35:B35"/>
    <mergeCell ref="B36:I36"/>
    <mergeCell ref="B37:J37"/>
    <mergeCell ref="C38:D38"/>
    <mergeCell ref="C39:D39"/>
    <mergeCell ref="A27:G27"/>
    <mergeCell ref="A28:G28"/>
    <mergeCell ref="A29:G29"/>
    <mergeCell ref="A26:G26"/>
    <mergeCell ref="J27:L27"/>
    <mergeCell ref="J28:L28"/>
  </mergeCell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DE7E28-5AA4-4C75-A67C-34D8B6304A7E}">
  <dimension ref="A1:G28"/>
  <sheetViews>
    <sheetView showGridLines="0" workbookViewId="0"/>
  </sheetViews>
  <sheetFormatPr defaultRowHeight="14.4" outlineLevelRow="1" x14ac:dyDescent="0.3"/>
  <cols>
    <col min="1" max="1" width="2.33203125" customWidth="1"/>
    <col min="2" max="2" width="7.21875" bestFit="1" customWidth="1"/>
    <col min="3" max="3" width="14.77734375" bestFit="1" customWidth="1"/>
    <col min="4" max="4" width="18.44140625" bestFit="1" customWidth="1"/>
    <col min="5" max="5" width="23.5546875" bestFit="1" customWidth="1"/>
    <col min="6" max="6" width="14.88671875" bestFit="1" customWidth="1"/>
    <col min="7" max="7" width="7.44140625" bestFit="1" customWidth="1"/>
  </cols>
  <sheetData>
    <row r="1" spans="1:5" x14ac:dyDescent="0.3">
      <c r="A1" s="175" t="s">
        <v>127</v>
      </c>
    </row>
    <row r="2" spans="1:5" x14ac:dyDescent="0.3">
      <c r="A2" s="175" t="s">
        <v>128</v>
      </c>
    </row>
    <row r="3" spans="1:5" x14ac:dyDescent="0.3">
      <c r="A3" s="175" t="s">
        <v>171</v>
      </c>
    </row>
    <row r="4" spans="1:5" x14ac:dyDescent="0.3">
      <c r="A4" s="175" t="s">
        <v>129</v>
      </c>
    </row>
    <row r="5" spans="1:5" x14ac:dyDescent="0.3">
      <c r="A5" s="175" t="s">
        <v>130</v>
      </c>
    </row>
    <row r="6" spans="1:5" hidden="1" outlineLevel="1" x14ac:dyDescent="0.3">
      <c r="A6" s="175"/>
      <c r="B6" t="s">
        <v>172</v>
      </c>
    </row>
    <row r="7" spans="1:5" hidden="1" outlineLevel="1" x14ac:dyDescent="0.3">
      <c r="A7" s="175"/>
      <c r="B7" t="s">
        <v>173</v>
      </c>
    </row>
    <row r="8" spans="1:5" hidden="1" outlineLevel="1" x14ac:dyDescent="0.3">
      <c r="A8" s="175"/>
      <c r="B8" t="s">
        <v>174</v>
      </c>
    </row>
    <row r="9" spans="1:5" collapsed="1" x14ac:dyDescent="0.3">
      <c r="A9" s="175" t="s">
        <v>131</v>
      </c>
    </row>
    <row r="10" spans="1:5" hidden="1" outlineLevel="1" x14ac:dyDescent="0.3">
      <c r="B10" t="s">
        <v>132</v>
      </c>
    </row>
    <row r="11" spans="1:5" hidden="1" outlineLevel="1" x14ac:dyDescent="0.3">
      <c r="B11" t="s">
        <v>133</v>
      </c>
    </row>
    <row r="12" spans="1:5" collapsed="1" x14ac:dyDescent="0.3"/>
    <row r="14" spans="1:5" ht="15" thickBot="1" x14ac:dyDescent="0.35">
      <c r="A14" t="s">
        <v>134</v>
      </c>
    </row>
    <row r="15" spans="1:5" ht="15" thickBot="1" x14ac:dyDescent="0.35">
      <c r="B15" s="177" t="s">
        <v>135</v>
      </c>
      <c r="C15" s="177" t="s">
        <v>136</v>
      </c>
      <c r="D15" s="177" t="s">
        <v>137</v>
      </c>
      <c r="E15" s="177" t="s">
        <v>138</v>
      </c>
    </row>
    <row r="16" spans="1:5" ht="15" thickBot="1" x14ac:dyDescent="0.35">
      <c r="B16" s="176" t="s">
        <v>146</v>
      </c>
      <c r="C16" s="176" t="s">
        <v>147</v>
      </c>
      <c r="D16" s="179">
        <v>7800</v>
      </c>
      <c r="E16" s="179">
        <v>7800</v>
      </c>
    </row>
    <row r="19" spans="1:7" ht="15" thickBot="1" x14ac:dyDescent="0.35">
      <c r="A19" t="s">
        <v>139</v>
      </c>
    </row>
    <row r="20" spans="1:7" ht="15" thickBot="1" x14ac:dyDescent="0.35">
      <c r="B20" s="177" t="s">
        <v>135</v>
      </c>
      <c r="C20" s="177" t="s">
        <v>136</v>
      </c>
      <c r="D20" s="177" t="s">
        <v>137</v>
      </c>
      <c r="E20" s="177" t="s">
        <v>138</v>
      </c>
      <c r="F20" s="177" t="s">
        <v>140</v>
      </c>
    </row>
    <row r="21" spans="1:7" x14ac:dyDescent="0.3">
      <c r="B21" s="178" t="s">
        <v>148</v>
      </c>
      <c r="C21" s="178" t="s">
        <v>149</v>
      </c>
      <c r="D21" s="180">
        <v>600.00000000000034</v>
      </c>
      <c r="E21" s="180">
        <v>600.00000000000034</v>
      </c>
      <c r="F21" s="178" t="s">
        <v>150</v>
      </c>
    </row>
    <row r="22" spans="1:7" ht="15" thickBot="1" x14ac:dyDescent="0.35">
      <c r="B22" s="176" t="s">
        <v>151</v>
      </c>
      <c r="C22" s="176" t="s">
        <v>152</v>
      </c>
      <c r="D22" s="179">
        <v>599.99999999999977</v>
      </c>
      <c r="E22" s="179">
        <v>599.99999999999977</v>
      </c>
      <c r="F22" s="176" t="s">
        <v>150</v>
      </c>
    </row>
    <row r="25" spans="1:7" ht="15" thickBot="1" x14ac:dyDescent="0.35">
      <c r="A25" t="s">
        <v>141</v>
      </c>
    </row>
    <row r="26" spans="1:7" ht="15" thickBot="1" x14ac:dyDescent="0.35">
      <c r="B26" s="177" t="s">
        <v>135</v>
      </c>
      <c r="C26" s="177" t="s">
        <v>136</v>
      </c>
      <c r="D26" s="177" t="s">
        <v>142</v>
      </c>
      <c r="E26" s="177" t="s">
        <v>143</v>
      </c>
      <c r="F26" s="177" t="s">
        <v>144</v>
      </c>
      <c r="G26" s="177" t="s">
        <v>145</v>
      </c>
    </row>
    <row r="27" spans="1:7" x14ac:dyDescent="0.3">
      <c r="B27" s="178" t="s">
        <v>153</v>
      </c>
      <c r="C27" s="178" t="s">
        <v>154</v>
      </c>
      <c r="D27" s="180">
        <v>840</v>
      </c>
      <c r="E27" s="178" t="s">
        <v>155</v>
      </c>
      <c r="F27" s="178" t="s">
        <v>156</v>
      </c>
      <c r="G27" s="178">
        <v>0</v>
      </c>
    </row>
    <row r="28" spans="1:7" ht="15" thickBot="1" x14ac:dyDescent="0.35">
      <c r="B28" s="176" t="s">
        <v>157</v>
      </c>
      <c r="C28" s="176" t="s">
        <v>158</v>
      </c>
      <c r="D28" s="179">
        <v>180</v>
      </c>
      <c r="E28" s="176" t="s">
        <v>159</v>
      </c>
      <c r="F28" s="176" t="s">
        <v>156</v>
      </c>
      <c r="G28" s="176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6D0F6-9ED1-4B10-B136-2511863E16F2}">
  <dimension ref="A1:H16"/>
  <sheetViews>
    <sheetView showGridLines="0" workbookViewId="0">
      <selection activeCell="C19" sqref="C19"/>
    </sheetView>
  </sheetViews>
  <sheetFormatPr defaultRowHeight="14.4" x14ac:dyDescent="0.3"/>
  <cols>
    <col min="1" max="1" width="2.33203125" customWidth="1"/>
    <col min="2" max="2" width="7.21875" bestFit="1" customWidth="1"/>
    <col min="3" max="3" width="14.77734375" bestFit="1" customWidth="1"/>
    <col min="4" max="4" width="14.6640625" bestFit="1" customWidth="1"/>
    <col min="5" max="5" width="11.33203125" bestFit="1" customWidth="1"/>
    <col min="6" max="6" width="16.5546875" bestFit="1" customWidth="1"/>
    <col min="7" max="7" width="11.88671875" bestFit="1" customWidth="1"/>
    <col min="8" max="8" width="12.44140625" bestFit="1" customWidth="1"/>
  </cols>
  <sheetData>
    <row r="1" spans="1:8" x14ac:dyDescent="0.3">
      <c r="A1" s="175" t="s">
        <v>160</v>
      </c>
    </row>
    <row r="2" spans="1:8" x14ac:dyDescent="0.3">
      <c r="A2" s="175" t="s">
        <v>128</v>
      </c>
    </row>
    <row r="3" spans="1:8" x14ac:dyDescent="0.3">
      <c r="A3" s="175" t="s">
        <v>175</v>
      </c>
    </row>
    <row r="6" spans="1:8" ht="15" thickBot="1" x14ac:dyDescent="0.35">
      <c r="A6" t="s">
        <v>139</v>
      </c>
    </row>
    <row r="7" spans="1:8" x14ac:dyDescent="0.3">
      <c r="B7" s="181"/>
      <c r="C7" s="181"/>
      <c r="D7" s="181" t="s">
        <v>161</v>
      </c>
      <c r="E7" s="181" t="s">
        <v>163</v>
      </c>
      <c r="F7" s="181" t="s">
        <v>165</v>
      </c>
      <c r="G7" s="181" t="s">
        <v>178</v>
      </c>
      <c r="H7" s="181" t="s">
        <v>178</v>
      </c>
    </row>
    <row r="8" spans="1:8" ht="15" thickBot="1" x14ac:dyDescent="0.35">
      <c r="B8" s="182" t="s">
        <v>135</v>
      </c>
      <c r="C8" s="182" t="s">
        <v>136</v>
      </c>
      <c r="D8" s="182" t="s">
        <v>162</v>
      </c>
      <c r="E8" s="182" t="s">
        <v>176</v>
      </c>
      <c r="F8" s="182" t="s">
        <v>177</v>
      </c>
      <c r="G8" s="182" t="s">
        <v>179</v>
      </c>
      <c r="H8" s="182" t="s">
        <v>180</v>
      </c>
    </row>
    <row r="9" spans="1:8" x14ac:dyDescent="0.3">
      <c r="B9" s="178" t="s">
        <v>148</v>
      </c>
      <c r="C9" s="178" t="s">
        <v>149</v>
      </c>
      <c r="D9" s="178">
        <v>600.00000000000034</v>
      </c>
      <c r="E9" s="178">
        <v>0</v>
      </c>
      <c r="F9" s="178">
        <v>5</v>
      </c>
      <c r="G9" s="178">
        <v>1.0000000000000004</v>
      </c>
      <c r="H9" s="178">
        <v>1.0000000000000004</v>
      </c>
    </row>
    <row r="10" spans="1:8" ht="15" thickBot="1" x14ac:dyDescent="0.35">
      <c r="B10" s="176" t="s">
        <v>151</v>
      </c>
      <c r="C10" s="176" t="s">
        <v>152</v>
      </c>
      <c r="D10" s="176">
        <v>599.99999999999977</v>
      </c>
      <c r="E10" s="176">
        <v>0</v>
      </c>
      <c r="F10" s="176">
        <v>8</v>
      </c>
      <c r="G10" s="176">
        <v>2.0000000000000009</v>
      </c>
      <c r="H10" s="176">
        <v>1.3333333333333337</v>
      </c>
    </row>
    <row r="12" spans="1:8" ht="15" thickBot="1" x14ac:dyDescent="0.35">
      <c r="A12" t="s">
        <v>141</v>
      </c>
    </row>
    <row r="13" spans="1:8" x14ac:dyDescent="0.3">
      <c r="B13" s="181"/>
      <c r="C13" s="181"/>
      <c r="D13" s="181" t="s">
        <v>161</v>
      </c>
      <c r="E13" s="181" t="s">
        <v>181</v>
      </c>
      <c r="F13" s="181" t="s">
        <v>183</v>
      </c>
      <c r="G13" s="181" t="s">
        <v>178</v>
      </c>
      <c r="H13" s="181" t="s">
        <v>178</v>
      </c>
    </row>
    <row r="14" spans="1:8" ht="15" thickBot="1" x14ac:dyDescent="0.35">
      <c r="B14" s="182" t="s">
        <v>135</v>
      </c>
      <c r="C14" s="182" t="s">
        <v>136</v>
      </c>
      <c r="D14" s="182" t="s">
        <v>162</v>
      </c>
      <c r="E14" s="182" t="s">
        <v>182</v>
      </c>
      <c r="F14" s="182" t="s">
        <v>184</v>
      </c>
      <c r="G14" s="182" t="s">
        <v>179</v>
      </c>
      <c r="H14" s="182" t="s">
        <v>180</v>
      </c>
    </row>
    <row r="15" spans="1:8" x14ac:dyDescent="0.3">
      <c r="B15" s="178" t="s">
        <v>153</v>
      </c>
      <c r="C15" s="178" t="s">
        <v>154</v>
      </c>
      <c r="D15" s="178">
        <v>840</v>
      </c>
      <c r="E15" s="178">
        <v>5</v>
      </c>
      <c r="F15" s="178">
        <v>840</v>
      </c>
      <c r="G15" s="178">
        <v>240.00000000000003</v>
      </c>
      <c r="H15" s="178">
        <v>120.00000000000011</v>
      </c>
    </row>
    <row r="16" spans="1:8" ht="15" thickBot="1" x14ac:dyDescent="0.35">
      <c r="B16" s="176" t="s">
        <v>157</v>
      </c>
      <c r="C16" s="176" t="s">
        <v>158</v>
      </c>
      <c r="D16" s="176">
        <v>180</v>
      </c>
      <c r="E16" s="176">
        <v>19.999999999999996</v>
      </c>
      <c r="F16" s="176">
        <v>180</v>
      </c>
      <c r="G16" s="176">
        <v>30.000000000000032</v>
      </c>
      <c r="H16" s="176">
        <v>40.000000000000007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A6A22-3947-4875-BB98-69CC7516CF68}">
  <dimension ref="A1:J14"/>
  <sheetViews>
    <sheetView showGridLines="0" workbookViewId="0">
      <selection sqref="A1:A3"/>
    </sheetView>
  </sheetViews>
  <sheetFormatPr defaultRowHeight="14.4" x14ac:dyDescent="0.3"/>
  <cols>
    <col min="1" max="1" width="2.33203125" customWidth="1"/>
    <col min="2" max="2" width="7.21875" bestFit="1" customWidth="1"/>
    <col min="3" max="3" width="12" bestFit="1" customWidth="1"/>
    <col min="4" max="4" width="9.33203125" bestFit="1" customWidth="1"/>
    <col min="5" max="5" width="2.33203125" customWidth="1"/>
    <col min="6" max="6" width="8.109375" bestFit="1" customWidth="1"/>
    <col min="7" max="7" width="16.5546875" bestFit="1" customWidth="1"/>
    <col min="8" max="8" width="2.33203125" customWidth="1"/>
    <col min="9" max="9" width="8.44140625" bestFit="1" customWidth="1"/>
    <col min="10" max="10" width="16.5546875" bestFit="1" customWidth="1"/>
  </cols>
  <sheetData>
    <row r="1" spans="1:10" x14ac:dyDescent="0.3">
      <c r="A1" s="175" t="s">
        <v>164</v>
      </c>
    </row>
    <row r="2" spans="1:10" x14ac:dyDescent="0.3">
      <c r="A2" s="175" t="s">
        <v>128</v>
      </c>
    </row>
    <row r="3" spans="1:10" x14ac:dyDescent="0.3">
      <c r="A3" s="175" t="s">
        <v>175</v>
      </c>
    </row>
    <row r="5" spans="1:10" ht="15" thickBot="1" x14ac:dyDescent="0.35"/>
    <row r="6" spans="1:10" x14ac:dyDescent="0.3">
      <c r="B6" s="181"/>
      <c r="C6" s="181" t="s">
        <v>165</v>
      </c>
      <c r="D6" s="181"/>
    </row>
    <row r="7" spans="1:10" ht="15" thickBot="1" x14ac:dyDescent="0.35">
      <c r="B7" s="182" t="s">
        <v>135</v>
      </c>
      <c r="C7" s="182" t="s">
        <v>136</v>
      </c>
      <c r="D7" s="182" t="s">
        <v>162</v>
      </c>
    </row>
    <row r="8" spans="1:10" ht="15" thickBot="1" x14ac:dyDescent="0.35">
      <c r="B8" s="176" t="s">
        <v>146</v>
      </c>
      <c r="C8" s="176" t="s">
        <v>147</v>
      </c>
      <c r="D8" s="179">
        <v>7800</v>
      </c>
    </row>
    <row r="10" spans="1:10" ht="15" thickBot="1" x14ac:dyDescent="0.35"/>
    <row r="11" spans="1:10" x14ac:dyDescent="0.3">
      <c r="B11" s="181"/>
      <c r="C11" s="181" t="s">
        <v>166</v>
      </c>
      <c r="D11" s="181"/>
      <c r="F11" s="181" t="s">
        <v>167</v>
      </c>
      <c r="G11" s="181" t="s">
        <v>165</v>
      </c>
      <c r="I11" s="181" t="s">
        <v>170</v>
      </c>
      <c r="J11" s="181" t="s">
        <v>165</v>
      </c>
    </row>
    <row r="12" spans="1:10" ht="15" thickBot="1" x14ac:dyDescent="0.35">
      <c r="B12" s="182" t="s">
        <v>135</v>
      </c>
      <c r="C12" s="182" t="s">
        <v>136</v>
      </c>
      <c r="D12" s="182" t="s">
        <v>162</v>
      </c>
      <c r="F12" s="182" t="s">
        <v>168</v>
      </c>
      <c r="G12" s="182" t="s">
        <v>169</v>
      </c>
      <c r="I12" s="182" t="s">
        <v>168</v>
      </c>
      <c r="J12" s="182" t="s">
        <v>169</v>
      </c>
    </row>
    <row r="13" spans="1:10" x14ac:dyDescent="0.3">
      <c r="B13" s="178" t="s">
        <v>148</v>
      </c>
      <c r="C13" s="178" t="s">
        <v>149</v>
      </c>
      <c r="D13" s="180">
        <v>600.00000000000034</v>
      </c>
      <c r="F13" s="180">
        <v>0</v>
      </c>
      <c r="G13" s="180">
        <v>4799.9999999999982</v>
      </c>
      <c r="I13" s="180">
        <v>599.99999999997749</v>
      </c>
      <c r="J13" s="180">
        <v>7799.9999999998854</v>
      </c>
    </row>
    <row r="14" spans="1:10" ht="15" thickBot="1" x14ac:dyDescent="0.35">
      <c r="B14" s="176" t="s">
        <v>151</v>
      </c>
      <c r="C14" s="176" t="s">
        <v>152</v>
      </c>
      <c r="D14" s="179">
        <v>599.99999999999977</v>
      </c>
      <c r="F14" s="179">
        <v>0</v>
      </c>
      <c r="G14" s="179">
        <v>3000.0000000000018</v>
      </c>
      <c r="I14" s="179">
        <v>599.99999999999125</v>
      </c>
      <c r="J14" s="179">
        <v>7799.9999999999318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EB493-771F-4D06-8499-B2BA0854DEEC}">
  <dimension ref="A1:Q86"/>
  <sheetViews>
    <sheetView topLeftCell="A70" workbookViewId="0">
      <selection activeCell="B85" sqref="B85"/>
    </sheetView>
  </sheetViews>
  <sheetFormatPr defaultRowHeight="14.4" x14ac:dyDescent="0.3"/>
  <cols>
    <col min="2" max="2" width="22.77734375" bestFit="1" customWidth="1"/>
    <col min="3" max="3" width="5" bestFit="1" customWidth="1"/>
    <col min="4" max="4" width="6.21875" bestFit="1" customWidth="1"/>
    <col min="6" max="6" width="5.88671875" bestFit="1" customWidth="1"/>
    <col min="7" max="7" width="3.6640625" bestFit="1" customWidth="1"/>
    <col min="9" max="9" width="4" bestFit="1" customWidth="1"/>
    <col min="10" max="10" width="57.6640625" bestFit="1" customWidth="1"/>
  </cols>
  <sheetData>
    <row r="1" spans="1:5" x14ac:dyDescent="0.3">
      <c r="A1" t="s">
        <v>47</v>
      </c>
    </row>
    <row r="2" spans="1:5" x14ac:dyDescent="0.3">
      <c r="A2" t="s">
        <v>53</v>
      </c>
    </row>
    <row r="3" spans="1:5" x14ac:dyDescent="0.3">
      <c r="A3" t="s">
        <v>48</v>
      </c>
    </row>
    <row r="4" spans="1:5" x14ac:dyDescent="0.3">
      <c r="A4" t="s">
        <v>49</v>
      </c>
    </row>
    <row r="5" spans="1:5" x14ac:dyDescent="0.3">
      <c r="A5" t="s">
        <v>50</v>
      </c>
    </row>
    <row r="6" spans="1:5" x14ac:dyDescent="0.3">
      <c r="A6" t="s">
        <v>52</v>
      </c>
    </row>
    <row r="7" spans="1:5" x14ac:dyDescent="0.3">
      <c r="A7" t="s">
        <v>51</v>
      </c>
    </row>
    <row r="8" spans="1:5" x14ac:dyDescent="0.3">
      <c r="A8" t="s">
        <v>54</v>
      </c>
    </row>
    <row r="9" spans="1:5" x14ac:dyDescent="0.3">
      <c r="A9" t="s">
        <v>55</v>
      </c>
    </row>
    <row r="10" spans="1:5" x14ac:dyDescent="0.3">
      <c r="A10" t="s">
        <v>56</v>
      </c>
    </row>
    <row r="11" spans="1:5" x14ac:dyDescent="0.3">
      <c r="A11" t="s">
        <v>57</v>
      </c>
    </row>
    <row r="12" spans="1:5" x14ac:dyDescent="0.3">
      <c r="A12" t="s">
        <v>78</v>
      </c>
      <c r="D12" t="s">
        <v>58</v>
      </c>
      <c r="E12" t="s">
        <v>59</v>
      </c>
    </row>
    <row r="13" spans="1:5" x14ac:dyDescent="0.3">
      <c r="A13" t="s">
        <v>80</v>
      </c>
    </row>
    <row r="14" spans="1:5" x14ac:dyDescent="0.3">
      <c r="A14" t="s">
        <v>81</v>
      </c>
    </row>
    <row r="16" spans="1:5" ht="15" thickBot="1" x14ac:dyDescent="0.35">
      <c r="A16" t="s">
        <v>7</v>
      </c>
    </row>
    <row r="17" spans="1:9" ht="15" thickBot="1" x14ac:dyDescent="0.35">
      <c r="A17" s="94" t="s">
        <v>60</v>
      </c>
      <c r="B17" s="95"/>
      <c r="C17" s="95"/>
      <c r="D17" s="95"/>
      <c r="E17" s="57">
        <f>Task!H29</f>
        <v>5</v>
      </c>
      <c r="F17" s="53">
        <f>Task!I29</f>
        <v>8</v>
      </c>
      <c r="G17" s="98" t="s">
        <v>61</v>
      </c>
      <c r="H17" s="99"/>
      <c r="I17" s="54"/>
    </row>
    <row r="18" spans="1:9" ht="15" thickBot="1" x14ac:dyDescent="0.35">
      <c r="A18" s="96" t="s">
        <v>62</v>
      </c>
      <c r="B18" s="73"/>
      <c r="C18" s="73"/>
      <c r="D18" s="73"/>
      <c r="E18" s="42" t="s">
        <v>63</v>
      </c>
      <c r="F18" s="29" t="s">
        <v>64</v>
      </c>
      <c r="G18" s="91" t="s">
        <v>65</v>
      </c>
      <c r="H18" s="92"/>
      <c r="I18" s="45" t="s">
        <v>66</v>
      </c>
    </row>
    <row r="19" spans="1:9" ht="15" thickBot="1" x14ac:dyDescent="0.35">
      <c r="A19" s="56" t="s">
        <v>68</v>
      </c>
      <c r="B19" s="25"/>
      <c r="C19" s="25"/>
      <c r="D19" s="25"/>
      <c r="E19" s="42">
        <f>Task!H27</f>
        <v>0.6</v>
      </c>
      <c r="F19" s="29">
        <f>Task!I27</f>
        <v>0.8</v>
      </c>
      <c r="G19" s="91" t="s">
        <v>67</v>
      </c>
      <c r="H19" s="92"/>
      <c r="I19" s="45">
        <f>Task!J27</f>
        <v>840</v>
      </c>
    </row>
    <row r="20" spans="1:9" ht="15" thickBot="1" x14ac:dyDescent="0.35">
      <c r="A20" s="17" t="s">
        <v>69</v>
      </c>
      <c r="B20" s="51"/>
      <c r="C20" s="51"/>
      <c r="D20" s="51"/>
      <c r="E20" s="58">
        <f>Task!H28</f>
        <v>0.1</v>
      </c>
      <c r="F20" s="52">
        <f>Task!I28</f>
        <v>0.2</v>
      </c>
      <c r="G20" s="97" t="s">
        <v>67</v>
      </c>
      <c r="H20" s="87"/>
      <c r="I20" s="55">
        <f>Task!J28</f>
        <v>180</v>
      </c>
    </row>
    <row r="21" spans="1:9" ht="15" thickBot="1" x14ac:dyDescent="0.35">
      <c r="A21" s="56"/>
      <c r="B21" s="25"/>
      <c r="C21" s="25"/>
      <c r="D21" s="61"/>
      <c r="E21" s="42" t="s">
        <v>70</v>
      </c>
      <c r="F21" s="42" t="s">
        <v>71</v>
      </c>
      <c r="G21" s="91"/>
      <c r="H21" s="92"/>
      <c r="I21" s="60"/>
    </row>
    <row r="23" spans="1:9" x14ac:dyDescent="0.3">
      <c r="A23" t="s">
        <v>72</v>
      </c>
      <c r="H23" t="s">
        <v>75</v>
      </c>
    </row>
    <row r="24" spans="1:9" x14ac:dyDescent="0.3">
      <c r="A24" t="s">
        <v>73</v>
      </c>
    </row>
    <row r="25" spans="1:9" x14ac:dyDescent="0.3">
      <c r="A25" t="s">
        <v>74</v>
      </c>
    </row>
    <row r="27" spans="1:9" x14ac:dyDescent="0.3">
      <c r="A27" t="s">
        <v>76</v>
      </c>
    </row>
    <row r="28" spans="1:9" x14ac:dyDescent="0.3">
      <c r="A28" t="s">
        <v>77</v>
      </c>
    </row>
    <row r="30" spans="1:9" x14ac:dyDescent="0.3">
      <c r="B30" t="s">
        <v>79</v>
      </c>
      <c r="E30" t="s">
        <v>58</v>
      </c>
      <c r="F30" t="s">
        <v>59</v>
      </c>
    </row>
    <row r="31" spans="1:9" x14ac:dyDescent="0.3">
      <c r="B31" t="s">
        <v>80</v>
      </c>
    </row>
    <row r="32" spans="1:9" x14ac:dyDescent="0.3">
      <c r="B32" t="s">
        <v>81</v>
      </c>
    </row>
    <row r="34" spans="1:13" x14ac:dyDescent="0.3">
      <c r="B34" t="s">
        <v>82</v>
      </c>
    </row>
    <row r="36" spans="1:13" x14ac:dyDescent="0.3">
      <c r="A36" t="s">
        <v>12</v>
      </c>
    </row>
    <row r="38" spans="1:13" x14ac:dyDescent="0.3">
      <c r="E38" t="s">
        <v>86</v>
      </c>
    </row>
    <row r="39" spans="1:13" x14ac:dyDescent="0.3">
      <c r="E39" t="s">
        <v>90</v>
      </c>
    </row>
    <row r="40" spans="1:13" x14ac:dyDescent="0.3">
      <c r="B40" t="s">
        <v>84</v>
      </c>
      <c r="E40" t="s">
        <v>91</v>
      </c>
    </row>
    <row r="41" spans="1:13" x14ac:dyDescent="0.3">
      <c r="B41" t="s">
        <v>85</v>
      </c>
    </row>
    <row r="42" spans="1:13" x14ac:dyDescent="0.3">
      <c r="D42" s="1" t="s">
        <v>100</v>
      </c>
      <c r="E42" s="1" t="s">
        <v>101</v>
      </c>
      <c r="F42" s="1" t="s">
        <v>102</v>
      </c>
      <c r="G42" s="1" t="s">
        <v>103</v>
      </c>
    </row>
    <row r="43" spans="1:13" ht="15" thickBot="1" x14ac:dyDescent="0.35"/>
    <row r="44" spans="1:13" x14ac:dyDescent="0.3">
      <c r="A44" s="5"/>
      <c r="B44" s="53"/>
      <c r="C44" s="53"/>
      <c r="D44" s="53" t="s">
        <v>63</v>
      </c>
      <c r="E44" s="110" t="s">
        <v>64</v>
      </c>
      <c r="F44" s="53" t="s">
        <v>87</v>
      </c>
      <c r="G44" s="54" t="s">
        <v>88</v>
      </c>
      <c r="H44" s="1"/>
      <c r="I44" s="1"/>
      <c r="J44" s="1" t="s">
        <v>92</v>
      </c>
    </row>
    <row r="45" spans="1:13" ht="15" thickBot="1" x14ac:dyDescent="0.35">
      <c r="A45" s="59" t="s">
        <v>83</v>
      </c>
      <c r="B45" s="52" t="s">
        <v>93</v>
      </c>
      <c r="C45" s="52" t="s">
        <v>89</v>
      </c>
      <c r="D45" s="52">
        <f>E17</f>
        <v>5</v>
      </c>
      <c r="E45" s="52">
        <f>F17</f>
        <v>8</v>
      </c>
      <c r="F45" s="52">
        <v>0</v>
      </c>
      <c r="G45" s="55">
        <v>0</v>
      </c>
      <c r="H45" s="122" t="s">
        <v>115</v>
      </c>
      <c r="I45" s="123"/>
      <c r="J45" s="123"/>
    </row>
    <row r="46" spans="1:13" x14ac:dyDescent="0.3">
      <c r="A46" s="111" t="s">
        <v>87</v>
      </c>
      <c r="B46" s="112">
        <v>0</v>
      </c>
      <c r="C46" s="169">
        <v>840</v>
      </c>
      <c r="D46" s="112">
        <v>0.6</v>
      </c>
      <c r="E46" s="113">
        <v>0.8</v>
      </c>
      <c r="F46" s="112">
        <v>1</v>
      </c>
      <c r="G46" s="114">
        <v>0</v>
      </c>
      <c r="H46" s="1">
        <f>C46/E46</f>
        <v>1050</v>
      </c>
      <c r="I46" s="1"/>
      <c r="J46" s="93" t="s">
        <v>104</v>
      </c>
      <c r="K46" s="93"/>
      <c r="L46" s="93"/>
      <c r="M46" s="93"/>
    </row>
    <row r="47" spans="1:13" ht="15" thickBot="1" x14ac:dyDescent="0.35">
      <c r="A47" s="13" t="s">
        <v>88</v>
      </c>
      <c r="B47" s="109">
        <v>0</v>
      </c>
      <c r="C47" s="170">
        <v>180</v>
      </c>
      <c r="D47" s="109">
        <v>0.1</v>
      </c>
      <c r="E47" s="117">
        <v>0.2</v>
      </c>
      <c r="F47" s="109">
        <v>0</v>
      </c>
      <c r="G47" s="115">
        <v>1</v>
      </c>
      <c r="H47" s="62">
        <f>C47/E47</f>
        <v>900</v>
      </c>
      <c r="I47" s="1"/>
      <c r="J47" s="93" t="s">
        <v>105</v>
      </c>
      <c r="K47" s="93"/>
      <c r="L47" s="93"/>
    </row>
    <row r="48" spans="1:13" x14ac:dyDescent="0.3">
      <c r="A48" s="118" t="s">
        <v>94</v>
      </c>
      <c r="B48" s="119"/>
      <c r="C48" s="111" t="s">
        <v>95</v>
      </c>
      <c r="D48" s="53" t="s">
        <v>96</v>
      </c>
      <c r="E48" s="110" t="s">
        <v>97</v>
      </c>
      <c r="F48" s="53" t="s">
        <v>98</v>
      </c>
      <c r="G48" s="54" t="s">
        <v>99</v>
      </c>
      <c r="H48" s="1"/>
      <c r="I48" s="1"/>
      <c r="J48" s="1"/>
    </row>
    <row r="49" spans="1:17" ht="15" thickBot="1" x14ac:dyDescent="0.35">
      <c r="A49" s="17"/>
      <c r="B49" s="51"/>
      <c r="C49" s="59">
        <v>0</v>
      </c>
      <c r="D49" s="172">
        <f>B46*D46-D45</f>
        <v>-5</v>
      </c>
      <c r="E49" s="173">
        <f>B46*E46-E45</f>
        <v>-8</v>
      </c>
      <c r="F49" s="172">
        <f>B46*F46-0</f>
        <v>0</v>
      </c>
      <c r="G49" s="174">
        <f>B46*G46-0</f>
        <v>0</v>
      </c>
      <c r="J49" t="s">
        <v>106</v>
      </c>
    </row>
    <row r="50" spans="1:17" x14ac:dyDescent="0.3">
      <c r="A50" s="157" t="s">
        <v>87</v>
      </c>
      <c r="B50" s="147">
        <v>0</v>
      </c>
      <c r="C50" s="157">
        <f>C46-(C47*E46)/E47</f>
        <v>120</v>
      </c>
      <c r="D50" s="158">
        <f>D46-(D47*E46)/E47</f>
        <v>0.1999999999999999</v>
      </c>
      <c r="E50" s="147">
        <v>0</v>
      </c>
      <c r="F50" s="147">
        <f>F46-(F47*E46)/E47</f>
        <v>1</v>
      </c>
      <c r="G50" s="148">
        <f>G46-(G47*E46)/E47</f>
        <v>-4</v>
      </c>
      <c r="H50" s="62">
        <f>C50/D50</f>
        <v>600.00000000000034</v>
      </c>
      <c r="I50" s="123"/>
      <c r="J50" t="s">
        <v>107</v>
      </c>
    </row>
    <row r="51" spans="1:17" ht="15" thickBot="1" x14ac:dyDescent="0.35">
      <c r="A51" s="125" t="s">
        <v>64</v>
      </c>
      <c r="B51" s="128">
        <v>8</v>
      </c>
      <c r="C51" s="125">
        <f>C47/E47</f>
        <v>900</v>
      </c>
      <c r="D51" s="155">
        <f>D47/E47</f>
        <v>0.5</v>
      </c>
      <c r="E51" s="128">
        <f>E47/E47</f>
        <v>1</v>
      </c>
      <c r="F51" s="128">
        <f>F47/E47</f>
        <v>0</v>
      </c>
      <c r="G51" s="116">
        <f>G47/E47</f>
        <v>5</v>
      </c>
      <c r="H51" s="2">
        <f>C51/D51</f>
        <v>1800</v>
      </c>
      <c r="J51" t="s">
        <v>108</v>
      </c>
      <c r="Q51" t="s">
        <v>109</v>
      </c>
    </row>
    <row r="52" spans="1:17" x14ac:dyDescent="0.3">
      <c r="A52" s="118" t="s">
        <v>94</v>
      </c>
      <c r="B52" s="171"/>
      <c r="C52" s="157" t="s">
        <v>95</v>
      </c>
      <c r="D52" s="147" t="s">
        <v>96</v>
      </c>
      <c r="E52" s="120" t="s">
        <v>97</v>
      </c>
      <c r="F52" s="147" t="s">
        <v>98</v>
      </c>
      <c r="G52" s="148" t="s">
        <v>99</v>
      </c>
      <c r="J52" t="s">
        <v>110</v>
      </c>
    </row>
    <row r="53" spans="1:17" ht="15" thickBot="1" x14ac:dyDescent="0.35">
      <c r="A53" s="127"/>
      <c r="B53" s="145"/>
      <c r="C53" s="126">
        <f>B51*C51-E50</f>
        <v>7200</v>
      </c>
      <c r="D53" s="159">
        <f>D49-(D47*E49)/E47</f>
        <v>-1</v>
      </c>
      <c r="E53" s="146">
        <v>0</v>
      </c>
      <c r="F53" s="146">
        <v>0</v>
      </c>
      <c r="G53" s="149">
        <v>40</v>
      </c>
    </row>
    <row r="54" spans="1:17" x14ac:dyDescent="0.3">
      <c r="A54" s="157" t="s">
        <v>63</v>
      </c>
      <c r="B54" s="147">
        <v>5</v>
      </c>
      <c r="C54" s="157">
        <v>600</v>
      </c>
      <c r="D54" s="160">
        <v>1</v>
      </c>
      <c r="E54" s="161">
        <v>0</v>
      </c>
      <c r="F54" s="162">
        <v>5</v>
      </c>
      <c r="G54" s="163">
        <v>-20</v>
      </c>
    </row>
    <row r="55" spans="1:17" ht="15" thickBot="1" x14ac:dyDescent="0.35">
      <c r="A55" s="125" t="s">
        <v>64</v>
      </c>
      <c r="B55" s="128">
        <v>8</v>
      </c>
      <c r="C55" s="126">
        <v>600</v>
      </c>
      <c r="D55" s="154">
        <v>0</v>
      </c>
      <c r="E55" s="152">
        <f>E51/E51</f>
        <v>1</v>
      </c>
      <c r="F55" s="153">
        <v>-2.5</v>
      </c>
      <c r="G55" s="164">
        <v>15</v>
      </c>
      <c r="H55" s="2"/>
    </row>
    <row r="56" spans="1:17" x14ac:dyDescent="0.3">
      <c r="A56" s="118" t="s">
        <v>94</v>
      </c>
      <c r="B56" s="171"/>
      <c r="C56" s="157" t="s">
        <v>95</v>
      </c>
      <c r="D56" s="147" t="s">
        <v>96</v>
      </c>
      <c r="E56" s="156" t="s">
        <v>97</v>
      </c>
      <c r="F56" s="147" t="s">
        <v>98</v>
      </c>
      <c r="G56" s="148" t="s">
        <v>99</v>
      </c>
    </row>
    <row r="57" spans="1:17" ht="15" thickBot="1" x14ac:dyDescent="0.35">
      <c r="A57" s="127"/>
      <c r="B57" s="145"/>
      <c r="C57" s="126">
        <v>7800</v>
      </c>
      <c r="D57" s="165">
        <v>0</v>
      </c>
      <c r="E57" s="166">
        <v>0</v>
      </c>
      <c r="F57" s="167">
        <v>5</v>
      </c>
      <c r="G57" s="168">
        <v>20</v>
      </c>
    </row>
    <row r="58" spans="1:17" x14ac:dyDescent="0.3">
      <c r="D58" s="101"/>
      <c r="E58" s="102"/>
      <c r="F58" s="103"/>
      <c r="G58" s="107"/>
    </row>
    <row r="59" spans="1:17" x14ac:dyDescent="0.3">
      <c r="A59" t="s">
        <v>111</v>
      </c>
      <c r="B59" s="2"/>
      <c r="C59" s="2"/>
      <c r="D59" s="104"/>
      <c r="E59" s="105"/>
      <c r="F59" s="106"/>
      <c r="G59" s="108"/>
      <c r="H59" s="123"/>
      <c r="I59" s="123"/>
      <c r="J59" s="123"/>
    </row>
    <row r="60" spans="1:17" x14ac:dyDescent="0.3">
      <c r="H60" s="105"/>
    </row>
    <row r="61" spans="1:17" x14ac:dyDescent="0.3">
      <c r="A61" t="s">
        <v>112</v>
      </c>
      <c r="B61" t="s">
        <v>113</v>
      </c>
      <c r="H61" s="19"/>
    </row>
    <row r="62" spans="1:17" x14ac:dyDescent="0.3">
      <c r="A62" t="s">
        <v>114</v>
      </c>
      <c r="H62" s="2"/>
    </row>
    <row r="66" spans="1:6" ht="15" thickBot="1" x14ac:dyDescent="0.35">
      <c r="A66" t="s">
        <v>116</v>
      </c>
    </row>
    <row r="67" spans="1:6" x14ac:dyDescent="0.3">
      <c r="A67" s="157" t="s">
        <v>117</v>
      </c>
      <c r="B67" s="147" t="s">
        <v>63</v>
      </c>
      <c r="C67" s="147" t="s">
        <v>64</v>
      </c>
      <c r="D67" s="147"/>
      <c r="E67" s="147"/>
      <c r="F67" s="148"/>
    </row>
    <row r="68" spans="1:6" x14ac:dyDescent="0.3">
      <c r="A68" s="125" t="s">
        <v>118</v>
      </c>
      <c r="B68" s="128">
        <v>600.00000000000034</v>
      </c>
      <c r="C68" s="128">
        <v>599.99999999999977</v>
      </c>
      <c r="D68" s="128"/>
      <c r="E68" s="128"/>
      <c r="F68" s="116"/>
    </row>
    <row r="69" spans="1:6" ht="15" thickBot="1" x14ac:dyDescent="0.35">
      <c r="A69" s="126" t="s">
        <v>119</v>
      </c>
      <c r="B69" s="146">
        <v>5</v>
      </c>
      <c r="C69" s="146">
        <v>8</v>
      </c>
      <c r="D69" s="146">
        <f>SUMPRODUCT(B$68:C$68,B69:C69)</f>
        <v>7800</v>
      </c>
      <c r="E69" s="146"/>
      <c r="F69" s="149"/>
    </row>
    <row r="70" spans="1:6" ht="15" thickBot="1" x14ac:dyDescent="0.35">
      <c r="A70" s="151"/>
      <c r="B70" s="130"/>
      <c r="C70" s="80" t="s">
        <v>120</v>
      </c>
      <c r="D70" s="80"/>
      <c r="E70" s="130"/>
      <c r="F70" s="140"/>
    </row>
    <row r="71" spans="1:6" ht="15" thickBot="1" x14ac:dyDescent="0.35">
      <c r="A71" s="151" t="s">
        <v>121</v>
      </c>
      <c r="B71" s="130"/>
      <c r="C71" s="130"/>
      <c r="D71" s="130" t="s">
        <v>124</v>
      </c>
      <c r="E71" s="130" t="s">
        <v>125</v>
      </c>
      <c r="F71" s="140" t="s">
        <v>126</v>
      </c>
    </row>
    <row r="72" spans="1:6" x14ac:dyDescent="0.3">
      <c r="A72" s="125" t="s">
        <v>122</v>
      </c>
      <c r="B72" s="128">
        <v>0.6</v>
      </c>
      <c r="C72" s="128">
        <v>0.8</v>
      </c>
      <c r="D72" s="128">
        <f>SUMPRODUCT(B$68:C$68,B72:C72)</f>
        <v>840</v>
      </c>
      <c r="E72" s="128" t="s">
        <v>67</v>
      </c>
      <c r="F72" s="116">
        <v>840</v>
      </c>
    </row>
    <row r="73" spans="1:6" ht="15" thickBot="1" x14ac:dyDescent="0.35">
      <c r="A73" s="126" t="s">
        <v>123</v>
      </c>
      <c r="B73" s="146">
        <v>0.1</v>
      </c>
      <c r="C73" s="146">
        <v>0.2</v>
      </c>
      <c r="D73" s="146">
        <f>SUMPRODUCT(B$68:C$68,B73:C73)</f>
        <v>180</v>
      </c>
      <c r="E73" s="146" t="s">
        <v>67</v>
      </c>
      <c r="F73" s="149">
        <v>180</v>
      </c>
    </row>
    <row r="76" spans="1:6" x14ac:dyDescent="0.3">
      <c r="A76" s="183" t="s">
        <v>42</v>
      </c>
      <c r="B76" t="s">
        <v>185</v>
      </c>
    </row>
    <row r="77" spans="1:6" x14ac:dyDescent="0.3">
      <c r="B77" t="s">
        <v>186</v>
      </c>
    </row>
    <row r="78" spans="1:6" x14ac:dyDescent="0.3">
      <c r="B78" t="s">
        <v>187</v>
      </c>
    </row>
    <row r="79" spans="1:6" x14ac:dyDescent="0.3">
      <c r="B79" t="s">
        <v>188</v>
      </c>
    </row>
    <row r="80" spans="1:6" x14ac:dyDescent="0.3">
      <c r="B80" t="s">
        <v>189</v>
      </c>
    </row>
    <row r="81" spans="1:2" x14ac:dyDescent="0.3">
      <c r="B81" t="s">
        <v>190</v>
      </c>
    </row>
    <row r="82" spans="1:2" x14ac:dyDescent="0.3">
      <c r="B82" s="121" t="s">
        <v>191</v>
      </c>
    </row>
    <row r="84" spans="1:2" x14ac:dyDescent="0.3">
      <c r="A84" t="s">
        <v>192</v>
      </c>
      <c r="B84" t="s">
        <v>193</v>
      </c>
    </row>
    <row r="85" spans="1:2" x14ac:dyDescent="0.3">
      <c r="A85" t="s">
        <v>194</v>
      </c>
      <c r="B85" t="s">
        <v>195</v>
      </c>
    </row>
    <row r="86" spans="1:2" x14ac:dyDescent="0.3">
      <c r="B86" s="121" t="s">
        <v>196</v>
      </c>
    </row>
  </sheetData>
  <mergeCells count="13">
    <mergeCell ref="C70:D70"/>
    <mergeCell ref="A52:B52"/>
    <mergeCell ref="A56:B56"/>
    <mergeCell ref="A17:D17"/>
    <mergeCell ref="G18:H18"/>
    <mergeCell ref="A18:D18"/>
    <mergeCell ref="G19:H19"/>
    <mergeCell ref="G20:H20"/>
    <mergeCell ref="G17:H17"/>
    <mergeCell ref="G21:H21"/>
    <mergeCell ref="A48:B48"/>
    <mergeCell ref="J46:M46"/>
    <mergeCell ref="J47:L47"/>
  </mergeCells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108A0-2548-4EB4-8D26-3B042A305CAF}">
  <dimension ref="A1:R83"/>
  <sheetViews>
    <sheetView topLeftCell="A61" workbookViewId="0">
      <selection activeCell="B83" sqref="B83:C83"/>
    </sheetView>
  </sheetViews>
  <sheetFormatPr defaultRowHeight="14.4" x14ac:dyDescent="0.3"/>
  <sheetData>
    <row r="1" spans="1:8" ht="15.6" x14ac:dyDescent="0.35">
      <c r="A1" s="128" t="s">
        <v>44</v>
      </c>
      <c r="B1" s="63" t="s">
        <v>45</v>
      </c>
      <c r="C1" s="63"/>
      <c r="D1" s="124"/>
      <c r="E1" s="124"/>
    </row>
    <row r="2" spans="1:8" x14ac:dyDescent="0.3">
      <c r="A2" s="124" t="s">
        <v>197</v>
      </c>
      <c r="B2" s="124"/>
      <c r="C2" s="124"/>
      <c r="D2" s="124"/>
      <c r="E2" s="124"/>
    </row>
    <row r="3" spans="1:8" ht="15" thickBot="1" x14ac:dyDescent="0.35">
      <c r="A3" t="s">
        <v>198</v>
      </c>
      <c r="H3" t="s">
        <v>202</v>
      </c>
    </row>
    <row r="4" spans="1:8" ht="15.6" thickTop="1" thickBot="1" x14ac:dyDescent="0.35">
      <c r="A4" s="133" t="s">
        <v>46</v>
      </c>
      <c r="B4" s="134">
        <v>70</v>
      </c>
      <c r="C4" s="134">
        <v>140</v>
      </c>
      <c r="D4" s="134">
        <v>210</v>
      </c>
      <c r="E4" s="135">
        <v>140</v>
      </c>
      <c r="H4" s="187" t="s">
        <v>203</v>
      </c>
    </row>
    <row r="5" spans="1:8" ht="15.6" thickTop="1" thickBot="1" x14ac:dyDescent="0.35">
      <c r="A5" s="142">
        <v>70</v>
      </c>
      <c r="B5" s="139">
        <v>1</v>
      </c>
      <c r="C5" s="136">
        <v>2</v>
      </c>
      <c r="D5" s="136">
        <v>1</v>
      </c>
      <c r="E5" s="129">
        <v>3</v>
      </c>
      <c r="H5" s="187" t="s">
        <v>204</v>
      </c>
    </row>
    <row r="6" spans="1:8" ht="15" thickBot="1" x14ac:dyDescent="0.35">
      <c r="A6" s="143">
        <v>140</v>
      </c>
      <c r="B6" s="140">
        <v>2</v>
      </c>
      <c r="C6" s="137">
        <v>4</v>
      </c>
      <c r="D6" s="137">
        <v>5</v>
      </c>
      <c r="E6" s="132">
        <v>8</v>
      </c>
    </row>
    <row r="7" spans="1:8" ht="15" thickBot="1" x14ac:dyDescent="0.35">
      <c r="A7" s="143">
        <v>210</v>
      </c>
      <c r="B7" s="140">
        <v>3</v>
      </c>
      <c r="C7" s="194">
        <v>5</v>
      </c>
      <c r="D7" s="137">
        <v>6</v>
      </c>
      <c r="E7" s="132">
        <v>9</v>
      </c>
    </row>
    <row r="8" spans="1:8" ht="15" thickBot="1" x14ac:dyDescent="0.35">
      <c r="A8" s="144">
        <v>210</v>
      </c>
      <c r="B8" s="141">
        <v>4</v>
      </c>
      <c r="C8" s="138">
        <v>6</v>
      </c>
      <c r="D8" s="195">
        <v>7</v>
      </c>
      <c r="E8" s="131">
        <v>10</v>
      </c>
    </row>
    <row r="9" spans="1:8" ht="15" thickTop="1" x14ac:dyDescent="0.3"/>
    <row r="10" spans="1:8" x14ac:dyDescent="0.3">
      <c r="A10" t="s">
        <v>199</v>
      </c>
    </row>
    <row r="12" spans="1:8" x14ac:dyDescent="0.3">
      <c r="A12" t="s">
        <v>200</v>
      </c>
      <c r="D12">
        <f>B4+C4+D4+E4</f>
        <v>560</v>
      </c>
    </row>
    <row r="13" spans="1:8" x14ac:dyDescent="0.3">
      <c r="A13" t="s">
        <v>201</v>
      </c>
      <c r="D13">
        <f>A5+A6+A7+A8</f>
        <v>630</v>
      </c>
    </row>
    <row r="15" spans="1:8" x14ac:dyDescent="0.3">
      <c r="C15" s="203" t="s">
        <v>214</v>
      </c>
      <c r="D15" s="150">
        <v>1</v>
      </c>
      <c r="E15" s="150">
        <v>4</v>
      </c>
      <c r="F15" s="150">
        <v>6</v>
      </c>
      <c r="G15" s="150">
        <v>10</v>
      </c>
      <c r="H15" s="150">
        <v>0</v>
      </c>
    </row>
    <row r="16" spans="1:8" ht="15" thickBot="1" x14ac:dyDescent="0.35">
      <c r="C16" t="s">
        <v>211</v>
      </c>
      <c r="D16" s="122">
        <v>1</v>
      </c>
      <c r="E16" s="122">
        <v>2</v>
      </c>
      <c r="F16" s="122">
        <v>3</v>
      </c>
      <c r="G16" s="122">
        <v>4</v>
      </c>
      <c r="H16" s="122">
        <v>5</v>
      </c>
    </row>
    <row r="17" spans="1:18" ht="15.6" thickTop="1" thickBot="1" x14ac:dyDescent="0.35">
      <c r="A17" s="203" t="s">
        <v>213</v>
      </c>
      <c r="B17" t="s">
        <v>210</v>
      </c>
      <c r="C17" s="133" t="s">
        <v>46</v>
      </c>
      <c r="D17" s="134">
        <v>70</v>
      </c>
      <c r="E17" s="134">
        <v>140</v>
      </c>
      <c r="F17" s="134">
        <v>210</v>
      </c>
      <c r="G17" s="134">
        <v>140</v>
      </c>
      <c r="H17" s="184">
        <f>$D$13-$D$12</f>
        <v>70</v>
      </c>
      <c r="I17" s="121"/>
      <c r="L17" t="s">
        <v>230</v>
      </c>
      <c r="M17" t="s">
        <v>231</v>
      </c>
    </row>
    <row r="18" spans="1:18" ht="15.6" thickTop="1" thickBot="1" x14ac:dyDescent="0.35">
      <c r="A18" s="150">
        <v>0</v>
      </c>
      <c r="B18" s="183">
        <v>1</v>
      </c>
      <c r="C18" s="142">
        <v>70</v>
      </c>
      <c r="D18" s="188" t="s">
        <v>209</v>
      </c>
      <c r="E18" s="191" t="s">
        <v>217</v>
      </c>
      <c r="F18" s="191" t="s">
        <v>218</v>
      </c>
      <c r="G18" s="192" t="s">
        <v>219</v>
      </c>
      <c r="H18" s="193" t="s">
        <v>220</v>
      </c>
      <c r="I18" s="200">
        <v>0</v>
      </c>
      <c r="L18" t="s">
        <v>232</v>
      </c>
      <c r="M18" t="s">
        <v>233</v>
      </c>
    </row>
    <row r="19" spans="1:18" ht="15" thickBot="1" x14ac:dyDescent="0.35">
      <c r="A19" s="150">
        <v>0</v>
      </c>
      <c r="B19" s="183">
        <v>2</v>
      </c>
      <c r="C19" s="143">
        <v>140</v>
      </c>
      <c r="D19" s="189" t="s">
        <v>226</v>
      </c>
      <c r="E19" s="194" t="s">
        <v>205</v>
      </c>
      <c r="F19" s="186" t="s">
        <v>229</v>
      </c>
      <c r="G19" s="196" t="s">
        <v>221</v>
      </c>
      <c r="H19" s="197" t="s">
        <v>220</v>
      </c>
      <c r="I19" s="201">
        <v>0</v>
      </c>
      <c r="L19" t="s">
        <v>234</v>
      </c>
      <c r="M19" t="s">
        <v>235</v>
      </c>
    </row>
    <row r="20" spans="1:18" ht="15" thickBot="1" x14ac:dyDescent="0.35">
      <c r="A20" s="150">
        <v>0</v>
      </c>
      <c r="B20" s="183">
        <v>3</v>
      </c>
      <c r="C20" s="143">
        <v>210</v>
      </c>
      <c r="D20" s="189" t="s">
        <v>227</v>
      </c>
      <c r="E20" s="194" t="s">
        <v>225</v>
      </c>
      <c r="F20" s="194" t="s">
        <v>206</v>
      </c>
      <c r="G20" s="196" t="s">
        <v>222</v>
      </c>
      <c r="H20" s="197" t="s">
        <v>220</v>
      </c>
      <c r="I20" s="200">
        <v>0</v>
      </c>
    </row>
    <row r="21" spans="1:18" ht="15" thickBot="1" x14ac:dyDescent="0.35">
      <c r="A21" s="150">
        <v>0</v>
      </c>
      <c r="B21" s="183">
        <v>4</v>
      </c>
      <c r="C21" s="144">
        <v>210</v>
      </c>
      <c r="D21" s="190" t="s">
        <v>228</v>
      </c>
      <c r="E21" s="195" t="s">
        <v>224</v>
      </c>
      <c r="F21" s="195" t="s">
        <v>223</v>
      </c>
      <c r="G21" s="199" t="s">
        <v>207</v>
      </c>
      <c r="H21" s="202" t="s">
        <v>208</v>
      </c>
      <c r="I21" s="198">
        <v>70</v>
      </c>
      <c r="J21" s="200">
        <v>0</v>
      </c>
    </row>
    <row r="22" spans="1:18" ht="15" thickTop="1" x14ac:dyDescent="0.3">
      <c r="D22" s="183">
        <v>0</v>
      </c>
      <c r="E22" s="183">
        <v>0</v>
      </c>
      <c r="F22" s="122">
        <v>0</v>
      </c>
      <c r="G22" s="122">
        <v>0</v>
      </c>
      <c r="H22" s="122">
        <v>0</v>
      </c>
    </row>
    <row r="23" spans="1:18" x14ac:dyDescent="0.3">
      <c r="I23" s="100"/>
      <c r="J23" s="100"/>
    </row>
    <row r="24" spans="1:18" x14ac:dyDescent="0.3">
      <c r="C24" s="122" t="s">
        <v>212</v>
      </c>
      <c r="D24" s="122">
        <f>D17*1+E17*4+F17*6+G17*10+H17*0</f>
        <v>3290</v>
      </c>
    </row>
    <row r="27" spans="1:18" x14ac:dyDescent="0.3">
      <c r="A27" t="s">
        <v>215</v>
      </c>
    </row>
    <row r="28" spans="1:18" x14ac:dyDescent="0.3">
      <c r="A28" t="s">
        <v>216</v>
      </c>
    </row>
    <row r="30" spans="1:18" x14ac:dyDescent="0.3">
      <c r="A30" s="121"/>
      <c r="B30" s="121"/>
      <c r="C30" s="203" t="s">
        <v>214</v>
      </c>
      <c r="D30" s="150">
        <v>0</v>
      </c>
      <c r="E30" s="150">
        <v>2</v>
      </c>
      <c r="F30" s="150">
        <v>3</v>
      </c>
      <c r="G30" s="150">
        <v>6</v>
      </c>
      <c r="H30" s="150">
        <v>-4</v>
      </c>
      <c r="I30" s="121"/>
      <c r="J30" s="121"/>
    </row>
    <row r="31" spans="1:18" ht="15" thickBot="1" x14ac:dyDescent="0.35">
      <c r="A31" s="121"/>
      <c r="B31" s="121"/>
      <c r="C31" s="121" t="s">
        <v>211</v>
      </c>
      <c r="D31" s="122">
        <v>1</v>
      </c>
      <c r="E31" s="122">
        <v>2</v>
      </c>
      <c r="F31" s="122">
        <v>3</v>
      </c>
      <c r="G31" s="122">
        <v>4</v>
      </c>
      <c r="H31" s="122">
        <v>5</v>
      </c>
      <c r="I31" s="121"/>
      <c r="J31" s="121"/>
    </row>
    <row r="32" spans="1:18" ht="15.6" thickTop="1" thickBot="1" x14ac:dyDescent="0.35">
      <c r="A32" s="203" t="s">
        <v>213</v>
      </c>
      <c r="B32" s="121" t="s">
        <v>210</v>
      </c>
      <c r="C32" s="133" t="s">
        <v>46</v>
      </c>
      <c r="D32" s="134">
        <v>70</v>
      </c>
      <c r="E32" s="134">
        <v>140</v>
      </c>
      <c r="F32" s="134">
        <v>210</v>
      </c>
      <c r="G32" s="134">
        <v>140</v>
      </c>
      <c r="H32" s="184">
        <f>$D$13-$D$12</f>
        <v>70</v>
      </c>
      <c r="I32" s="121"/>
      <c r="J32" s="121"/>
      <c r="K32" s="121" t="s">
        <v>232</v>
      </c>
      <c r="L32" s="121" t="s">
        <v>233</v>
      </c>
      <c r="M32" s="121"/>
      <c r="N32" s="121"/>
      <c r="O32" s="121"/>
      <c r="P32" s="121"/>
      <c r="Q32" s="121"/>
      <c r="R32" s="121"/>
    </row>
    <row r="33" spans="1:10" ht="15.6" thickTop="1" thickBot="1" x14ac:dyDescent="0.35">
      <c r="A33" s="150">
        <v>-3</v>
      </c>
      <c r="B33" s="183">
        <v>1</v>
      </c>
      <c r="C33" s="142">
        <v>70</v>
      </c>
      <c r="D33" s="185" t="s">
        <v>248</v>
      </c>
      <c r="E33" s="191" t="s">
        <v>244</v>
      </c>
      <c r="F33" s="191" t="s">
        <v>241</v>
      </c>
      <c r="G33" s="204" t="s">
        <v>236</v>
      </c>
      <c r="H33" s="193" t="s">
        <v>220</v>
      </c>
      <c r="I33" s="200">
        <v>0</v>
      </c>
      <c r="J33" s="121"/>
    </row>
    <row r="34" spans="1:10" ht="15" thickBot="1" x14ac:dyDescent="0.35">
      <c r="A34" s="150">
        <v>2</v>
      </c>
      <c r="B34" s="183">
        <v>2</v>
      </c>
      <c r="C34" s="143">
        <v>140</v>
      </c>
      <c r="D34" s="205" t="s">
        <v>247</v>
      </c>
      <c r="E34" s="194" t="s">
        <v>205</v>
      </c>
      <c r="F34" s="186" t="s">
        <v>242</v>
      </c>
      <c r="G34" s="196" t="s">
        <v>239</v>
      </c>
      <c r="H34" s="197" t="s">
        <v>220</v>
      </c>
      <c r="I34" s="201">
        <v>0</v>
      </c>
      <c r="J34" s="121"/>
    </row>
    <row r="35" spans="1:10" ht="15" thickBot="1" x14ac:dyDescent="0.35">
      <c r="A35" s="150">
        <v>3</v>
      </c>
      <c r="B35" s="183">
        <v>3</v>
      </c>
      <c r="C35" s="143">
        <v>210</v>
      </c>
      <c r="D35" s="205" t="s">
        <v>246</v>
      </c>
      <c r="E35" s="186" t="s">
        <v>242</v>
      </c>
      <c r="F35" s="194" t="s">
        <v>206</v>
      </c>
      <c r="G35" s="196" t="s">
        <v>240</v>
      </c>
      <c r="H35" s="197" t="s">
        <v>220</v>
      </c>
      <c r="I35" s="200">
        <v>0</v>
      </c>
      <c r="J35" s="121"/>
    </row>
    <row r="36" spans="1:10" ht="15" thickBot="1" x14ac:dyDescent="0.35">
      <c r="A36" s="150">
        <v>4</v>
      </c>
      <c r="B36" s="183">
        <v>4</v>
      </c>
      <c r="C36" s="144">
        <v>210</v>
      </c>
      <c r="D36" s="190" t="s">
        <v>238</v>
      </c>
      <c r="E36" s="206" t="s">
        <v>245</v>
      </c>
      <c r="F36" s="206" t="s">
        <v>243</v>
      </c>
      <c r="G36" s="199" t="s">
        <v>237</v>
      </c>
      <c r="H36" s="202" t="s">
        <v>208</v>
      </c>
      <c r="I36" s="198">
        <v>70</v>
      </c>
      <c r="J36" s="200">
        <v>0</v>
      </c>
    </row>
    <row r="37" spans="1:10" ht="15" thickTop="1" x14ac:dyDescent="0.3">
      <c r="A37" s="121"/>
      <c r="B37" s="121"/>
      <c r="C37" s="121"/>
      <c r="D37" s="183">
        <v>0</v>
      </c>
      <c r="E37" s="183">
        <v>0</v>
      </c>
      <c r="F37" s="122">
        <v>0</v>
      </c>
      <c r="G37" s="122">
        <v>0</v>
      </c>
      <c r="H37" s="122">
        <v>0</v>
      </c>
      <c r="I37" s="121"/>
      <c r="J37" s="121"/>
    </row>
    <row r="38" spans="1:10" x14ac:dyDescent="0.3">
      <c r="A38" s="121"/>
      <c r="B38" s="121"/>
      <c r="C38" s="121"/>
      <c r="D38" s="121"/>
      <c r="E38" s="121"/>
      <c r="F38" s="121"/>
      <c r="G38" s="121"/>
      <c r="H38" s="121"/>
      <c r="I38" s="100"/>
      <c r="J38" s="100"/>
    </row>
    <row r="39" spans="1:10" x14ac:dyDescent="0.3">
      <c r="A39" s="121"/>
      <c r="B39" s="121"/>
      <c r="C39" s="207" t="s">
        <v>212</v>
      </c>
      <c r="D39" s="207">
        <f>D32*4+E32*4+210*6+3*70+10*70+0*70</f>
        <v>3010</v>
      </c>
      <c r="E39" s="121"/>
      <c r="F39" s="121"/>
      <c r="G39" s="121"/>
      <c r="H39" s="121"/>
      <c r="I39" s="121"/>
      <c r="J39" s="121"/>
    </row>
    <row r="42" spans="1:10" x14ac:dyDescent="0.3">
      <c r="A42" t="s">
        <v>249</v>
      </c>
    </row>
    <row r="43" spans="1:10" ht="15" thickBot="1" x14ac:dyDescent="0.35"/>
    <row r="44" spans="1:10" x14ac:dyDescent="0.3">
      <c r="A44" s="157"/>
      <c r="B44" s="147" t="s">
        <v>250</v>
      </c>
      <c r="C44" s="147" t="s">
        <v>251</v>
      </c>
      <c r="D44" s="147" t="s">
        <v>252</v>
      </c>
      <c r="E44" s="147" t="s">
        <v>253</v>
      </c>
      <c r="F44" s="147" t="s">
        <v>255</v>
      </c>
      <c r="G44" s="148" t="s">
        <v>254</v>
      </c>
      <c r="H44" s="122"/>
      <c r="I44" s="122"/>
    </row>
    <row r="45" spans="1:10" x14ac:dyDescent="0.3">
      <c r="A45" s="125" t="s">
        <v>100</v>
      </c>
      <c r="B45" s="128">
        <v>1</v>
      </c>
      <c r="C45" s="128">
        <v>2</v>
      </c>
      <c r="D45" s="128">
        <v>1</v>
      </c>
      <c r="E45" s="128">
        <v>3</v>
      </c>
      <c r="F45" s="128">
        <v>0</v>
      </c>
      <c r="G45" s="116">
        <v>70</v>
      </c>
    </row>
    <row r="46" spans="1:10" x14ac:dyDescent="0.3">
      <c r="A46" s="125" t="s">
        <v>101</v>
      </c>
      <c r="B46" s="128">
        <v>2</v>
      </c>
      <c r="C46" s="128">
        <v>4</v>
      </c>
      <c r="D46" s="128">
        <v>5</v>
      </c>
      <c r="E46" s="128">
        <v>8</v>
      </c>
      <c r="F46" s="128">
        <v>0</v>
      </c>
      <c r="G46" s="116">
        <v>140</v>
      </c>
    </row>
    <row r="47" spans="1:10" x14ac:dyDescent="0.3">
      <c r="A47" s="125" t="s">
        <v>102</v>
      </c>
      <c r="B47" s="128">
        <v>3</v>
      </c>
      <c r="C47" s="128">
        <v>5</v>
      </c>
      <c r="D47" s="128">
        <v>6</v>
      </c>
      <c r="E47" s="128">
        <v>9</v>
      </c>
      <c r="F47" s="128">
        <v>0</v>
      </c>
      <c r="G47" s="116">
        <v>210</v>
      </c>
    </row>
    <row r="48" spans="1:10" x14ac:dyDescent="0.3">
      <c r="A48" s="125" t="s">
        <v>103</v>
      </c>
      <c r="B48" s="128">
        <v>4</v>
      </c>
      <c r="C48" s="128">
        <v>6</v>
      </c>
      <c r="D48" s="128">
        <v>7</v>
      </c>
      <c r="E48" s="128">
        <v>10</v>
      </c>
      <c r="F48" s="128">
        <v>0</v>
      </c>
      <c r="G48" s="116">
        <v>210</v>
      </c>
    </row>
    <row r="49" spans="1:7" ht="15" thickBot="1" x14ac:dyDescent="0.35">
      <c r="A49" s="126" t="s">
        <v>210</v>
      </c>
      <c r="B49" s="146">
        <v>70</v>
      </c>
      <c r="C49" s="146">
        <v>140</v>
      </c>
      <c r="D49" s="146">
        <v>210</v>
      </c>
      <c r="E49" s="146">
        <v>140</v>
      </c>
      <c r="F49" s="146">
        <v>70</v>
      </c>
      <c r="G49" s="149"/>
    </row>
    <row r="52" spans="1:7" ht="15" thickBot="1" x14ac:dyDescent="0.35"/>
    <row r="53" spans="1:7" x14ac:dyDescent="0.3">
      <c r="A53" s="157"/>
      <c r="B53" s="147" t="s">
        <v>250</v>
      </c>
      <c r="C53" s="147" t="s">
        <v>251</v>
      </c>
      <c r="D53" s="147" t="s">
        <v>252</v>
      </c>
      <c r="E53" s="147" t="s">
        <v>253</v>
      </c>
      <c r="F53" s="147" t="s">
        <v>255</v>
      </c>
      <c r="G53" s="148" t="s">
        <v>254</v>
      </c>
    </row>
    <row r="54" spans="1:7" x14ac:dyDescent="0.3">
      <c r="A54" s="125" t="s">
        <v>100</v>
      </c>
      <c r="B54" s="128">
        <v>0</v>
      </c>
      <c r="C54" s="128">
        <v>0</v>
      </c>
      <c r="D54" s="128">
        <v>0</v>
      </c>
      <c r="E54" s="128">
        <v>70</v>
      </c>
      <c r="F54" s="128">
        <v>0</v>
      </c>
      <c r="G54" s="116">
        <f>SUM(B54:F54)</f>
        <v>70</v>
      </c>
    </row>
    <row r="55" spans="1:7" x14ac:dyDescent="0.3">
      <c r="A55" s="125" t="s">
        <v>101</v>
      </c>
      <c r="B55" s="128">
        <v>0</v>
      </c>
      <c r="C55" s="128">
        <v>0</v>
      </c>
      <c r="D55" s="128">
        <v>140</v>
      </c>
      <c r="E55" s="128">
        <v>0</v>
      </c>
      <c r="F55" s="128">
        <v>0</v>
      </c>
      <c r="G55" s="116">
        <f t="shared" ref="G55:G58" si="0">SUM(B55:F55)</f>
        <v>140</v>
      </c>
    </row>
    <row r="56" spans="1:7" x14ac:dyDescent="0.3">
      <c r="A56" s="125" t="s">
        <v>102</v>
      </c>
      <c r="B56" s="128">
        <v>70</v>
      </c>
      <c r="C56" s="128">
        <v>0</v>
      </c>
      <c r="D56" s="128">
        <v>70</v>
      </c>
      <c r="E56" s="128">
        <v>70</v>
      </c>
      <c r="F56" s="128">
        <v>0</v>
      </c>
      <c r="G56" s="116">
        <f t="shared" si="0"/>
        <v>210</v>
      </c>
    </row>
    <row r="57" spans="1:7" x14ac:dyDescent="0.3">
      <c r="A57" s="125" t="s">
        <v>103</v>
      </c>
      <c r="B57" s="128">
        <v>0</v>
      </c>
      <c r="C57" s="128">
        <v>140</v>
      </c>
      <c r="D57" s="128">
        <v>0</v>
      </c>
      <c r="E57" s="128">
        <v>0</v>
      </c>
      <c r="F57" s="128">
        <v>70</v>
      </c>
      <c r="G57" s="116">
        <f t="shared" si="0"/>
        <v>210</v>
      </c>
    </row>
    <row r="58" spans="1:7" ht="15" thickBot="1" x14ac:dyDescent="0.35">
      <c r="A58" s="126" t="s">
        <v>210</v>
      </c>
      <c r="B58" s="146">
        <f>SUM(B54:B57)</f>
        <v>70</v>
      </c>
      <c r="C58" s="146">
        <f t="shared" ref="C58:F58" si="1">SUM(C54:C57)</f>
        <v>140</v>
      </c>
      <c r="D58" s="146">
        <f t="shared" si="1"/>
        <v>210</v>
      </c>
      <c r="E58" s="146">
        <f t="shared" si="1"/>
        <v>140</v>
      </c>
      <c r="F58" s="146">
        <f t="shared" si="1"/>
        <v>70</v>
      </c>
      <c r="G58" s="149"/>
    </row>
    <row r="59" spans="1:7" x14ac:dyDescent="0.3">
      <c r="A59" s="122"/>
      <c r="B59" s="122"/>
      <c r="C59" s="122"/>
      <c r="D59" s="122"/>
      <c r="E59" s="122"/>
      <c r="F59" s="122"/>
    </row>
    <row r="60" spans="1:7" x14ac:dyDescent="0.3">
      <c r="A60" s="122"/>
      <c r="B60" s="122"/>
      <c r="C60" s="122"/>
      <c r="D60" s="122"/>
      <c r="E60" s="122"/>
      <c r="F60" s="121"/>
    </row>
    <row r="61" spans="1:7" x14ac:dyDescent="0.3">
      <c r="A61" s="121"/>
      <c r="B61" s="207" t="s">
        <v>212</v>
      </c>
      <c r="C61" s="208">
        <f>SUMPRODUCT(B45:F48,B54:F57)</f>
        <v>3010</v>
      </c>
      <c r="D61" s="121"/>
      <c r="E61" s="121"/>
      <c r="F61" s="121"/>
    </row>
    <row r="64" spans="1:7" ht="15.6" x14ac:dyDescent="0.35">
      <c r="A64" t="s">
        <v>9</v>
      </c>
      <c r="B64" s="128" t="s">
        <v>44</v>
      </c>
      <c r="C64" s="63" t="s">
        <v>45</v>
      </c>
      <c r="D64" s="63"/>
    </row>
    <row r="66" spans="1:7" ht="15" thickBot="1" x14ac:dyDescent="0.35"/>
    <row r="67" spans="1:7" x14ac:dyDescent="0.3">
      <c r="A67" s="157"/>
      <c r="B67" s="147" t="s">
        <v>250</v>
      </c>
      <c r="C67" s="147" t="s">
        <v>251</v>
      </c>
      <c r="D67" s="147" t="s">
        <v>252</v>
      </c>
      <c r="E67" s="147" t="s">
        <v>253</v>
      </c>
      <c r="F67" s="147" t="s">
        <v>255</v>
      </c>
      <c r="G67" s="148" t="s">
        <v>254</v>
      </c>
    </row>
    <row r="68" spans="1:7" x14ac:dyDescent="0.3">
      <c r="A68" s="125" t="s">
        <v>100</v>
      </c>
      <c r="B68" s="128">
        <v>1</v>
      </c>
      <c r="C68" s="128">
        <v>2</v>
      </c>
      <c r="D68" s="128">
        <v>1</v>
      </c>
      <c r="E68" s="128">
        <v>3</v>
      </c>
      <c r="F68" s="128">
        <v>0</v>
      </c>
      <c r="G68" s="116">
        <v>70</v>
      </c>
    </row>
    <row r="69" spans="1:7" x14ac:dyDescent="0.3">
      <c r="A69" s="125" t="s">
        <v>101</v>
      </c>
      <c r="B69" s="128">
        <v>2</v>
      </c>
      <c r="C69" s="128">
        <v>4</v>
      </c>
      <c r="D69" s="128">
        <v>5</v>
      </c>
      <c r="E69" s="128">
        <v>8</v>
      </c>
      <c r="F69" s="128">
        <v>0</v>
      </c>
      <c r="G69" s="116">
        <v>140</v>
      </c>
    </row>
    <row r="70" spans="1:7" x14ac:dyDescent="0.3">
      <c r="A70" s="125" t="s">
        <v>102</v>
      </c>
      <c r="B70" s="128">
        <v>3</v>
      </c>
      <c r="C70" s="128">
        <v>5</v>
      </c>
      <c r="D70" s="128">
        <v>6</v>
      </c>
      <c r="E70" s="128">
        <v>9</v>
      </c>
      <c r="F70" s="128">
        <v>0</v>
      </c>
      <c r="G70" s="116">
        <v>210</v>
      </c>
    </row>
    <row r="71" spans="1:7" x14ac:dyDescent="0.3">
      <c r="A71" s="125" t="s">
        <v>103</v>
      </c>
      <c r="B71" s="128">
        <v>4</v>
      </c>
      <c r="C71" s="128">
        <v>6</v>
      </c>
      <c r="D71" s="128">
        <v>7</v>
      </c>
      <c r="E71" s="128">
        <v>10</v>
      </c>
      <c r="F71" s="128">
        <v>0</v>
      </c>
      <c r="G71" s="116">
        <v>210</v>
      </c>
    </row>
    <row r="72" spans="1:7" ht="15" thickBot="1" x14ac:dyDescent="0.35">
      <c r="A72" s="126" t="s">
        <v>210</v>
      </c>
      <c r="B72" s="146">
        <v>70</v>
      </c>
      <c r="C72" s="146">
        <v>140</v>
      </c>
      <c r="D72" s="146">
        <v>210</v>
      </c>
      <c r="E72" s="146">
        <v>140</v>
      </c>
      <c r="F72" s="146">
        <v>70</v>
      </c>
      <c r="G72" s="149"/>
    </row>
    <row r="73" spans="1:7" x14ac:dyDescent="0.3">
      <c r="A73" s="121"/>
      <c r="B73" s="121"/>
      <c r="C73" s="121"/>
      <c r="D73" s="121"/>
      <c r="E73" s="121"/>
      <c r="F73" s="121"/>
      <c r="G73" s="121"/>
    </row>
    <row r="74" spans="1:7" x14ac:dyDescent="0.3">
      <c r="A74" s="121"/>
      <c r="B74" s="121"/>
      <c r="C74" s="121"/>
      <c r="D74" s="121"/>
      <c r="E74" s="121"/>
      <c r="F74" s="121"/>
      <c r="G74" s="121"/>
    </row>
    <row r="75" spans="1:7" ht="15" thickBot="1" x14ac:dyDescent="0.35">
      <c r="A75" s="121"/>
      <c r="B75" s="121"/>
      <c r="C75" s="121"/>
      <c r="D75" s="121"/>
      <c r="E75" s="121"/>
      <c r="F75" s="121"/>
      <c r="G75" s="121"/>
    </row>
    <row r="76" spans="1:7" x14ac:dyDescent="0.3">
      <c r="A76" s="157"/>
      <c r="B76" s="147" t="s">
        <v>250</v>
      </c>
      <c r="C76" s="147" t="s">
        <v>251</v>
      </c>
      <c r="D76" s="147" t="s">
        <v>252</v>
      </c>
      <c r="E76" s="147" t="s">
        <v>253</v>
      </c>
      <c r="F76" s="147" t="s">
        <v>255</v>
      </c>
      <c r="G76" s="148" t="s">
        <v>254</v>
      </c>
    </row>
    <row r="77" spans="1:7" x14ac:dyDescent="0.3">
      <c r="A77" s="125" t="s">
        <v>100</v>
      </c>
      <c r="B77" s="128">
        <v>0</v>
      </c>
      <c r="C77" s="128">
        <v>0</v>
      </c>
      <c r="D77" s="128">
        <v>0</v>
      </c>
      <c r="E77" s="128">
        <v>70</v>
      </c>
      <c r="F77" s="128">
        <v>0</v>
      </c>
      <c r="G77" s="116">
        <f>SUM(B77:F77)</f>
        <v>70</v>
      </c>
    </row>
    <row r="78" spans="1:7" x14ac:dyDescent="0.3">
      <c r="A78" s="125" t="s">
        <v>101</v>
      </c>
      <c r="B78" s="128">
        <v>0</v>
      </c>
      <c r="C78" s="128">
        <v>140</v>
      </c>
      <c r="D78" s="128">
        <v>0</v>
      </c>
      <c r="E78" s="128">
        <v>0</v>
      </c>
      <c r="F78" s="128">
        <v>0</v>
      </c>
      <c r="G78" s="116">
        <f t="shared" ref="G78:G80" si="2">SUM(B78:F78)</f>
        <v>140</v>
      </c>
    </row>
    <row r="79" spans="1:7" x14ac:dyDescent="0.3">
      <c r="A79" s="125" t="s">
        <v>102</v>
      </c>
      <c r="B79" s="128">
        <v>70</v>
      </c>
      <c r="C79" s="128">
        <v>0</v>
      </c>
      <c r="D79" s="128">
        <v>70</v>
      </c>
      <c r="E79" s="128">
        <v>70</v>
      </c>
      <c r="F79" s="128">
        <v>0</v>
      </c>
      <c r="G79" s="116">
        <f t="shared" si="2"/>
        <v>210</v>
      </c>
    </row>
    <row r="80" spans="1:7" x14ac:dyDescent="0.3">
      <c r="A80" s="125" t="s">
        <v>103</v>
      </c>
      <c r="B80" s="128">
        <v>0</v>
      </c>
      <c r="C80" s="128">
        <v>0</v>
      </c>
      <c r="D80" s="128">
        <v>140</v>
      </c>
      <c r="E80" s="128">
        <v>0</v>
      </c>
      <c r="F80" s="128">
        <v>70</v>
      </c>
      <c r="G80" s="116">
        <f t="shared" si="2"/>
        <v>210</v>
      </c>
    </row>
    <row r="81" spans="1:7" ht="15" thickBot="1" x14ac:dyDescent="0.35">
      <c r="A81" s="126" t="s">
        <v>210</v>
      </c>
      <c r="B81" s="146">
        <f>SUM(B77:B80)</f>
        <v>70</v>
      </c>
      <c r="C81" s="146">
        <f t="shared" ref="C81" si="3">SUM(C77:C80)</f>
        <v>140</v>
      </c>
      <c r="D81" s="146">
        <f t="shared" ref="D81" si="4">SUM(D77:D80)</f>
        <v>210</v>
      </c>
      <c r="E81" s="146">
        <f t="shared" ref="E81" si="5">SUM(E77:E80)</f>
        <v>140</v>
      </c>
      <c r="F81" s="146">
        <f t="shared" ref="F81" si="6">SUM(F77:F80)</f>
        <v>70</v>
      </c>
      <c r="G81" s="149"/>
    </row>
    <row r="83" spans="1:7" x14ac:dyDescent="0.3">
      <c r="B83" s="207" t="s">
        <v>212</v>
      </c>
      <c r="C83" s="208">
        <f>SUMPRODUCT(B68:F71,B77:F80)</f>
        <v>3010</v>
      </c>
    </row>
  </sheetData>
  <mergeCells count="2">
    <mergeCell ref="B1:C1"/>
    <mergeCell ref="C64:D64"/>
  </mergeCell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Task</vt:lpstr>
      <vt:lpstr>Отчет о результатах 1</vt:lpstr>
      <vt:lpstr>Отчет об устойчивости 1</vt:lpstr>
      <vt:lpstr>Отчет о пределах 1</vt:lpstr>
      <vt:lpstr>Task 1</vt:lpstr>
      <vt:lpstr>Task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Алексей Шиш</dc:creator>
  <cp:lastModifiedBy>Алексей Шиш</cp:lastModifiedBy>
  <dcterms:created xsi:type="dcterms:W3CDTF">2015-06-05T18:19:34Z</dcterms:created>
  <dcterms:modified xsi:type="dcterms:W3CDTF">2019-09-30T15:42:46Z</dcterms:modified>
</cp:coreProperties>
</file>