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shi Watanabe\Documents\1.CKG\03_年度計画\2021年度\3.カリキュラム\"/>
    </mc:Choice>
  </mc:AlternateContent>
  <bookViews>
    <workbookView xWindow="3300" yWindow="0" windowWidth="17208" windowHeight="11748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統合カリキュラム!$H$3:$R$136</definedName>
    <definedName name="_xlnm.Print_Area" localSheetId="1">コンピュータ教育学院＿一般!$A$4:$S$201</definedName>
    <definedName name="_xlnm.Print_Area" localSheetId="3">コンピュータ教育学院＿留学!$A$4:$S$101</definedName>
    <definedName name="_xlnm.Print_Area" localSheetId="2">メディアコミュニケーション＿一般!$A$4:$S$160</definedName>
    <definedName name="_xlnm.Print_Area" localSheetId="4">メディアコミュニケーション＿留学!$A$4:$S$101</definedName>
    <definedName name="_xlnm.Print_Area" localSheetId="0">統合カリキュラム!$A$1:$Q$148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1" i="9" l="1"/>
  <c r="F191" i="9" l="1"/>
  <c r="G191" i="9" l="1"/>
  <c r="F57" i="15"/>
  <c r="G57" i="15" s="1"/>
  <c r="F58" i="15"/>
  <c r="R58" i="15" s="1"/>
  <c r="F59" i="15"/>
  <c r="G59" i="15" s="1"/>
  <c r="F60" i="15"/>
  <c r="R60" i="15" s="1"/>
  <c r="R59" i="15" l="1"/>
  <c r="G60" i="15"/>
  <c r="G58" i="15"/>
  <c r="R57" i="15"/>
  <c r="H136" i="17" l="1"/>
  <c r="R73" i="15" l="1"/>
  <c r="F73" i="15"/>
  <c r="G73" i="15" s="1"/>
  <c r="F74" i="15"/>
  <c r="G74" i="15" s="1"/>
  <c r="F75" i="15"/>
  <c r="G75" i="15" s="1"/>
  <c r="R75" i="15"/>
  <c r="R76" i="15"/>
  <c r="R74" i="15" l="1"/>
  <c r="F54" i="15"/>
  <c r="G54" i="15" s="1"/>
  <c r="R54" i="15" l="1"/>
  <c r="F118" i="9" l="1"/>
  <c r="R118" i="9" s="1"/>
  <c r="G118" i="9" l="1"/>
  <c r="F40" i="15"/>
  <c r="R40" i="15" s="1"/>
  <c r="G40" i="15" l="1"/>
  <c r="O120" i="9"/>
  <c r="F62" i="15" l="1"/>
  <c r="G62" i="15" s="1"/>
  <c r="F63" i="15"/>
  <c r="G63" i="15" s="1"/>
  <c r="R63" i="15" l="1"/>
  <c r="R62" i="15"/>
  <c r="F146" i="15"/>
  <c r="G146" i="15" s="1"/>
  <c r="F147" i="15"/>
  <c r="G147" i="15" s="1"/>
  <c r="F127" i="15"/>
  <c r="G127" i="15" s="1"/>
  <c r="F128" i="15"/>
  <c r="G128" i="15" s="1"/>
  <c r="F123" i="15"/>
  <c r="G123" i="15" s="1"/>
  <c r="F124" i="15"/>
  <c r="R124" i="15" s="1"/>
  <c r="G124" i="15"/>
  <c r="F125" i="15"/>
  <c r="G125" i="15" s="1"/>
  <c r="F126" i="15"/>
  <c r="G126" i="15" s="1"/>
  <c r="F99" i="15"/>
  <c r="G99" i="15" s="1"/>
  <c r="F100" i="15"/>
  <c r="G100" i="15" s="1"/>
  <c r="F101" i="15"/>
  <c r="G101" i="15" s="1"/>
  <c r="F102" i="15"/>
  <c r="G102" i="15" s="1"/>
  <c r="R146" i="15" l="1"/>
  <c r="R147" i="15"/>
  <c r="R128" i="15"/>
  <c r="R127" i="15"/>
  <c r="R126" i="15"/>
  <c r="R125" i="15"/>
  <c r="R123" i="15"/>
  <c r="R102" i="15"/>
  <c r="R101" i="15"/>
  <c r="R100" i="15"/>
  <c r="R99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82" i="15"/>
  <c r="Q29" i="15"/>
  <c r="S139" i="17"/>
  <c r="S141" i="17" s="1"/>
  <c r="F98" i="15" l="1"/>
  <c r="G98" i="15" s="1"/>
  <c r="F103" i="15"/>
  <c r="G103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8" i="15"/>
  <c r="R103" i="15"/>
  <c r="R154" i="9"/>
  <c r="G155" i="9"/>
  <c r="G156" i="9"/>
  <c r="G135" i="9"/>
  <c r="G138" i="9"/>
  <c r="G136" i="9"/>
  <c r="R139" i="9"/>
  <c r="G67" i="9"/>
  <c r="G12" i="9"/>
  <c r="I143" i="17" l="1"/>
  <c r="J143" i="17"/>
  <c r="K143" i="17"/>
  <c r="L143" i="17"/>
  <c r="M143" i="17"/>
  <c r="N143" i="17"/>
  <c r="O143" i="17"/>
  <c r="P143" i="17"/>
  <c r="Q143" i="17"/>
  <c r="I144" i="17"/>
  <c r="J144" i="17"/>
  <c r="K144" i="17"/>
  <c r="L144" i="17"/>
  <c r="M144" i="17"/>
  <c r="N144" i="17"/>
  <c r="O144" i="17"/>
  <c r="P144" i="17"/>
  <c r="Q144" i="17"/>
  <c r="H144" i="17"/>
  <c r="H143" i="17"/>
  <c r="Q142" i="17"/>
  <c r="I142" i="17"/>
  <c r="J142" i="17"/>
  <c r="K142" i="17"/>
  <c r="L142" i="17"/>
  <c r="M142" i="17"/>
  <c r="N142" i="17"/>
  <c r="O142" i="17"/>
  <c r="P142" i="17"/>
  <c r="H142" i="17"/>
  <c r="I139" i="17"/>
  <c r="J139" i="17"/>
  <c r="K139" i="17"/>
  <c r="L139" i="17"/>
  <c r="M139" i="17"/>
  <c r="N139" i="17"/>
  <c r="O139" i="17"/>
  <c r="P139" i="17"/>
  <c r="Q139" i="17"/>
  <c r="H139" i="17"/>
  <c r="H140" i="17" s="1"/>
  <c r="H138" i="17"/>
  <c r="I138" i="17"/>
  <c r="J138" i="17"/>
  <c r="K138" i="17"/>
  <c r="L138" i="17"/>
  <c r="M138" i="17"/>
  <c r="N138" i="17"/>
  <c r="O138" i="17"/>
  <c r="P138" i="17"/>
  <c r="Q138" i="17"/>
  <c r="H145" i="17" l="1"/>
  <c r="N136" i="17"/>
  <c r="O136" i="17"/>
  <c r="O145" i="17" s="1"/>
  <c r="P136" i="17"/>
  <c r="Q136" i="17"/>
  <c r="I136" i="17"/>
  <c r="J136" i="17"/>
  <c r="J145" i="17" s="1"/>
  <c r="K136" i="17"/>
  <c r="K145" i="17" s="1"/>
  <c r="L136" i="17"/>
  <c r="L145" i="17" s="1"/>
  <c r="M136" i="17"/>
  <c r="M145" i="17" s="1"/>
  <c r="I140" i="17" l="1"/>
  <c r="I145" i="17"/>
  <c r="P140" i="17"/>
  <c r="P145" i="17"/>
  <c r="Q140" i="17"/>
  <c r="Q145" i="17"/>
  <c r="N140" i="17"/>
  <c r="N145" i="17"/>
  <c r="O140" i="17"/>
  <c r="J140" i="17"/>
  <c r="K140" i="17"/>
  <c r="L140" i="17"/>
  <c r="M140" i="17"/>
  <c r="F148" i="15"/>
  <c r="R148" i="15" s="1"/>
  <c r="F76" i="15"/>
  <c r="F44" i="9"/>
  <c r="G44" i="9" s="1"/>
  <c r="F117" i="9"/>
  <c r="G117" i="9" s="1"/>
  <c r="P153" i="15"/>
  <c r="P137" i="15"/>
  <c r="P79" i="15"/>
  <c r="P65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3" i="9"/>
  <c r="P186" i="9"/>
  <c r="P175" i="9"/>
  <c r="P151" i="9"/>
  <c r="P120" i="9"/>
  <c r="P108" i="9"/>
  <c r="P83" i="9"/>
  <c r="P53" i="9"/>
  <c r="P28" i="9"/>
  <c r="G76" i="15" l="1"/>
  <c r="R44" i="9"/>
  <c r="R117" i="9"/>
  <c r="G148" i="15"/>
  <c r="F104" i="15"/>
  <c r="F109" i="15"/>
  <c r="F105" i="15"/>
  <c r="R105" i="15" s="1"/>
  <c r="F140" i="15"/>
  <c r="G140" i="15" s="1"/>
  <c r="F141" i="15"/>
  <c r="G141" i="15" s="1"/>
  <c r="F142" i="15"/>
  <c r="G142" i="15" s="1"/>
  <c r="G104" i="15" l="1"/>
  <c r="R104" i="15"/>
  <c r="R141" i="15"/>
  <c r="R142" i="15"/>
  <c r="G105" i="15"/>
  <c r="R140" i="15"/>
  <c r="F106" i="15"/>
  <c r="G106" i="15" s="1"/>
  <c r="F107" i="15"/>
  <c r="G107" i="15" s="1"/>
  <c r="R106" i="15" l="1"/>
  <c r="R107" i="15"/>
  <c r="F11" i="15"/>
  <c r="G11" i="15" s="1"/>
  <c r="F71" i="15"/>
  <c r="R71" i="15" s="1"/>
  <c r="F41" i="15"/>
  <c r="G41" i="15" s="1"/>
  <c r="F42" i="15"/>
  <c r="R42" i="15" s="1"/>
  <c r="G42" i="15" l="1"/>
  <c r="R11" i="15"/>
  <c r="G71" i="15"/>
  <c r="R41" i="15"/>
  <c r="F24" i="15" l="1"/>
  <c r="G24" i="15" s="1"/>
  <c r="F25" i="15"/>
  <c r="R25" i="15" s="1"/>
  <c r="G25" i="15" l="1"/>
  <c r="R24" i="15"/>
  <c r="Q65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R27" i="16"/>
  <c r="J40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67" i="16" s="1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L43" i="16" s="1"/>
  <c r="G21" i="16"/>
  <c r="G61" i="16"/>
  <c r="G65" i="16"/>
  <c r="J67" i="16" s="1"/>
  <c r="G78" i="16"/>
  <c r="H83" i="16" s="1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44" i="16" l="1"/>
  <c r="H67" i="16"/>
  <c r="G22" i="9"/>
  <c r="G67" i="16"/>
  <c r="N97" i="16" s="1"/>
  <c r="K97" i="16" s="1"/>
  <c r="H94" i="16"/>
  <c r="L98" i="16"/>
  <c r="M98" i="16" s="1"/>
  <c r="G24" i="16"/>
  <c r="N43" i="16" s="1"/>
  <c r="M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20" i="15"/>
  <c r="G120" i="15" s="1"/>
  <c r="F121" i="15"/>
  <c r="G121" i="15" s="1"/>
  <c r="F122" i="15"/>
  <c r="G122" i="15" s="1"/>
  <c r="F96" i="15"/>
  <c r="R96" i="15" s="1"/>
  <c r="F97" i="15"/>
  <c r="G97" i="15" s="1"/>
  <c r="F45" i="15"/>
  <c r="G45" i="15" s="1"/>
  <c r="K44" i="16" l="1"/>
  <c r="N45" i="16"/>
  <c r="N100" i="16"/>
  <c r="K100" i="16" s="1"/>
  <c r="J45" i="16"/>
  <c r="R121" i="15"/>
  <c r="L100" i="16"/>
  <c r="M97" i="16"/>
  <c r="L45" i="16"/>
  <c r="R120" i="15"/>
  <c r="R122" i="15"/>
  <c r="R97" i="15"/>
  <c r="G96" i="15"/>
  <c r="R45" i="15"/>
  <c r="M45" i="16" l="1"/>
  <c r="K45" i="16"/>
  <c r="M100" i="16"/>
  <c r="F91" i="15"/>
  <c r="G91" i="15" s="1"/>
  <c r="R91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5" i="15" l="1"/>
  <c r="G145" i="15" s="1"/>
  <c r="R145" i="15" l="1"/>
  <c r="F133" i="15"/>
  <c r="G133" i="15" s="1"/>
  <c r="R133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31" i="15" l="1"/>
  <c r="G131" i="15" s="1"/>
  <c r="F132" i="15"/>
  <c r="G132" i="15" s="1"/>
  <c r="F130" i="15"/>
  <c r="G130" i="15" s="1"/>
  <c r="F149" i="15"/>
  <c r="R149" i="15" s="1"/>
  <c r="F95" i="15"/>
  <c r="R95" i="15" s="1"/>
  <c r="R131" i="15" l="1"/>
  <c r="R132" i="15"/>
  <c r="R130" i="15"/>
  <c r="G149" i="15"/>
  <c r="G95" i="15"/>
  <c r="F139" i="15" l="1"/>
  <c r="G139" i="15" s="1"/>
  <c r="F117" i="15"/>
  <c r="G117" i="15" s="1"/>
  <c r="F92" i="15"/>
  <c r="G92" i="15" s="1"/>
  <c r="F68" i="15"/>
  <c r="G68" i="15" s="1"/>
  <c r="F67" i="15"/>
  <c r="G67" i="15" s="1"/>
  <c r="F38" i="15"/>
  <c r="R38" i="15" s="1"/>
  <c r="F9" i="15"/>
  <c r="G9" i="15" s="1"/>
  <c r="F118" i="15"/>
  <c r="G118" i="15" s="1"/>
  <c r="F39" i="15"/>
  <c r="G39" i="15" s="1"/>
  <c r="F9" i="9"/>
  <c r="G9" i="9" s="1"/>
  <c r="F85" i="9"/>
  <c r="G85" i="9" s="1"/>
  <c r="R39" i="15" l="1"/>
  <c r="R92" i="15"/>
  <c r="R139" i="15"/>
  <c r="R117" i="15"/>
  <c r="R68" i="15"/>
  <c r="R67" i="15"/>
  <c r="G38" i="15"/>
  <c r="R9" i="15"/>
  <c r="R118" i="15"/>
  <c r="R9" i="9"/>
  <c r="R85" i="9"/>
  <c r="F144" i="15" l="1"/>
  <c r="G144" i="15" s="1"/>
  <c r="R83" i="15" l="1"/>
  <c r="R144" i="15"/>
  <c r="F77" i="15" l="1"/>
  <c r="R77" i="15" s="1"/>
  <c r="F143" i="15"/>
  <c r="R143" i="15" l="1"/>
  <c r="G143" i="15"/>
  <c r="G77" i="15"/>
  <c r="M115" i="15" l="1"/>
  <c r="M137" i="15"/>
  <c r="F8" i="13" l="1"/>
  <c r="F94" i="15" l="1"/>
  <c r="G94" i="15" s="1"/>
  <c r="F108" i="15"/>
  <c r="R108" i="15" s="1"/>
  <c r="G109" i="15"/>
  <c r="F110" i="15"/>
  <c r="G110" i="15" s="1"/>
  <c r="F111" i="15"/>
  <c r="F112" i="15"/>
  <c r="R112" i="15" s="1"/>
  <c r="F113" i="15"/>
  <c r="G113" i="15" s="1"/>
  <c r="F114" i="15"/>
  <c r="G114" i="15" s="1"/>
  <c r="F70" i="15"/>
  <c r="G70" i="15" s="1"/>
  <c r="F72" i="15"/>
  <c r="G72" i="15" s="1"/>
  <c r="F78" i="15"/>
  <c r="R78" i="15" s="1"/>
  <c r="Q83" i="15" s="1"/>
  <c r="Q84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9" i="15"/>
  <c r="R119" i="15" s="1"/>
  <c r="F129" i="15"/>
  <c r="R129" i="15" s="1"/>
  <c r="F134" i="15"/>
  <c r="G134" i="15" s="1"/>
  <c r="F135" i="15"/>
  <c r="G135" i="15" s="1"/>
  <c r="F136" i="15"/>
  <c r="G136" i="15" s="1"/>
  <c r="F69" i="15"/>
  <c r="G69" i="15" s="1"/>
  <c r="Q153" i="15"/>
  <c r="O153" i="15"/>
  <c r="N153" i="15"/>
  <c r="M153" i="15"/>
  <c r="F151" i="15"/>
  <c r="R151" i="15" s="1"/>
  <c r="F138" i="15"/>
  <c r="R138" i="15" s="1"/>
  <c r="Q137" i="15"/>
  <c r="O137" i="15"/>
  <c r="N137" i="15"/>
  <c r="F116" i="15"/>
  <c r="R116" i="15" s="1"/>
  <c r="Q115" i="15"/>
  <c r="O115" i="15"/>
  <c r="N115" i="15"/>
  <c r="F93" i="15"/>
  <c r="R93" i="15" s="1"/>
  <c r="F90" i="15"/>
  <c r="R90" i="15" s="1"/>
  <c r="Q79" i="15"/>
  <c r="O79" i="15"/>
  <c r="N79" i="15"/>
  <c r="M79" i="15"/>
  <c r="F66" i="15"/>
  <c r="R66" i="15" s="1"/>
  <c r="O65" i="15"/>
  <c r="N65" i="15"/>
  <c r="M65" i="15"/>
  <c r="I65" i="15"/>
  <c r="F64" i="15"/>
  <c r="F61" i="15"/>
  <c r="R61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11" i="15" l="1"/>
  <c r="R111" i="15"/>
  <c r="G129" i="15"/>
  <c r="H94" i="13"/>
  <c r="R35" i="13"/>
  <c r="G35" i="13"/>
  <c r="J83" i="13"/>
  <c r="R22" i="13"/>
  <c r="R25" i="13"/>
  <c r="G25" i="13"/>
  <c r="R21" i="13"/>
  <c r="R26" i="13"/>
  <c r="G26" i="13"/>
  <c r="R23" i="13"/>
  <c r="G78" i="15"/>
  <c r="I79" i="15" s="1"/>
  <c r="G151" i="15"/>
  <c r="R135" i="15"/>
  <c r="R136" i="15"/>
  <c r="R110" i="15"/>
  <c r="R113" i="15"/>
  <c r="G108" i="15"/>
  <c r="G112" i="15"/>
  <c r="R114" i="15"/>
  <c r="R11" i="13"/>
  <c r="R20" i="13"/>
  <c r="F24" i="13"/>
  <c r="R15" i="13"/>
  <c r="R94" i="15"/>
  <c r="R109" i="15"/>
  <c r="R70" i="15"/>
  <c r="R72" i="15"/>
  <c r="G15" i="15"/>
  <c r="G56" i="15"/>
  <c r="R44" i="15"/>
  <c r="P82" i="15" s="1"/>
  <c r="G16" i="15"/>
  <c r="R51" i="15"/>
  <c r="G49" i="15"/>
  <c r="R43" i="15"/>
  <c r="R50" i="15"/>
  <c r="R82" i="15" s="1"/>
  <c r="R84" i="15" s="1"/>
  <c r="G23" i="15"/>
  <c r="R21" i="15"/>
  <c r="R20" i="15"/>
  <c r="R17" i="15"/>
  <c r="G119" i="15"/>
  <c r="R18" i="15"/>
  <c r="R22" i="15"/>
  <c r="R19" i="15"/>
  <c r="R14" i="15"/>
  <c r="R134" i="15"/>
  <c r="R69" i="15"/>
  <c r="P83" i="15" s="1"/>
  <c r="G61" i="15"/>
  <c r="R12" i="15"/>
  <c r="F137" i="15"/>
  <c r="R55" i="15"/>
  <c r="G66" i="15"/>
  <c r="G52" i="15"/>
  <c r="G93" i="15"/>
  <c r="I115" i="15"/>
  <c r="F65" i="15"/>
  <c r="F153" i="15"/>
  <c r="F26" i="15"/>
  <c r="R10" i="15"/>
  <c r="R29" i="15" s="1"/>
  <c r="G7" i="15"/>
  <c r="R13" i="15"/>
  <c r="F79" i="15"/>
  <c r="F115" i="15"/>
  <c r="J26" i="15"/>
  <c r="R53" i="15"/>
  <c r="G53" i="15"/>
  <c r="R64" i="15"/>
  <c r="G64" i="15"/>
  <c r="I137" i="15"/>
  <c r="G138" i="15"/>
  <c r="G116" i="15"/>
  <c r="G36" i="15"/>
  <c r="G90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H24" i="13" s="1"/>
  <c r="G13" i="13"/>
  <c r="G17" i="13"/>
  <c r="G30" i="13"/>
  <c r="G32" i="13"/>
  <c r="G36" i="13"/>
  <c r="F40" i="13"/>
  <c r="R9" i="13"/>
  <c r="G90" i="13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3" i="9"/>
  <c r="O193" i="9"/>
  <c r="N193" i="9"/>
  <c r="M193" i="9"/>
  <c r="F192" i="9"/>
  <c r="R192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P84" i="15" l="1"/>
  <c r="P29" i="15"/>
  <c r="G24" i="13"/>
  <c r="N43" i="13" s="1"/>
  <c r="J40" i="13"/>
  <c r="G176" i="9"/>
  <c r="R176" i="9"/>
  <c r="G187" i="9"/>
  <c r="H193" i="9" s="1"/>
  <c r="R187" i="9"/>
  <c r="G109" i="9"/>
  <c r="R109" i="9"/>
  <c r="R79" i="15"/>
  <c r="I153" i="15"/>
  <c r="H26" i="15"/>
  <c r="R15" i="9"/>
  <c r="G15" i="9"/>
  <c r="R159" i="9"/>
  <c r="L82" i="15"/>
  <c r="G134" i="9"/>
  <c r="G173" i="9"/>
  <c r="G181" i="9"/>
  <c r="G179" i="9"/>
  <c r="J65" i="15"/>
  <c r="L156" i="15"/>
  <c r="R24" i="13"/>
  <c r="J44" i="13"/>
  <c r="H79" i="15"/>
  <c r="J79" i="15"/>
  <c r="G79" i="15"/>
  <c r="N83" i="15" s="1"/>
  <c r="J153" i="15"/>
  <c r="L83" i="15"/>
  <c r="J115" i="15"/>
  <c r="R137" i="15"/>
  <c r="R153" i="15"/>
  <c r="L157" i="15"/>
  <c r="J137" i="15"/>
  <c r="J83" i="15"/>
  <c r="L158" i="15"/>
  <c r="R115" i="15"/>
  <c r="L29" i="15"/>
  <c r="L30" i="15" s="1"/>
  <c r="R26" i="15"/>
  <c r="H115" i="15"/>
  <c r="G115" i="15"/>
  <c r="N156" i="15" s="1"/>
  <c r="J156" i="15"/>
  <c r="J158" i="15"/>
  <c r="H153" i="15"/>
  <c r="G153" i="15"/>
  <c r="N158" i="15" s="1"/>
  <c r="R65" i="15"/>
  <c r="J29" i="15"/>
  <c r="G26" i="15"/>
  <c r="N29" i="15" s="1"/>
  <c r="J82" i="15"/>
  <c r="H65" i="15"/>
  <c r="G65" i="15"/>
  <c r="N82" i="15" s="1"/>
  <c r="G137" i="15"/>
  <c r="N157" i="15" s="1"/>
  <c r="J157" i="15"/>
  <c r="H137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2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3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R53" i="9" s="1"/>
  <c r="G29" i="9"/>
  <c r="H53" i="9" s="1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H28" i="9" s="1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J28" i="9" l="1"/>
  <c r="J56" i="9"/>
  <c r="R120" i="9"/>
  <c r="J186" i="9"/>
  <c r="I186" i="9"/>
  <c r="J175" i="9"/>
  <c r="J198" i="9"/>
  <c r="K44" i="13"/>
  <c r="I193" i="9"/>
  <c r="L199" i="9"/>
  <c r="G175" i="9"/>
  <c r="N197" i="9" s="1"/>
  <c r="J151" i="9"/>
  <c r="J199" i="9"/>
  <c r="R193" i="9"/>
  <c r="R186" i="9"/>
  <c r="M156" i="15"/>
  <c r="K83" i="15"/>
  <c r="M83" i="15"/>
  <c r="M158" i="15"/>
  <c r="K158" i="15"/>
  <c r="M157" i="15"/>
  <c r="K82" i="15"/>
  <c r="J84" i="15"/>
  <c r="N84" i="15"/>
  <c r="N30" i="15"/>
  <c r="M30" i="15" s="1"/>
  <c r="L84" i="15"/>
  <c r="M82" i="15"/>
  <c r="K156" i="15"/>
  <c r="J159" i="15"/>
  <c r="K157" i="15"/>
  <c r="J30" i="15"/>
  <c r="K29" i="15"/>
  <c r="N159" i="15"/>
  <c r="L159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8" i="9"/>
  <c r="J197" i="9"/>
  <c r="R151" i="9"/>
  <c r="R175" i="9"/>
  <c r="I175" i="9"/>
  <c r="L197" i="9"/>
  <c r="L196" i="9"/>
  <c r="G193" i="9"/>
  <c r="N199" i="9" s="1"/>
  <c r="J193" i="9"/>
  <c r="G186" i="9"/>
  <c r="N198" i="9" s="1"/>
  <c r="H151" i="9"/>
  <c r="G151" i="9"/>
  <c r="N196" i="9" s="1"/>
  <c r="J196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9" i="9" l="1"/>
  <c r="M198" i="9"/>
  <c r="M57" i="9"/>
  <c r="K197" i="9"/>
  <c r="L200" i="9"/>
  <c r="M197" i="9"/>
  <c r="M45" i="13"/>
  <c r="M84" i="15"/>
  <c r="M159" i="15"/>
  <c r="K84" i="15"/>
  <c r="K30" i="15"/>
  <c r="K159" i="15"/>
  <c r="K45" i="13"/>
  <c r="K100" i="13"/>
  <c r="M100" i="13"/>
  <c r="J200" i="9"/>
  <c r="N200" i="9"/>
  <c r="K198" i="9"/>
  <c r="K199" i="9"/>
  <c r="K196" i="9"/>
  <c r="M196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200" i="9"/>
  <c r="K200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<sst xmlns="http://schemas.openxmlformats.org/spreadsheetml/2006/main" count="3158" uniqueCount="380">
  <si>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</si>
  <si>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</si>
  <si>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</si>
  <si>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</si>
  <si>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</si>
  <si>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</si>
  <si>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</si>
  <si>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</si>
  <si>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</si>
  <si>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</si>
  <si>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</si>
  <si>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</si>
  <si>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</si>
  <si>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</si>
  <si>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</si>
  <si>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</si>
  <si>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</si>
  <si>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</si>
  <si>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</si>
  <si>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</si>
  <si>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</si>
  <si>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</si>
  <si>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</si>
  <si>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</si>
  <si>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</si>
  <si>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</si>
  <si>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</si>
  <si>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</si>
  <si>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</si>
  <si>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</si>
  <si>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</si>
  <si>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</si>
  <si>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</si>
  <si>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</si>
  <si>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</si>
  <si>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</si>
  <si>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</si>
  <si>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</si>
  <si>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</si>
  <si>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</si>
  <si>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</si>
  <si>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</si>
  <si>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</si>
  <si>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</si>
  <si>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</si>
  <si>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</si>
  <si>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</si>
  <si>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</si>
  <si>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</si>
  <si>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</si>
  <si>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</si>
  <si>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</si>
  <si>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</si>
  <si>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</si>
  <si>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</si>
  <si>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</si>
  <si>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</si>
  <si>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</si>
  <si>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</si>
  <si>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</si>
  <si>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</si>
  <si>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</si>
  <si>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</si>
  <si>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</si>
  <si>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</si>
  <si>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</si>
  <si>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</si>
  <si>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</si>
  <si>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</si>
  <si>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</si>
  <si>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</si>
  <si>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</si>
  <si>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</si>
  <si>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</si>
  <si>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</si>
  <si>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</si>
  <si>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</si>
  <si>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</si>
  <si>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</si>
  <si>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</si>
  <si>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</si>
  <si>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</si>
  <si>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</si>
  <si>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</si>
  <si>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</si>
  <si>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</si>
  <si>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</si>
  <si>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</si>
  <si>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</si>
  <si>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</si>
  <si>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</si>
  <si>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</si>
  <si>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</si>
  <si>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</si>
  <si>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</si>
  <si>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</si>
  <si>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</si>
  <si>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</si>
  <si>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</si>
  <si>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</si>
  <si>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</si>
  <si>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</si>
  <si>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</si>
  <si>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</si>
  <si>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</si>
  <si>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</si>
  <si>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</si>
  <si>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</si>
  <si>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</si>
  <si>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</si>
  <si>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</si>
  <si>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</si>
  <si>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</si>
  <si>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</si>
  <si>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</si>
  <si>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</si>
  <si>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</si>
  <si>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</si>
  <si>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</si>
  <si>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</si>
  <si>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</si>
  <si>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</si>
  <si>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</si>
  <si>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</si>
  <si>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</si>
  <si>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</si>
  <si>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</si>
  <si>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</si>
  <si>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</si>
  <si>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</si>
  <si>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</si>
  <si>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</si>
  <si>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</si>
  <si>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</si>
  <si>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</si>
  <si>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</si>
  <si>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</si>
  <si>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</si>
  <si>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</si>
  <si>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</si>
  <si>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</si>
  <si>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</si>
  <si>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</si>
  <si>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</si>
  <si>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</si>
  <si>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</si>
  <si>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</si>
  <si>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</si>
  <si>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</si>
  <si>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</si>
  <si>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</si>
  <si>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</si>
  <si>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</si>
  <si>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</si>
  <si>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</si>
  <si>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</si>
  <si>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</si>
  <si>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</si>
  <si>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</si>
  <si>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</si>
  <si>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</si>
  <si>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</si>
  <si>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</si>
  <si>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</si>
  <si>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</si>
  <si>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</si>
  <si>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</si>
  <si>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</si>
  <si>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</si>
  <si>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</si>
  <si>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</si>
  <si>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</si>
  <si>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</si>
  <si>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</si>
  <si>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</si>
  <si>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</si>
  <si>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</si>
  <si>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</si>
  <si>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</si>
  <si>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</si>
  <si>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</si>
  <si>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</si>
  <si>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</si>
  <si>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</si>
  <si>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</si>
  <si>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</si>
  <si>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</si>
  <si>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</si>
  <si>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</si>
  <si>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</si>
  <si>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</si>
  <si>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</si>
  <si>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</si>
  <si>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</si>
  <si>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</si>
  <si>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</si>
  <si>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</si>
  <si>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</si>
  <si>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</si>
  <si>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</si>
  <si>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</si>
  <si>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</si>
  <si>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</si>
  <si>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</si>
  <si>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</si>
  <si>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</si>
  <si>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</si>
  <si>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</si>
  <si>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</si>
  <si>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</si>
  <si>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</si>
  <si>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</si>
  <si>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</si>
  <si>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</si>
  <si>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</si>
  <si>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</si>
  <si>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</si>
  <si>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</si>
  <si>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</si>
  <si>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</si>
  <si>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</si>
  <si>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</si>
  <si>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</si>
  <si>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</si>
  <si>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</si>
  <si>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</si>
  <si>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</si>
  <si>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</si>
  <si>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</si>
  <si>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</si>
  <si>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</si>
  <si>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</si>
  <si>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</si>
  <si>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</si>
  <si>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</si>
  <si>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</si>
  <si>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</si>
  <si>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</si>
  <si>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</si>
  <si>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</si>
  <si>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</si>
  <si>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</si>
  <si>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</si>
  <si>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</si>
  <si>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</si>
  <si>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</si>
  <si>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</si>
  <si>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</si>
  <si>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</si>
  <si>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</si>
  <si>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</si>
  <si>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</si>
  <si>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</si>
  <si>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</si>
  <si>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</si>
  <si>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</si>
  <si>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</si>
  <si>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</si>
  <si>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</si>
  <si>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</si>
  <si>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</si>
  <si>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</si>
  <si>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</si>
  <si>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</si>
  <si>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</si>
  <si>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</si>
  <si>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</si>
  <si>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</si>
  <si>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</si>
  <si>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</si>
  <si>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</si>
  <si>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</si>
  <si>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</si>
  <si>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</si>
  <si>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</si>
  <si>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</si>
  <si>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</si>
  <si>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</si>
  <si>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</si>
  <si>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</si>
  <si>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</si>
  <si>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</si>
  <si>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</si>
  <si>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</si>
  <si>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</si>
  <si>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</si>
  <si>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</si>
  <si>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</si>
  <si>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</si>
  <si>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</si>
  <si>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</si>
  <si>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</si>
  <si>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</si>
  <si>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</si>
  <si>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</si>
  <si>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</si>
  <si>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</si>
  <si>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</si>
  <si>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</si>
  <si>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</si>
  <si>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</si>
  <si>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</si>
  <si>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</si>
  <si>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</si>
  <si>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</si>
  <si>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</si>
  <si>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</si>
  <si>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</si>
  <si>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</si>
  <si>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</si>
  <si>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</si>
  <si>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</si>
  <si>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</si>
  <si>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</si>
  <si>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</si>
  <si>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</si>
  <si>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</si>
  <si>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</si>
  <si>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</si>
  <si>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</si>
  <si>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</si>
  <si>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</si>
  <si>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</si>
  <si>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</si>
  <si>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</si>
  <si>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</si>
  <si>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</si>
  <si>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</si>
  <si>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</si>
  <si>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</si>
  <si>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</si>
  <si>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</si>
  <si>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</si>
  <si>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</si>
  <si>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</si>
  <si>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</si>
  <si>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</si>
  <si>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</si>
  <si>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</si>
  <si>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</si>
  <si>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</si>
  <si>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</si>
  <si>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</si>
  <si>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</si>
  <si>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</si>
  <si>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</si>
  <si>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</si>
  <si>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</si>
  <si>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</si>
  <si>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</si>
  <si>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</si>
  <si>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</si>
  <si>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</si>
  <si>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</si>
  <si>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</si>
  <si>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</si>
  <si>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</si>
  <si>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</si>
  <si>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</si>
  <si>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</si>
  <si>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</si>
  <si>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</si>
  <si>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</si>
  <si>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</si>
  <si>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</si>
  <si>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</si>
  <si>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</si>
  <si>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</si>
  <si>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</si>
  <si>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</si>
  <si>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</si>
  <si>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</si>
  <si>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</si>
  <si>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</si>
  <si>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</si>
  <si>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</si>
  <si>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</si>
  <si>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</si>
  <si>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</si>
  <si>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研究</t>
    <rPh sb="0" eb="2">
      <t>ケンキュウ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</si>
</sst>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>
      <alignment vertical="center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17" fillId="0" borderId="39" xfId="1" applyFont="1" applyFill="1" applyBorder="1" applyAlignment="1">
      <alignment shrinkToFit="1"/>
    </xf>
    <xf numFmtId="0" fontId="17" fillId="0" borderId="39" xfId="1" applyFont="1" applyFill="1" applyBorder="1" applyAlignment="1">
      <alignment horizontal="center" vertical="center" shrinkToFit="1"/>
    </xf>
    <xf numFmtId="0" fontId="17" fillId="5" borderId="40" xfId="1" applyFont="1" applyFill="1" applyBorder="1" applyAlignment="1">
      <alignment horizontal="center"/>
    </xf>
    <xf numFmtId="0" fontId="17" fillId="0" borderId="31" xfId="1" applyFont="1" applyFill="1" applyBorder="1"/>
    <xf numFmtId="0" fontId="17" fillId="0" borderId="31" xfId="1" applyFont="1" applyFill="1" applyBorder="1" applyAlignment="1">
      <alignment horizontal="center"/>
    </xf>
    <xf numFmtId="0" fontId="17" fillId="0" borderId="30" xfId="1" applyFont="1" applyFill="1" applyBorder="1" applyAlignment="1">
      <alignment shrinkToFit="1"/>
    </xf>
    <xf numFmtId="0" fontId="17" fillId="5" borderId="31" xfId="1" applyFont="1" applyFill="1" applyBorder="1" applyAlignment="1">
      <alignment horizontal="center"/>
    </xf>
    <xf numFmtId="0" fontId="17" fillId="0" borderId="32" xfId="1" applyFont="1" applyFill="1" applyBorder="1"/>
    <xf numFmtId="0" fontId="17" fillId="0" borderId="4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41" xfId="1" applyFont="1" applyFill="1" applyBorder="1"/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4" xfId="1" applyFont="1" applyFill="1" applyBorder="1"/>
    <xf numFmtId="0" fontId="16" fillId="0" borderId="56" xfId="0" applyFont="1" applyBorder="1" applyAlignment="1">
      <alignment horizontal="center" vertical="center"/>
    </xf>
    <xf numFmtId="0" fontId="18" fillId="0" borderId="56" xfId="0" applyFont="1" applyBorder="1">
      <alignment vertical="center"/>
    </xf>
    <xf numFmtId="0" fontId="18" fillId="10" borderId="56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6" xfId="0" applyFill="1" applyBorder="1" applyAlignment="1">
      <alignment vertical="center"/>
    </xf>
    <xf numFmtId="0" fontId="3" fillId="0" borderId="21" xfId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/>
    </xf>
    <xf numFmtId="0" fontId="0" fillId="7" borderId="40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  <xf numFmtId="0" fontId="17" fillId="4" borderId="40" xfId="1" applyFont="1" applyFill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48"/>
  <sheetViews>
    <sheetView tabSelected="1" view="pageBreakPreview" topLeftCell="A92" zoomScale="107" zoomScaleNormal="100" zoomScaleSheetLayoutView="107" workbookViewId="0">
      <selection activeCell="A100" sqref="A100"/>
    </sheetView>
  </sheetViews>
  <sheetFormatPr defaultRowHeight="13.2"/>
  <cols>
    <col min="1" max="1" width="1.77734375" customWidth="1"/>
    <col min="2" max="2" width="11.5546875" style="204" customWidth="1"/>
    <col min="3" max="3" width="13.88671875" bestFit="1" customWidth="1"/>
    <col min="4" max="4" width="16.44140625" bestFit="1" customWidth="1"/>
    <col min="5" max="5" width="26.88671875" customWidth="1"/>
    <col min="6" max="7" width="10.5546875" style="204" bestFit="1" customWidth="1"/>
    <col min="8" max="13" width="8.88671875" customWidth="1"/>
    <col min="14" max="17" width="8.88671875" style="206"/>
    <col min="18" max="18" width="1.77734375" customWidth="1"/>
    <col min="19" max="19" width="10.77734375" bestFit="1" customWidth="1"/>
  </cols>
  <sheetData>
    <row r="1" spans="1:17" ht="14.4">
      <c r="A1" s="205" t="s">
        <v>176</v>
      </c>
    </row>
    <row r="2" spans="1:17">
      <c r="B2" s="283" t="s">
        <v>157</v>
      </c>
      <c r="C2" s="283" t="s">
        <v>204</v>
      </c>
      <c r="D2" s="283"/>
      <c r="E2" s="283" t="s">
        <v>156</v>
      </c>
      <c r="F2" s="283" t="s">
        <v>177</v>
      </c>
      <c r="G2" s="283" t="s">
        <v>160</v>
      </c>
      <c r="H2" s="283" t="s">
        <v>107</v>
      </c>
      <c r="I2" s="283"/>
      <c r="J2" s="283"/>
      <c r="K2" s="283"/>
      <c r="L2" s="283"/>
      <c r="M2" s="283"/>
      <c r="N2" s="283" t="s">
        <v>231</v>
      </c>
      <c r="O2" s="283"/>
      <c r="P2" s="283"/>
      <c r="Q2" s="283"/>
    </row>
    <row r="3" spans="1:17" ht="43.2">
      <c r="B3" s="283"/>
      <c r="C3" s="226" t="s">
        <v>205</v>
      </c>
      <c r="D3" s="226" t="s">
        <v>206</v>
      </c>
      <c r="E3" s="283"/>
      <c r="F3" s="283"/>
      <c r="G3" s="283"/>
      <c r="H3" s="227" t="s">
        <v>158</v>
      </c>
      <c r="I3" s="228" t="s">
        <v>159</v>
      </c>
      <c r="J3" s="228" t="s">
        <v>161</v>
      </c>
      <c r="K3" s="228" t="s">
        <v>164</v>
      </c>
      <c r="L3" s="228" t="s">
        <v>162</v>
      </c>
      <c r="M3" s="228" t="s">
        <v>163</v>
      </c>
      <c r="N3" s="229" t="s">
        <v>158</v>
      </c>
      <c r="O3" s="230" t="s">
        <v>159</v>
      </c>
      <c r="P3" s="230" t="s">
        <v>232</v>
      </c>
      <c r="Q3" s="230" t="s">
        <v>162</v>
      </c>
    </row>
    <row r="4" spans="1:17">
      <c r="B4" s="208">
        <v>1</v>
      </c>
      <c r="C4" s="210" t="s">
        <v>203</v>
      </c>
      <c r="D4" s="208" t="s">
        <v>212</v>
      </c>
      <c r="E4" s="211" t="s">
        <v>103</v>
      </c>
      <c r="F4" s="212" t="s">
        <v>107</v>
      </c>
      <c r="G4" s="213" t="s">
        <v>39</v>
      </c>
      <c r="H4" s="208">
        <v>1</v>
      </c>
      <c r="I4" s="208">
        <v>1</v>
      </c>
      <c r="J4" s="208">
        <v>1</v>
      </c>
      <c r="K4" s="208">
        <v>1</v>
      </c>
      <c r="L4" s="208">
        <v>1</v>
      </c>
      <c r="M4" s="208">
        <v>1</v>
      </c>
      <c r="N4" s="214">
        <v>0</v>
      </c>
      <c r="O4" s="214">
        <v>0</v>
      </c>
      <c r="P4" s="214">
        <v>0</v>
      </c>
      <c r="Q4" s="214">
        <v>0</v>
      </c>
    </row>
    <row r="5" spans="1:17">
      <c r="B5" s="208">
        <v>2</v>
      </c>
      <c r="C5" s="210" t="s">
        <v>203</v>
      </c>
      <c r="D5" s="210" t="s">
        <v>197</v>
      </c>
      <c r="E5" s="211" t="s">
        <v>165</v>
      </c>
      <c r="F5" s="212" t="s">
        <v>107</v>
      </c>
      <c r="G5" s="213" t="s">
        <v>39</v>
      </c>
      <c r="H5" s="208">
        <v>2</v>
      </c>
      <c r="I5" s="208">
        <v>2</v>
      </c>
      <c r="J5" s="208">
        <v>2</v>
      </c>
      <c r="K5" s="208">
        <v>2</v>
      </c>
      <c r="L5" s="208">
        <v>2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>
      <c r="B6" s="209">
        <v>3</v>
      </c>
      <c r="C6" s="210" t="s">
        <v>203</v>
      </c>
      <c r="D6" s="210" t="s">
        <v>203</v>
      </c>
      <c r="E6" s="211" t="s">
        <v>235</v>
      </c>
      <c r="F6" s="212" t="s">
        <v>107</v>
      </c>
      <c r="G6" s="213" t="s">
        <v>39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08">
        <v>4</v>
      </c>
      <c r="P6" s="214">
        <v>0</v>
      </c>
      <c r="Q6" s="208">
        <v>4</v>
      </c>
    </row>
    <row r="7" spans="1:17">
      <c r="B7" s="209">
        <v>4</v>
      </c>
      <c r="C7" s="210" t="s">
        <v>203</v>
      </c>
      <c r="D7" s="210" t="s">
        <v>179</v>
      </c>
      <c r="E7" s="211" t="s">
        <v>238</v>
      </c>
      <c r="F7" s="212" t="s">
        <v>107</v>
      </c>
      <c r="G7" s="215" t="s">
        <v>28</v>
      </c>
      <c r="H7" s="214">
        <v>0</v>
      </c>
      <c r="I7" s="214">
        <v>0</v>
      </c>
      <c r="J7" s="214">
        <v>0</v>
      </c>
      <c r="K7" s="210">
        <v>2</v>
      </c>
      <c r="L7" s="210">
        <v>2</v>
      </c>
      <c r="M7" s="208">
        <v>2</v>
      </c>
      <c r="N7" s="214">
        <v>0</v>
      </c>
      <c r="O7" s="214">
        <v>0</v>
      </c>
      <c r="P7" s="214">
        <v>0</v>
      </c>
      <c r="Q7" s="214">
        <v>0</v>
      </c>
    </row>
    <row r="8" spans="1:17">
      <c r="B8" s="225">
        <v>5</v>
      </c>
      <c r="C8" s="210" t="s">
        <v>203</v>
      </c>
      <c r="D8" s="210" t="s">
        <v>179</v>
      </c>
      <c r="E8" s="211" t="s">
        <v>239</v>
      </c>
      <c r="F8" s="212" t="s">
        <v>107</v>
      </c>
      <c r="G8" s="215" t="s">
        <v>28</v>
      </c>
      <c r="H8" s="214">
        <v>0</v>
      </c>
      <c r="I8" s="214">
        <v>0</v>
      </c>
      <c r="J8" s="214">
        <v>0</v>
      </c>
      <c r="K8" s="210">
        <v>2</v>
      </c>
      <c r="L8" s="210">
        <v>2</v>
      </c>
      <c r="M8" s="208">
        <v>2</v>
      </c>
      <c r="N8" s="214">
        <v>0</v>
      </c>
      <c r="O8" s="214">
        <v>0</v>
      </c>
      <c r="P8" s="214">
        <v>0</v>
      </c>
      <c r="Q8" s="214">
        <v>0</v>
      </c>
    </row>
    <row r="9" spans="1:17">
      <c r="B9" s="225">
        <v>6</v>
      </c>
      <c r="C9" s="210" t="s">
        <v>203</v>
      </c>
      <c r="D9" s="210" t="s">
        <v>179</v>
      </c>
      <c r="E9" s="211" t="s">
        <v>240</v>
      </c>
      <c r="F9" s="212" t="s">
        <v>107</v>
      </c>
      <c r="G9" s="213" t="s">
        <v>39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0">
        <v>4</v>
      </c>
      <c r="N9" s="214">
        <v>0</v>
      </c>
      <c r="O9" s="214">
        <v>0</v>
      </c>
      <c r="P9" s="214">
        <v>0</v>
      </c>
      <c r="Q9" s="214">
        <v>0</v>
      </c>
    </row>
    <row r="10" spans="1:17">
      <c r="B10" s="225">
        <v>7</v>
      </c>
      <c r="C10" s="210" t="s">
        <v>203</v>
      </c>
      <c r="D10" s="210" t="s">
        <v>179</v>
      </c>
      <c r="E10" s="211" t="s">
        <v>241</v>
      </c>
      <c r="F10" s="212" t="s">
        <v>107</v>
      </c>
      <c r="G10" s="213" t="s">
        <v>39</v>
      </c>
      <c r="H10" s="214">
        <v>0</v>
      </c>
      <c r="I10" s="214">
        <v>0</v>
      </c>
      <c r="J10" s="214">
        <v>0</v>
      </c>
      <c r="K10" s="214">
        <v>0</v>
      </c>
      <c r="L10" s="214">
        <v>0</v>
      </c>
      <c r="M10" s="210">
        <v>4</v>
      </c>
      <c r="N10" s="214">
        <v>0</v>
      </c>
      <c r="O10" s="214">
        <v>0</v>
      </c>
      <c r="P10" s="214">
        <v>0</v>
      </c>
      <c r="Q10" s="214">
        <v>0</v>
      </c>
    </row>
    <row r="11" spans="1:17">
      <c r="B11" s="225">
        <v>8</v>
      </c>
      <c r="C11" s="210" t="s">
        <v>203</v>
      </c>
      <c r="D11" s="210" t="s">
        <v>228</v>
      </c>
      <c r="E11" s="211" t="s">
        <v>351</v>
      </c>
      <c r="F11" s="212" t="s">
        <v>107</v>
      </c>
      <c r="G11" s="213" t="s">
        <v>39</v>
      </c>
      <c r="H11" s="214">
        <v>0</v>
      </c>
      <c r="I11" s="214">
        <v>0</v>
      </c>
      <c r="J11" s="214">
        <v>0</v>
      </c>
      <c r="K11" s="214">
        <v>0</v>
      </c>
      <c r="L11" s="216" t="s">
        <v>353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</row>
    <row r="12" spans="1:17">
      <c r="B12" s="225">
        <v>9</v>
      </c>
      <c r="C12" s="210" t="s">
        <v>203</v>
      </c>
      <c r="D12" s="210" t="s">
        <v>228</v>
      </c>
      <c r="E12" s="211" t="s">
        <v>227</v>
      </c>
      <c r="F12" s="212" t="s">
        <v>107</v>
      </c>
      <c r="G12" s="213" t="s">
        <v>39</v>
      </c>
      <c r="H12" s="214">
        <v>0</v>
      </c>
      <c r="I12" s="214">
        <v>0</v>
      </c>
      <c r="J12" s="214">
        <v>0</v>
      </c>
      <c r="K12" s="214">
        <v>0</v>
      </c>
      <c r="L12" s="216">
        <v>8</v>
      </c>
      <c r="M12" s="214">
        <v>0</v>
      </c>
      <c r="N12" s="214">
        <v>0</v>
      </c>
      <c r="O12" s="214">
        <v>0</v>
      </c>
      <c r="P12" s="214">
        <v>0</v>
      </c>
      <c r="Q12" s="214">
        <v>0</v>
      </c>
    </row>
    <row r="13" spans="1:17">
      <c r="B13" s="225">
        <v>10</v>
      </c>
      <c r="C13" s="210" t="s">
        <v>203</v>
      </c>
      <c r="D13" s="210" t="s">
        <v>228</v>
      </c>
      <c r="E13" s="211" t="s">
        <v>72</v>
      </c>
      <c r="F13" s="212" t="s">
        <v>107</v>
      </c>
      <c r="G13" s="213" t="s">
        <v>39</v>
      </c>
      <c r="H13" s="214">
        <v>0</v>
      </c>
      <c r="I13" s="214">
        <v>0</v>
      </c>
      <c r="J13" s="214">
        <v>0</v>
      </c>
      <c r="K13" s="214">
        <v>0</v>
      </c>
      <c r="L13" s="217">
        <v>8</v>
      </c>
      <c r="M13" s="214">
        <v>0</v>
      </c>
      <c r="N13" s="214">
        <v>0</v>
      </c>
      <c r="O13" s="214">
        <v>0</v>
      </c>
      <c r="P13" s="214">
        <v>0</v>
      </c>
      <c r="Q13" s="214">
        <v>0</v>
      </c>
    </row>
    <row r="14" spans="1:17" s="207" customFormat="1">
      <c r="B14" s="225">
        <v>11</v>
      </c>
      <c r="C14" s="210" t="s">
        <v>203</v>
      </c>
      <c r="D14" s="208" t="s">
        <v>211</v>
      </c>
      <c r="E14" s="218" t="s">
        <v>242</v>
      </c>
      <c r="F14" s="212" t="s">
        <v>107</v>
      </c>
      <c r="G14" s="215" t="s">
        <v>28</v>
      </c>
      <c r="H14" s="214">
        <v>0</v>
      </c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0">
        <v>2</v>
      </c>
      <c r="O14" s="210">
        <v>2</v>
      </c>
      <c r="P14" s="210">
        <v>2</v>
      </c>
      <c r="Q14" s="210">
        <v>2</v>
      </c>
    </row>
    <row r="15" spans="1:17" s="207" customFormat="1">
      <c r="B15" s="225">
        <v>12</v>
      </c>
      <c r="C15" s="210" t="s">
        <v>203</v>
      </c>
      <c r="D15" s="208" t="s">
        <v>211</v>
      </c>
      <c r="E15" s="218" t="s">
        <v>243</v>
      </c>
      <c r="F15" s="212" t="s">
        <v>107</v>
      </c>
      <c r="G15" s="215" t="s">
        <v>28</v>
      </c>
      <c r="H15" s="214">
        <v>0</v>
      </c>
      <c r="I15" s="214">
        <v>0</v>
      </c>
      <c r="J15" s="214">
        <v>0</v>
      </c>
      <c r="K15" s="214">
        <v>0</v>
      </c>
      <c r="L15" s="214">
        <v>0</v>
      </c>
      <c r="M15" s="214">
        <v>0</v>
      </c>
      <c r="N15" s="210">
        <v>2</v>
      </c>
      <c r="O15" s="210">
        <v>2</v>
      </c>
      <c r="P15" s="210">
        <v>2</v>
      </c>
      <c r="Q15" s="210">
        <v>2</v>
      </c>
    </row>
    <row r="16" spans="1:17" s="207" customFormat="1">
      <c r="B16" s="225">
        <v>13</v>
      </c>
      <c r="C16" s="210" t="s">
        <v>203</v>
      </c>
      <c r="D16" s="208" t="s">
        <v>211</v>
      </c>
      <c r="E16" s="218" t="s">
        <v>244</v>
      </c>
      <c r="F16" s="212" t="s">
        <v>107</v>
      </c>
      <c r="G16" s="213" t="s">
        <v>39</v>
      </c>
      <c r="H16" s="214">
        <v>0</v>
      </c>
      <c r="I16" s="214">
        <v>0</v>
      </c>
      <c r="J16" s="214">
        <v>0</v>
      </c>
      <c r="K16" s="214">
        <v>0</v>
      </c>
      <c r="L16" s="214">
        <v>0</v>
      </c>
      <c r="M16" s="214">
        <v>0</v>
      </c>
      <c r="N16" s="210">
        <v>2</v>
      </c>
      <c r="O16" s="210">
        <v>2</v>
      </c>
      <c r="P16" s="210">
        <v>2</v>
      </c>
      <c r="Q16" s="210">
        <v>2</v>
      </c>
    </row>
    <row r="17" spans="2:17" s="207" customFormat="1">
      <c r="B17" s="225">
        <v>14</v>
      </c>
      <c r="C17" s="210" t="s">
        <v>203</v>
      </c>
      <c r="D17" s="208" t="s">
        <v>211</v>
      </c>
      <c r="E17" s="218" t="s">
        <v>245</v>
      </c>
      <c r="F17" s="212" t="s">
        <v>107</v>
      </c>
      <c r="G17" s="213" t="s">
        <v>39</v>
      </c>
      <c r="H17" s="214">
        <v>0</v>
      </c>
      <c r="I17" s="214">
        <v>0</v>
      </c>
      <c r="J17" s="214">
        <v>0</v>
      </c>
      <c r="K17" s="214">
        <v>0</v>
      </c>
      <c r="L17" s="214">
        <v>0</v>
      </c>
      <c r="M17" s="214">
        <v>0</v>
      </c>
      <c r="N17" s="210">
        <v>2</v>
      </c>
      <c r="O17" s="210">
        <v>2</v>
      </c>
      <c r="P17" s="210">
        <v>2</v>
      </c>
      <c r="Q17" s="210">
        <v>2</v>
      </c>
    </row>
    <row r="18" spans="2:17" s="207" customFormat="1">
      <c r="B18" s="225">
        <v>15</v>
      </c>
      <c r="C18" s="210" t="s">
        <v>203</v>
      </c>
      <c r="D18" s="208" t="s">
        <v>211</v>
      </c>
      <c r="E18" s="218" t="s">
        <v>246</v>
      </c>
      <c r="F18" s="212" t="s">
        <v>107</v>
      </c>
      <c r="G18" s="215" t="s">
        <v>28</v>
      </c>
      <c r="H18" s="214">
        <v>0</v>
      </c>
      <c r="I18" s="214">
        <v>0</v>
      </c>
      <c r="J18" s="214">
        <v>0</v>
      </c>
      <c r="K18" s="214">
        <v>0</v>
      </c>
      <c r="L18" s="214">
        <v>0</v>
      </c>
      <c r="M18" s="214">
        <v>0</v>
      </c>
      <c r="N18" s="210">
        <v>2</v>
      </c>
      <c r="O18" s="210">
        <v>2</v>
      </c>
      <c r="P18" s="210">
        <v>2</v>
      </c>
      <c r="Q18" s="210">
        <v>2</v>
      </c>
    </row>
    <row r="19" spans="2:17" s="207" customFormat="1">
      <c r="B19" s="225">
        <v>16</v>
      </c>
      <c r="C19" s="210" t="s">
        <v>203</v>
      </c>
      <c r="D19" s="208" t="s">
        <v>211</v>
      </c>
      <c r="E19" s="218" t="s">
        <v>247</v>
      </c>
      <c r="F19" s="212" t="s">
        <v>107</v>
      </c>
      <c r="G19" s="215" t="s">
        <v>28</v>
      </c>
      <c r="H19" s="214">
        <v>0</v>
      </c>
      <c r="I19" s="214">
        <v>0</v>
      </c>
      <c r="J19" s="214">
        <v>0</v>
      </c>
      <c r="K19" s="214">
        <v>0</v>
      </c>
      <c r="L19" s="214">
        <v>0</v>
      </c>
      <c r="M19" s="214">
        <v>0</v>
      </c>
      <c r="N19" s="210">
        <v>2</v>
      </c>
      <c r="O19" s="210">
        <v>2</v>
      </c>
      <c r="P19" s="210">
        <v>2</v>
      </c>
      <c r="Q19" s="210">
        <v>2</v>
      </c>
    </row>
    <row r="20" spans="2:17" s="207" customFormat="1">
      <c r="B20" s="225">
        <v>17</v>
      </c>
      <c r="C20" s="210" t="s">
        <v>203</v>
      </c>
      <c r="D20" s="208" t="s">
        <v>211</v>
      </c>
      <c r="E20" s="218" t="s">
        <v>248</v>
      </c>
      <c r="F20" s="212" t="s">
        <v>107</v>
      </c>
      <c r="G20" s="213" t="s">
        <v>39</v>
      </c>
      <c r="H20" s="214">
        <v>0</v>
      </c>
      <c r="I20" s="214">
        <v>0</v>
      </c>
      <c r="J20" s="214">
        <v>0</v>
      </c>
      <c r="K20" s="214">
        <v>0</v>
      </c>
      <c r="L20" s="214">
        <v>0</v>
      </c>
      <c r="M20" s="214">
        <v>0</v>
      </c>
      <c r="N20" s="210">
        <v>2</v>
      </c>
      <c r="O20" s="210">
        <v>2</v>
      </c>
      <c r="P20" s="210">
        <v>2</v>
      </c>
      <c r="Q20" s="210">
        <v>2</v>
      </c>
    </row>
    <row r="21" spans="2:17" s="207" customFormat="1">
      <c r="B21" s="225">
        <v>18</v>
      </c>
      <c r="C21" s="210" t="s">
        <v>203</v>
      </c>
      <c r="D21" s="208" t="s">
        <v>211</v>
      </c>
      <c r="E21" s="218" t="s">
        <v>249</v>
      </c>
      <c r="F21" s="212" t="s">
        <v>107</v>
      </c>
      <c r="G21" s="213" t="s">
        <v>39</v>
      </c>
      <c r="H21" s="214">
        <v>0</v>
      </c>
      <c r="I21" s="214">
        <v>0</v>
      </c>
      <c r="J21" s="214">
        <v>0</v>
      </c>
      <c r="K21" s="214">
        <v>0</v>
      </c>
      <c r="L21" s="214">
        <v>0</v>
      </c>
      <c r="M21" s="214">
        <v>0</v>
      </c>
      <c r="N21" s="210">
        <v>2</v>
      </c>
      <c r="O21" s="210">
        <v>2</v>
      </c>
      <c r="P21" s="210">
        <v>2</v>
      </c>
      <c r="Q21" s="210">
        <v>2</v>
      </c>
    </row>
    <row r="22" spans="2:17" s="207" customFormat="1">
      <c r="B22" s="225">
        <v>19</v>
      </c>
      <c r="C22" s="210" t="s">
        <v>203</v>
      </c>
      <c r="D22" s="208" t="s">
        <v>211</v>
      </c>
      <c r="E22" s="218" t="s">
        <v>250</v>
      </c>
      <c r="F22" s="212" t="s">
        <v>107</v>
      </c>
      <c r="G22" s="215" t="s">
        <v>28</v>
      </c>
      <c r="H22" s="214">
        <v>0</v>
      </c>
      <c r="I22" s="214">
        <v>0</v>
      </c>
      <c r="J22" s="214">
        <v>0</v>
      </c>
      <c r="K22" s="214">
        <v>0</v>
      </c>
      <c r="L22" s="214">
        <v>0</v>
      </c>
      <c r="M22" s="214">
        <v>0</v>
      </c>
      <c r="N22" s="210">
        <v>2</v>
      </c>
      <c r="O22" s="210">
        <v>2</v>
      </c>
      <c r="P22" s="210">
        <v>2</v>
      </c>
      <c r="Q22" s="210">
        <v>2</v>
      </c>
    </row>
    <row r="23" spans="2:17" s="207" customFormat="1">
      <c r="B23" s="225">
        <v>20</v>
      </c>
      <c r="C23" s="210" t="s">
        <v>203</v>
      </c>
      <c r="D23" s="208" t="s">
        <v>211</v>
      </c>
      <c r="E23" s="218" t="s">
        <v>251</v>
      </c>
      <c r="F23" s="212" t="s">
        <v>107</v>
      </c>
      <c r="G23" s="215" t="s">
        <v>28</v>
      </c>
      <c r="H23" s="214">
        <v>0</v>
      </c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0">
        <v>2</v>
      </c>
      <c r="O23" s="210">
        <v>2</v>
      </c>
      <c r="P23" s="210">
        <v>2</v>
      </c>
      <c r="Q23" s="210">
        <v>2</v>
      </c>
    </row>
    <row r="24" spans="2:17" s="207" customFormat="1">
      <c r="B24" s="225">
        <v>21</v>
      </c>
      <c r="C24" s="210" t="s">
        <v>203</v>
      </c>
      <c r="D24" s="208" t="s">
        <v>211</v>
      </c>
      <c r="E24" s="218" t="s">
        <v>252</v>
      </c>
      <c r="F24" s="212" t="s">
        <v>107</v>
      </c>
      <c r="G24" s="213" t="s">
        <v>39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0">
        <v>2</v>
      </c>
      <c r="O24" s="210">
        <v>2</v>
      </c>
      <c r="P24" s="210">
        <v>2</v>
      </c>
      <c r="Q24" s="210">
        <v>2</v>
      </c>
    </row>
    <row r="25" spans="2:17" s="207" customFormat="1">
      <c r="B25" s="225">
        <v>22</v>
      </c>
      <c r="C25" s="210" t="s">
        <v>203</v>
      </c>
      <c r="D25" s="208" t="s">
        <v>211</v>
      </c>
      <c r="E25" s="218" t="s">
        <v>253</v>
      </c>
      <c r="F25" s="212" t="s">
        <v>107</v>
      </c>
      <c r="G25" s="213" t="s">
        <v>39</v>
      </c>
      <c r="H25" s="214">
        <v>0</v>
      </c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0">
        <v>2</v>
      </c>
      <c r="O25" s="210">
        <v>2</v>
      </c>
      <c r="P25" s="210">
        <v>2</v>
      </c>
      <c r="Q25" s="210">
        <v>2</v>
      </c>
    </row>
    <row r="26" spans="2:17" s="207" customFormat="1">
      <c r="B26" s="225">
        <v>23</v>
      </c>
      <c r="C26" s="210" t="s">
        <v>203</v>
      </c>
      <c r="D26" s="208" t="s">
        <v>211</v>
      </c>
      <c r="E26" s="218" t="s">
        <v>284</v>
      </c>
      <c r="F26" s="212" t="s">
        <v>107</v>
      </c>
      <c r="G26" s="215" t="s">
        <v>28</v>
      </c>
      <c r="H26" s="214">
        <v>0</v>
      </c>
      <c r="I26" s="214">
        <v>0</v>
      </c>
      <c r="J26" s="214">
        <v>0</v>
      </c>
      <c r="K26" s="214">
        <v>0</v>
      </c>
      <c r="L26" s="214">
        <v>0</v>
      </c>
      <c r="M26" s="214">
        <v>0</v>
      </c>
      <c r="N26" s="210">
        <v>2</v>
      </c>
      <c r="O26" s="210">
        <v>2</v>
      </c>
      <c r="P26" s="210">
        <v>2</v>
      </c>
      <c r="Q26" s="210">
        <v>2</v>
      </c>
    </row>
    <row r="27" spans="2:17" s="207" customFormat="1">
      <c r="B27" s="225">
        <v>24</v>
      </c>
      <c r="C27" s="210" t="s">
        <v>203</v>
      </c>
      <c r="D27" s="208" t="s">
        <v>211</v>
      </c>
      <c r="E27" s="218" t="s">
        <v>285</v>
      </c>
      <c r="F27" s="212" t="s">
        <v>107</v>
      </c>
      <c r="G27" s="215" t="s">
        <v>28</v>
      </c>
      <c r="H27" s="214">
        <v>0</v>
      </c>
      <c r="I27" s="214">
        <v>0</v>
      </c>
      <c r="J27" s="214">
        <v>0</v>
      </c>
      <c r="K27" s="214">
        <v>0</v>
      </c>
      <c r="L27" s="214">
        <v>0</v>
      </c>
      <c r="M27" s="214">
        <v>0</v>
      </c>
      <c r="N27" s="210">
        <v>2</v>
      </c>
      <c r="O27" s="210">
        <v>2</v>
      </c>
      <c r="P27" s="210">
        <v>2</v>
      </c>
      <c r="Q27" s="210">
        <v>2</v>
      </c>
    </row>
    <row r="28" spans="2:17" s="207" customFormat="1">
      <c r="B28" s="225">
        <v>25</v>
      </c>
      <c r="C28" s="210" t="s">
        <v>203</v>
      </c>
      <c r="D28" s="208" t="s">
        <v>211</v>
      </c>
      <c r="E28" s="218" t="s">
        <v>286</v>
      </c>
      <c r="F28" s="212" t="s">
        <v>107</v>
      </c>
      <c r="G28" s="215" t="s">
        <v>28</v>
      </c>
      <c r="H28" s="214">
        <v>0</v>
      </c>
      <c r="I28" s="214">
        <v>0</v>
      </c>
      <c r="J28" s="214">
        <v>0</v>
      </c>
      <c r="K28" s="214">
        <v>0</v>
      </c>
      <c r="L28" s="214">
        <v>0</v>
      </c>
      <c r="M28" s="214">
        <v>0</v>
      </c>
      <c r="N28" s="214">
        <v>0</v>
      </c>
      <c r="O28" s="210">
        <v>2</v>
      </c>
      <c r="P28" s="214">
        <v>0</v>
      </c>
      <c r="Q28" s="210">
        <v>2</v>
      </c>
    </row>
    <row r="29" spans="2:17" s="207" customFormat="1">
      <c r="B29" s="225">
        <v>26</v>
      </c>
      <c r="C29" s="210" t="s">
        <v>203</v>
      </c>
      <c r="D29" s="208" t="s">
        <v>211</v>
      </c>
      <c r="E29" s="218" t="s">
        <v>287</v>
      </c>
      <c r="F29" s="212" t="s">
        <v>107</v>
      </c>
      <c r="G29" s="215" t="s">
        <v>28</v>
      </c>
      <c r="H29" s="214">
        <v>0</v>
      </c>
      <c r="I29" s="214">
        <v>0</v>
      </c>
      <c r="J29" s="214">
        <v>0</v>
      </c>
      <c r="K29" s="214">
        <v>0</v>
      </c>
      <c r="L29" s="214">
        <v>0</v>
      </c>
      <c r="M29" s="214">
        <v>0</v>
      </c>
      <c r="N29" s="214">
        <v>0</v>
      </c>
      <c r="O29" s="210">
        <v>2</v>
      </c>
      <c r="P29" s="214">
        <v>0</v>
      </c>
      <c r="Q29" s="210">
        <v>2</v>
      </c>
    </row>
    <row r="30" spans="2:17" s="207" customFormat="1">
      <c r="B30" s="225">
        <v>27</v>
      </c>
      <c r="C30" s="210" t="s">
        <v>203</v>
      </c>
      <c r="D30" s="208" t="s">
        <v>211</v>
      </c>
      <c r="E30" s="218" t="s">
        <v>234</v>
      </c>
      <c r="F30" s="212" t="s">
        <v>107</v>
      </c>
      <c r="G30" s="213" t="s">
        <v>39</v>
      </c>
      <c r="H30" s="214">
        <v>0</v>
      </c>
      <c r="I30" s="214">
        <v>0</v>
      </c>
      <c r="J30" s="214">
        <v>0</v>
      </c>
      <c r="K30" s="214">
        <v>0</v>
      </c>
      <c r="L30" s="214">
        <v>0</v>
      </c>
      <c r="M30" s="214">
        <v>0</v>
      </c>
      <c r="N30" s="214">
        <v>0</v>
      </c>
      <c r="O30" s="210">
        <v>4</v>
      </c>
      <c r="P30" s="214">
        <v>0</v>
      </c>
      <c r="Q30" s="210">
        <v>4</v>
      </c>
    </row>
    <row r="31" spans="2:17">
      <c r="B31" s="225">
        <v>28</v>
      </c>
      <c r="C31" s="208" t="s">
        <v>186</v>
      </c>
      <c r="D31" s="210" t="s">
        <v>213</v>
      </c>
      <c r="E31" s="218" t="s">
        <v>68</v>
      </c>
      <c r="F31" s="219" t="s">
        <v>108</v>
      </c>
      <c r="G31" s="215" t="s">
        <v>28</v>
      </c>
      <c r="H31" s="208">
        <v>1</v>
      </c>
      <c r="I31" s="208">
        <v>1</v>
      </c>
      <c r="J31" s="208">
        <v>1</v>
      </c>
      <c r="K31" s="210">
        <v>1</v>
      </c>
      <c r="L31" s="210">
        <v>1</v>
      </c>
      <c r="M31" s="210">
        <v>1</v>
      </c>
      <c r="N31" s="214">
        <v>0</v>
      </c>
      <c r="O31" s="214">
        <v>0</v>
      </c>
      <c r="P31" s="214">
        <v>0</v>
      </c>
      <c r="Q31" s="214">
        <v>0</v>
      </c>
    </row>
    <row r="32" spans="2:17">
      <c r="B32" s="225">
        <v>29</v>
      </c>
      <c r="C32" s="208" t="s">
        <v>186</v>
      </c>
      <c r="D32" s="210" t="s">
        <v>213</v>
      </c>
      <c r="E32" s="218" t="s">
        <v>288</v>
      </c>
      <c r="F32" s="219" t="s">
        <v>108</v>
      </c>
      <c r="G32" s="215" t="s">
        <v>28</v>
      </c>
      <c r="H32" s="214">
        <v>0</v>
      </c>
      <c r="I32" s="214">
        <v>0</v>
      </c>
      <c r="J32" s="214">
        <v>0</v>
      </c>
      <c r="K32" s="214">
        <v>0</v>
      </c>
      <c r="L32" s="214">
        <v>0</v>
      </c>
      <c r="M32" s="214">
        <v>0</v>
      </c>
      <c r="N32" s="210">
        <v>2</v>
      </c>
      <c r="O32" s="210">
        <v>2</v>
      </c>
      <c r="P32" s="210">
        <v>2</v>
      </c>
      <c r="Q32" s="210">
        <v>2</v>
      </c>
    </row>
    <row r="33" spans="2:17">
      <c r="B33" s="225">
        <v>30</v>
      </c>
      <c r="C33" s="208" t="s">
        <v>186</v>
      </c>
      <c r="D33" s="210" t="s">
        <v>213</v>
      </c>
      <c r="E33" s="218" t="s">
        <v>74</v>
      </c>
      <c r="F33" s="219" t="s">
        <v>108</v>
      </c>
      <c r="G33" s="215" t="s">
        <v>28</v>
      </c>
      <c r="H33" s="214">
        <v>0</v>
      </c>
      <c r="I33" s="214">
        <v>0</v>
      </c>
      <c r="J33" s="214">
        <v>0</v>
      </c>
      <c r="K33" s="210">
        <v>1</v>
      </c>
      <c r="L33" s="210">
        <v>1</v>
      </c>
      <c r="M33" s="210">
        <v>1</v>
      </c>
      <c r="N33" s="214">
        <v>0</v>
      </c>
      <c r="O33" s="214">
        <v>0</v>
      </c>
      <c r="P33" s="214">
        <v>0</v>
      </c>
      <c r="Q33" s="214">
        <v>0</v>
      </c>
    </row>
    <row r="34" spans="2:17">
      <c r="B34" s="225">
        <v>31</v>
      </c>
      <c r="C34" s="208" t="s">
        <v>186</v>
      </c>
      <c r="D34" s="210" t="s">
        <v>213</v>
      </c>
      <c r="E34" s="218" t="s">
        <v>289</v>
      </c>
      <c r="F34" s="219" t="s">
        <v>108</v>
      </c>
      <c r="G34" s="215" t="s">
        <v>28</v>
      </c>
      <c r="H34" s="214">
        <v>0</v>
      </c>
      <c r="I34" s="214">
        <v>0</v>
      </c>
      <c r="J34" s="214">
        <v>0</v>
      </c>
      <c r="K34" s="214">
        <v>0</v>
      </c>
      <c r="L34" s="214">
        <v>0</v>
      </c>
      <c r="M34" s="214">
        <v>0</v>
      </c>
      <c r="N34" s="210">
        <v>2</v>
      </c>
      <c r="O34" s="210">
        <v>2</v>
      </c>
      <c r="P34" s="210">
        <v>2</v>
      </c>
      <c r="Q34" s="210">
        <v>2</v>
      </c>
    </row>
    <row r="35" spans="2:17">
      <c r="B35" s="225">
        <v>32</v>
      </c>
      <c r="C35" s="208" t="s">
        <v>186</v>
      </c>
      <c r="D35" s="210" t="s">
        <v>213</v>
      </c>
      <c r="E35" s="211" t="s">
        <v>77</v>
      </c>
      <c r="F35" s="219" t="s">
        <v>108</v>
      </c>
      <c r="G35" s="213" t="s">
        <v>39</v>
      </c>
      <c r="H35" s="208">
        <v>2</v>
      </c>
      <c r="I35" s="208">
        <v>2</v>
      </c>
      <c r="J35" s="208">
        <v>2</v>
      </c>
      <c r="K35" s="208">
        <v>2</v>
      </c>
      <c r="L35" s="208">
        <v>2</v>
      </c>
      <c r="M35" s="210">
        <v>2</v>
      </c>
      <c r="N35" s="210">
        <v>2</v>
      </c>
      <c r="O35" s="210">
        <v>2</v>
      </c>
      <c r="P35" s="210">
        <v>2</v>
      </c>
      <c r="Q35" s="210">
        <v>2</v>
      </c>
    </row>
    <row r="36" spans="2:17">
      <c r="B36" s="225">
        <v>33</v>
      </c>
      <c r="C36" s="208" t="s">
        <v>186</v>
      </c>
      <c r="D36" s="210" t="s">
        <v>213</v>
      </c>
      <c r="E36" s="211" t="s">
        <v>78</v>
      </c>
      <c r="F36" s="219" t="s">
        <v>108</v>
      </c>
      <c r="G36" s="213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8">
        <v>2</v>
      </c>
      <c r="N36" s="208">
        <v>2</v>
      </c>
      <c r="O36" s="208">
        <v>2</v>
      </c>
      <c r="P36" s="208">
        <v>2</v>
      </c>
      <c r="Q36" s="208">
        <v>2</v>
      </c>
    </row>
    <row r="37" spans="2:17">
      <c r="B37" s="225">
        <v>34</v>
      </c>
      <c r="C37" s="208" t="s">
        <v>186</v>
      </c>
      <c r="D37" s="210" t="s">
        <v>213</v>
      </c>
      <c r="E37" s="211" t="s">
        <v>230</v>
      </c>
      <c r="F37" s="219" t="s">
        <v>108</v>
      </c>
      <c r="G37" s="215" t="s">
        <v>28</v>
      </c>
      <c r="H37" s="214">
        <v>0</v>
      </c>
      <c r="I37" s="214">
        <v>0</v>
      </c>
      <c r="J37" s="214">
        <v>0</v>
      </c>
      <c r="K37" s="214">
        <v>0</v>
      </c>
      <c r="L37" s="208">
        <v>1</v>
      </c>
      <c r="M37" s="214">
        <v>0</v>
      </c>
      <c r="N37" s="214">
        <v>0</v>
      </c>
      <c r="O37" s="214">
        <v>0</v>
      </c>
      <c r="P37" s="214">
        <v>0</v>
      </c>
      <c r="Q37" s="214">
        <v>0</v>
      </c>
    </row>
    <row r="38" spans="2:17">
      <c r="B38" s="225">
        <v>35</v>
      </c>
      <c r="C38" s="208" t="s">
        <v>186</v>
      </c>
      <c r="D38" s="210" t="s">
        <v>213</v>
      </c>
      <c r="E38" s="211" t="s">
        <v>282</v>
      </c>
      <c r="F38" s="219" t="s">
        <v>108</v>
      </c>
      <c r="G38" s="215" t="s">
        <v>28</v>
      </c>
      <c r="H38" s="214">
        <v>0</v>
      </c>
      <c r="I38" s="214">
        <v>0</v>
      </c>
      <c r="J38" s="214">
        <v>0</v>
      </c>
      <c r="K38" s="214">
        <v>0</v>
      </c>
      <c r="L38" s="208">
        <v>2</v>
      </c>
      <c r="M38" s="214">
        <v>0</v>
      </c>
      <c r="N38" s="214">
        <v>0</v>
      </c>
      <c r="O38" s="214">
        <v>0</v>
      </c>
      <c r="P38" s="214">
        <v>0</v>
      </c>
      <c r="Q38" s="214">
        <v>0</v>
      </c>
    </row>
    <row r="39" spans="2:17">
      <c r="B39" s="225">
        <v>36</v>
      </c>
      <c r="C39" s="208" t="s">
        <v>186</v>
      </c>
      <c r="D39" s="210" t="s">
        <v>213</v>
      </c>
      <c r="E39" s="211" t="s">
        <v>283</v>
      </c>
      <c r="F39" s="219" t="s">
        <v>108</v>
      </c>
      <c r="G39" s="215" t="s">
        <v>28</v>
      </c>
      <c r="H39" s="214">
        <v>0</v>
      </c>
      <c r="I39" s="214">
        <v>0</v>
      </c>
      <c r="J39" s="214">
        <v>0</v>
      </c>
      <c r="K39" s="214">
        <v>0</v>
      </c>
      <c r="L39" s="219">
        <v>2</v>
      </c>
      <c r="M39" s="214">
        <v>0</v>
      </c>
      <c r="N39" s="214">
        <v>0</v>
      </c>
      <c r="O39" s="214">
        <v>0</v>
      </c>
      <c r="P39" s="214">
        <v>0</v>
      </c>
      <c r="Q39" s="214">
        <v>0</v>
      </c>
    </row>
    <row r="40" spans="2:17">
      <c r="B40" s="225">
        <v>37</v>
      </c>
      <c r="C40" s="208" t="s">
        <v>186</v>
      </c>
      <c r="D40" s="208" t="s">
        <v>188</v>
      </c>
      <c r="E40" s="211" t="s">
        <v>122</v>
      </c>
      <c r="F40" s="219" t="s">
        <v>108</v>
      </c>
      <c r="G40" s="215" t="s">
        <v>28</v>
      </c>
      <c r="H40" s="214">
        <v>0</v>
      </c>
      <c r="I40" s="214">
        <v>0</v>
      </c>
      <c r="J40" s="214">
        <v>0</v>
      </c>
      <c r="K40" s="214">
        <v>0</v>
      </c>
      <c r="L40" s="225">
        <v>2</v>
      </c>
      <c r="M40" s="214">
        <v>0</v>
      </c>
      <c r="N40" s="208">
        <v>2</v>
      </c>
      <c r="O40" s="208">
        <v>2</v>
      </c>
      <c r="P40" s="208">
        <v>2</v>
      </c>
      <c r="Q40" s="208">
        <v>2</v>
      </c>
    </row>
    <row r="41" spans="2:17">
      <c r="B41" s="225">
        <v>38</v>
      </c>
      <c r="C41" s="208" t="s">
        <v>186</v>
      </c>
      <c r="D41" s="208" t="s">
        <v>188</v>
      </c>
      <c r="E41" s="211" t="s">
        <v>119</v>
      </c>
      <c r="F41" s="219" t="s">
        <v>108</v>
      </c>
      <c r="G41" s="215" t="s">
        <v>28</v>
      </c>
      <c r="H41" s="208">
        <v>6</v>
      </c>
      <c r="I41" s="208">
        <v>6</v>
      </c>
      <c r="J41" s="208">
        <v>6</v>
      </c>
      <c r="K41" s="208">
        <v>6</v>
      </c>
      <c r="L41" s="208">
        <v>6</v>
      </c>
      <c r="M41" s="214">
        <v>0</v>
      </c>
      <c r="N41" s="208">
        <v>6</v>
      </c>
      <c r="O41" s="208">
        <v>6</v>
      </c>
      <c r="P41" s="208">
        <v>6</v>
      </c>
      <c r="Q41" s="208">
        <v>6</v>
      </c>
    </row>
    <row r="42" spans="2:17">
      <c r="B42" s="225">
        <v>39</v>
      </c>
      <c r="C42" s="208" t="s">
        <v>186</v>
      </c>
      <c r="D42" s="208" t="s">
        <v>188</v>
      </c>
      <c r="E42" s="211" t="s">
        <v>236</v>
      </c>
      <c r="F42" s="219" t="s">
        <v>108</v>
      </c>
      <c r="G42" s="213" t="s">
        <v>39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4">
        <v>0</v>
      </c>
      <c r="Q42" s="208">
        <v>4</v>
      </c>
    </row>
    <row r="43" spans="2:17">
      <c r="B43" s="225">
        <v>40</v>
      </c>
      <c r="C43" s="208" t="s">
        <v>186</v>
      </c>
      <c r="D43" s="208" t="s">
        <v>188</v>
      </c>
      <c r="E43" s="211" t="s">
        <v>173</v>
      </c>
      <c r="F43" s="219" t="s">
        <v>108</v>
      </c>
      <c r="G43" s="213" t="s">
        <v>39</v>
      </c>
      <c r="H43" s="221">
        <v>4</v>
      </c>
      <c r="I43" s="221">
        <v>4</v>
      </c>
      <c r="J43" s="221">
        <v>4</v>
      </c>
      <c r="K43" s="214">
        <v>0</v>
      </c>
      <c r="L43" s="214">
        <v>0</v>
      </c>
      <c r="M43" s="214">
        <v>0</v>
      </c>
      <c r="N43" s="214">
        <v>0</v>
      </c>
      <c r="O43" s="208">
        <v>4</v>
      </c>
      <c r="P43" s="214">
        <v>0</v>
      </c>
      <c r="Q43" s="214">
        <v>0</v>
      </c>
    </row>
    <row r="44" spans="2:17">
      <c r="B44" s="225">
        <v>41</v>
      </c>
      <c r="C44" s="208" t="s">
        <v>186</v>
      </c>
      <c r="D44" s="208" t="s">
        <v>188</v>
      </c>
      <c r="E44" s="211" t="s">
        <v>89</v>
      </c>
      <c r="F44" s="219" t="s">
        <v>108</v>
      </c>
      <c r="G44" s="213" t="s">
        <v>39</v>
      </c>
      <c r="H44" s="221" t="s">
        <v>195</v>
      </c>
      <c r="I44" s="221" t="s">
        <v>195</v>
      </c>
      <c r="J44" s="221" t="s">
        <v>195</v>
      </c>
      <c r="K44" s="214">
        <v>0</v>
      </c>
      <c r="L44" s="214">
        <v>0</v>
      </c>
      <c r="M44" s="214">
        <v>0</v>
      </c>
      <c r="N44" s="214">
        <v>0</v>
      </c>
      <c r="O44" s="214">
        <v>0</v>
      </c>
      <c r="P44" s="214">
        <v>0</v>
      </c>
      <c r="Q44" s="214">
        <v>0</v>
      </c>
    </row>
    <row r="45" spans="2:17">
      <c r="B45" s="225">
        <v>42</v>
      </c>
      <c r="C45" s="208" t="s">
        <v>186</v>
      </c>
      <c r="D45" s="208" t="s">
        <v>188</v>
      </c>
      <c r="E45" s="211" t="s">
        <v>127</v>
      </c>
      <c r="F45" s="219" t="s">
        <v>108</v>
      </c>
      <c r="G45" s="213" t="s">
        <v>39</v>
      </c>
      <c r="H45" s="214">
        <v>0</v>
      </c>
      <c r="I45" s="214">
        <v>0</v>
      </c>
      <c r="J45" s="214">
        <v>0</v>
      </c>
      <c r="K45" s="214">
        <v>0</v>
      </c>
      <c r="L45" s="214">
        <v>0</v>
      </c>
      <c r="M45" s="214">
        <v>0</v>
      </c>
      <c r="N45" s="214">
        <v>0</v>
      </c>
      <c r="O45" s="208">
        <v>4</v>
      </c>
      <c r="P45" s="214">
        <v>0</v>
      </c>
      <c r="Q45" s="208">
        <v>4</v>
      </c>
    </row>
    <row r="46" spans="2:17">
      <c r="B46" s="225">
        <v>43</v>
      </c>
      <c r="C46" s="208" t="s">
        <v>186</v>
      </c>
      <c r="D46" s="208" t="s">
        <v>188</v>
      </c>
      <c r="E46" s="211" t="s">
        <v>172</v>
      </c>
      <c r="F46" s="219" t="s">
        <v>108</v>
      </c>
      <c r="G46" s="213" t="s">
        <v>39</v>
      </c>
      <c r="H46" s="208">
        <v>6</v>
      </c>
      <c r="I46" s="208">
        <v>6</v>
      </c>
      <c r="J46" s="208">
        <v>6</v>
      </c>
      <c r="K46" s="214">
        <v>0</v>
      </c>
      <c r="L46" s="208">
        <v>6</v>
      </c>
      <c r="M46" s="214">
        <v>0</v>
      </c>
      <c r="N46" s="208">
        <v>6</v>
      </c>
      <c r="O46" s="208">
        <v>6</v>
      </c>
      <c r="P46" s="208">
        <v>6</v>
      </c>
      <c r="Q46" s="208">
        <v>6</v>
      </c>
    </row>
    <row r="47" spans="2:17">
      <c r="B47" s="278">
        <v>44</v>
      </c>
      <c r="C47" s="278" t="s">
        <v>186</v>
      </c>
      <c r="D47" s="278" t="s">
        <v>188</v>
      </c>
      <c r="E47" s="279" t="s">
        <v>374</v>
      </c>
      <c r="F47" s="280" t="s">
        <v>108</v>
      </c>
      <c r="G47" s="281" t="s">
        <v>39</v>
      </c>
      <c r="H47" s="282">
        <v>0</v>
      </c>
      <c r="I47" s="282">
        <v>0</v>
      </c>
      <c r="J47" s="282">
        <v>0</v>
      </c>
      <c r="K47" s="278">
        <v>1</v>
      </c>
      <c r="L47" s="282">
        <v>0</v>
      </c>
      <c r="M47" s="282">
        <v>0</v>
      </c>
      <c r="N47" s="282">
        <v>0</v>
      </c>
      <c r="O47" s="282">
        <v>0</v>
      </c>
      <c r="P47" s="282">
        <v>0</v>
      </c>
      <c r="Q47" s="282">
        <v>0</v>
      </c>
    </row>
    <row r="48" spans="2:17">
      <c r="B48" s="278">
        <v>45</v>
      </c>
      <c r="C48" s="278" t="s">
        <v>186</v>
      </c>
      <c r="D48" s="278" t="s">
        <v>188</v>
      </c>
      <c r="E48" s="279" t="s">
        <v>375</v>
      </c>
      <c r="F48" s="280" t="s">
        <v>108</v>
      </c>
      <c r="G48" s="281" t="s">
        <v>39</v>
      </c>
      <c r="H48" s="282">
        <v>0</v>
      </c>
      <c r="I48" s="282">
        <v>0</v>
      </c>
      <c r="J48" s="282">
        <v>0</v>
      </c>
      <c r="K48" s="278">
        <v>1</v>
      </c>
      <c r="L48" s="282">
        <v>0</v>
      </c>
      <c r="M48" s="282">
        <v>0</v>
      </c>
      <c r="N48" s="282">
        <v>0</v>
      </c>
      <c r="O48" s="282">
        <v>0</v>
      </c>
      <c r="P48" s="282">
        <v>0</v>
      </c>
      <c r="Q48" s="282">
        <v>0</v>
      </c>
    </row>
    <row r="49" spans="2:17">
      <c r="B49" s="278">
        <v>46</v>
      </c>
      <c r="C49" s="278" t="s">
        <v>186</v>
      </c>
      <c r="D49" s="278" t="s">
        <v>188</v>
      </c>
      <c r="E49" s="279" t="s">
        <v>376</v>
      </c>
      <c r="F49" s="280" t="s">
        <v>108</v>
      </c>
      <c r="G49" s="281" t="s">
        <v>39</v>
      </c>
      <c r="H49" s="282">
        <v>0</v>
      </c>
      <c r="I49" s="282">
        <v>0</v>
      </c>
      <c r="J49" s="282">
        <v>0</v>
      </c>
      <c r="K49" s="278">
        <v>1</v>
      </c>
      <c r="L49" s="282">
        <v>0</v>
      </c>
      <c r="M49" s="282">
        <v>0</v>
      </c>
      <c r="N49" s="282">
        <v>0</v>
      </c>
      <c r="O49" s="282">
        <v>0</v>
      </c>
      <c r="P49" s="282">
        <v>0</v>
      </c>
      <c r="Q49" s="282">
        <v>0</v>
      </c>
    </row>
    <row r="50" spans="2:17">
      <c r="B50" s="278">
        <v>47</v>
      </c>
      <c r="C50" s="278" t="s">
        <v>186</v>
      </c>
      <c r="D50" s="278" t="s">
        <v>188</v>
      </c>
      <c r="E50" s="279" t="s">
        <v>377</v>
      </c>
      <c r="F50" s="280" t="s">
        <v>108</v>
      </c>
      <c r="G50" s="281" t="s">
        <v>39</v>
      </c>
      <c r="H50" s="282">
        <v>0</v>
      </c>
      <c r="I50" s="282">
        <v>0</v>
      </c>
      <c r="J50" s="282">
        <v>0</v>
      </c>
      <c r="K50" s="278">
        <v>1</v>
      </c>
      <c r="L50" s="282">
        <v>0</v>
      </c>
      <c r="M50" s="282">
        <v>0</v>
      </c>
      <c r="N50" s="282">
        <v>0</v>
      </c>
      <c r="O50" s="282">
        <v>0</v>
      </c>
      <c r="P50" s="282">
        <v>0</v>
      </c>
      <c r="Q50" s="282">
        <v>0</v>
      </c>
    </row>
    <row r="51" spans="2:17">
      <c r="B51" s="225">
        <v>48</v>
      </c>
      <c r="C51" s="208" t="s">
        <v>186</v>
      </c>
      <c r="D51" s="208" t="s">
        <v>188</v>
      </c>
      <c r="E51" s="211" t="s">
        <v>280</v>
      </c>
      <c r="F51" s="219" t="s">
        <v>108</v>
      </c>
      <c r="G51" s="213" t="s">
        <v>39</v>
      </c>
      <c r="H51" s="225">
        <v>2</v>
      </c>
      <c r="I51" s="225">
        <v>2</v>
      </c>
      <c r="J51" s="225">
        <v>2</v>
      </c>
      <c r="K51" s="208">
        <v>2</v>
      </c>
      <c r="L51" s="214">
        <v>0</v>
      </c>
      <c r="M51" s="214">
        <v>0</v>
      </c>
      <c r="N51" s="214">
        <v>0</v>
      </c>
      <c r="O51" s="214">
        <v>0</v>
      </c>
      <c r="P51" s="214">
        <v>0</v>
      </c>
      <c r="Q51" s="214">
        <v>0</v>
      </c>
    </row>
    <row r="52" spans="2:17">
      <c r="B52" s="225">
        <v>49</v>
      </c>
      <c r="C52" s="208" t="s">
        <v>186</v>
      </c>
      <c r="D52" s="208" t="s">
        <v>188</v>
      </c>
      <c r="E52" s="211" t="s">
        <v>281</v>
      </c>
      <c r="F52" s="219" t="s">
        <v>108</v>
      </c>
      <c r="G52" s="213" t="s">
        <v>39</v>
      </c>
      <c r="H52" s="214">
        <v>0</v>
      </c>
      <c r="I52" s="214">
        <v>0</v>
      </c>
      <c r="J52" s="214">
        <v>0</v>
      </c>
      <c r="K52" s="208">
        <v>2</v>
      </c>
      <c r="L52" s="214">
        <v>0</v>
      </c>
      <c r="M52" s="214">
        <v>0</v>
      </c>
      <c r="N52" s="214">
        <v>0</v>
      </c>
      <c r="O52" s="214">
        <v>0</v>
      </c>
      <c r="P52" s="214">
        <v>0</v>
      </c>
      <c r="Q52" s="214">
        <v>0</v>
      </c>
    </row>
    <row r="53" spans="2:17">
      <c r="B53" s="225">
        <v>50</v>
      </c>
      <c r="C53" s="225" t="s">
        <v>186</v>
      </c>
      <c r="D53" s="225" t="s">
        <v>188</v>
      </c>
      <c r="E53" s="211" t="s">
        <v>363</v>
      </c>
      <c r="F53" s="219" t="s">
        <v>108</v>
      </c>
      <c r="G53" s="213" t="s">
        <v>39</v>
      </c>
      <c r="H53" s="214">
        <v>0</v>
      </c>
      <c r="I53" s="214">
        <v>0</v>
      </c>
      <c r="J53" s="214">
        <v>0</v>
      </c>
      <c r="K53" s="225">
        <v>2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</row>
    <row r="54" spans="2:17">
      <c r="B54" s="225">
        <v>51</v>
      </c>
      <c r="C54" s="225" t="s">
        <v>186</v>
      </c>
      <c r="D54" s="225" t="s">
        <v>188</v>
      </c>
      <c r="E54" s="211" t="s">
        <v>366</v>
      </c>
      <c r="F54" s="219" t="s">
        <v>108</v>
      </c>
      <c r="G54" s="213" t="s">
        <v>39</v>
      </c>
      <c r="H54" s="214">
        <v>0</v>
      </c>
      <c r="I54" s="214">
        <v>0</v>
      </c>
      <c r="J54" s="214">
        <v>0</v>
      </c>
      <c r="K54" s="225">
        <v>2</v>
      </c>
      <c r="L54" s="214">
        <v>0</v>
      </c>
      <c r="M54" s="214">
        <v>0</v>
      </c>
      <c r="N54" s="214">
        <v>0</v>
      </c>
      <c r="O54" s="214">
        <v>0</v>
      </c>
      <c r="P54" s="214">
        <v>0</v>
      </c>
      <c r="Q54" s="214">
        <v>0</v>
      </c>
    </row>
    <row r="55" spans="2:17">
      <c r="B55" s="225">
        <v>52</v>
      </c>
      <c r="C55" s="208" t="s">
        <v>186</v>
      </c>
      <c r="D55" s="208" t="s">
        <v>188</v>
      </c>
      <c r="E55" s="211" t="s">
        <v>133</v>
      </c>
      <c r="F55" s="219" t="s">
        <v>108</v>
      </c>
      <c r="G55" s="213" t="s">
        <v>39</v>
      </c>
      <c r="H55" s="214">
        <v>0</v>
      </c>
      <c r="I55" s="214">
        <v>0</v>
      </c>
      <c r="J55" s="214">
        <v>0</v>
      </c>
      <c r="K55" s="225">
        <v>4</v>
      </c>
      <c r="L55" s="216" t="s">
        <v>195</v>
      </c>
      <c r="M55" s="214">
        <v>0</v>
      </c>
      <c r="N55" s="214">
        <v>0</v>
      </c>
      <c r="O55" s="214">
        <v>0</v>
      </c>
      <c r="P55" s="214">
        <v>0</v>
      </c>
      <c r="Q55" s="214">
        <v>0</v>
      </c>
    </row>
    <row r="56" spans="2:17">
      <c r="B56" s="225">
        <v>53</v>
      </c>
      <c r="C56" s="208" t="s">
        <v>186</v>
      </c>
      <c r="D56" s="208" t="s">
        <v>188</v>
      </c>
      <c r="E56" s="211" t="s">
        <v>134</v>
      </c>
      <c r="F56" s="219" t="s">
        <v>108</v>
      </c>
      <c r="G56" s="213" t="s">
        <v>39</v>
      </c>
      <c r="H56" s="214">
        <v>0</v>
      </c>
      <c r="I56" s="214">
        <v>0</v>
      </c>
      <c r="J56" s="214">
        <v>0</v>
      </c>
      <c r="K56" s="214">
        <v>0</v>
      </c>
      <c r="L56" s="216" t="s">
        <v>195</v>
      </c>
      <c r="M56" s="214">
        <v>0</v>
      </c>
      <c r="N56" s="214">
        <v>0</v>
      </c>
      <c r="O56" s="214">
        <v>0</v>
      </c>
      <c r="P56" s="214">
        <v>0</v>
      </c>
      <c r="Q56" s="214">
        <v>0</v>
      </c>
    </row>
    <row r="57" spans="2:17">
      <c r="B57" s="225">
        <v>54</v>
      </c>
      <c r="C57" s="208" t="s">
        <v>186</v>
      </c>
      <c r="D57" s="208" t="s">
        <v>188</v>
      </c>
      <c r="E57" s="211" t="s">
        <v>73</v>
      </c>
      <c r="F57" s="219" t="s">
        <v>108</v>
      </c>
      <c r="G57" s="213" t="s">
        <v>39</v>
      </c>
      <c r="H57" s="214">
        <v>0</v>
      </c>
      <c r="I57" s="214">
        <v>0</v>
      </c>
      <c r="J57" s="214">
        <v>0</v>
      </c>
      <c r="K57" s="214">
        <v>0</v>
      </c>
      <c r="L57" s="217" t="s">
        <v>195</v>
      </c>
      <c r="M57" s="214">
        <v>0</v>
      </c>
      <c r="N57" s="214">
        <v>0</v>
      </c>
      <c r="O57" s="214">
        <v>0</v>
      </c>
      <c r="P57" s="214">
        <v>0</v>
      </c>
      <c r="Q57" s="214">
        <v>0</v>
      </c>
    </row>
    <row r="58" spans="2:17">
      <c r="B58" s="225">
        <v>55</v>
      </c>
      <c r="C58" s="208" t="s">
        <v>186</v>
      </c>
      <c r="D58" s="208" t="s">
        <v>188</v>
      </c>
      <c r="E58" s="211" t="s">
        <v>126</v>
      </c>
      <c r="F58" s="219" t="s">
        <v>108</v>
      </c>
      <c r="G58" s="215" t="s">
        <v>28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4">
        <v>0</v>
      </c>
      <c r="N58" s="214">
        <v>0</v>
      </c>
      <c r="O58" s="208">
        <v>8</v>
      </c>
      <c r="P58" s="214">
        <v>0</v>
      </c>
      <c r="Q58" s="208">
        <v>8</v>
      </c>
    </row>
    <row r="59" spans="2:17">
      <c r="B59" s="225">
        <v>56</v>
      </c>
      <c r="C59" s="208" t="s">
        <v>186</v>
      </c>
      <c r="D59" s="208" t="s">
        <v>179</v>
      </c>
      <c r="E59" s="211" t="s">
        <v>268</v>
      </c>
      <c r="F59" s="219" t="s">
        <v>108</v>
      </c>
      <c r="G59" s="215" t="s">
        <v>28</v>
      </c>
      <c r="H59" s="214">
        <v>0</v>
      </c>
      <c r="I59" s="214">
        <v>0</v>
      </c>
      <c r="J59" s="214">
        <v>0</v>
      </c>
      <c r="K59" s="208">
        <v>4</v>
      </c>
      <c r="L59" s="208">
        <v>4</v>
      </c>
      <c r="M59" s="208">
        <v>4</v>
      </c>
      <c r="N59" s="208">
        <v>4</v>
      </c>
      <c r="O59" s="208">
        <v>4</v>
      </c>
      <c r="P59" s="208">
        <v>4</v>
      </c>
      <c r="Q59" s="208">
        <v>4</v>
      </c>
    </row>
    <row r="60" spans="2:17">
      <c r="B60" s="225">
        <v>57</v>
      </c>
      <c r="C60" s="208" t="s">
        <v>186</v>
      </c>
      <c r="D60" s="208" t="s">
        <v>179</v>
      </c>
      <c r="E60" s="211" t="s">
        <v>269</v>
      </c>
      <c r="F60" s="219" t="s">
        <v>108</v>
      </c>
      <c r="G60" s="215" t="s">
        <v>28</v>
      </c>
      <c r="H60" s="214">
        <v>0</v>
      </c>
      <c r="I60" s="214">
        <v>0</v>
      </c>
      <c r="J60" s="214">
        <v>0</v>
      </c>
      <c r="K60" s="208">
        <v>4</v>
      </c>
      <c r="L60" s="208">
        <v>4</v>
      </c>
      <c r="M60" s="208">
        <v>4</v>
      </c>
      <c r="N60" s="208">
        <v>4</v>
      </c>
      <c r="O60" s="208">
        <v>4</v>
      </c>
      <c r="P60" s="208">
        <v>4</v>
      </c>
      <c r="Q60" s="208">
        <v>4</v>
      </c>
    </row>
    <row r="61" spans="2:17">
      <c r="B61" s="225">
        <v>58</v>
      </c>
      <c r="C61" s="208" t="s">
        <v>186</v>
      </c>
      <c r="D61" s="208" t="s">
        <v>179</v>
      </c>
      <c r="E61" s="211" t="s">
        <v>270</v>
      </c>
      <c r="F61" s="219" t="s">
        <v>108</v>
      </c>
      <c r="G61" s="215" t="s">
        <v>28</v>
      </c>
      <c r="H61" s="214">
        <v>0</v>
      </c>
      <c r="I61" s="214">
        <v>0</v>
      </c>
      <c r="J61" s="214">
        <v>0</v>
      </c>
      <c r="K61" s="214">
        <v>0</v>
      </c>
      <c r="L61" s="208">
        <v>4</v>
      </c>
      <c r="M61" s="214">
        <v>0</v>
      </c>
      <c r="N61" s="208">
        <v>4</v>
      </c>
      <c r="O61" s="208">
        <v>4</v>
      </c>
      <c r="P61" s="208">
        <v>4</v>
      </c>
      <c r="Q61" s="208">
        <v>4</v>
      </c>
    </row>
    <row r="62" spans="2:17">
      <c r="B62" s="225">
        <v>59</v>
      </c>
      <c r="C62" s="208" t="s">
        <v>186</v>
      </c>
      <c r="D62" s="208" t="s">
        <v>179</v>
      </c>
      <c r="E62" s="211" t="s">
        <v>271</v>
      </c>
      <c r="F62" s="219" t="s">
        <v>108</v>
      </c>
      <c r="G62" s="215" t="s">
        <v>28</v>
      </c>
      <c r="H62" s="214">
        <v>0</v>
      </c>
      <c r="I62" s="214">
        <v>0</v>
      </c>
      <c r="J62" s="214">
        <v>0</v>
      </c>
      <c r="K62" s="214">
        <v>0</v>
      </c>
      <c r="L62" s="208">
        <v>4</v>
      </c>
      <c r="M62" s="214">
        <v>0</v>
      </c>
      <c r="N62" s="208">
        <v>4</v>
      </c>
      <c r="O62" s="208">
        <v>4</v>
      </c>
      <c r="P62" s="208">
        <v>4</v>
      </c>
      <c r="Q62" s="208">
        <v>4</v>
      </c>
    </row>
    <row r="63" spans="2:17">
      <c r="B63" s="225">
        <v>60</v>
      </c>
      <c r="C63" s="208" t="s">
        <v>186</v>
      </c>
      <c r="D63" s="208" t="s">
        <v>179</v>
      </c>
      <c r="E63" s="211" t="s">
        <v>272</v>
      </c>
      <c r="F63" s="219" t="s">
        <v>108</v>
      </c>
      <c r="G63" s="213" t="s">
        <v>28</v>
      </c>
      <c r="H63" s="208">
        <v>4</v>
      </c>
      <c r="I63" s="208">
        <v>4</v>
      </c>
      <c r="J63" s="208">
        <v>4</v>
      </c>
      <c r="K63" s="208">
        <v>4</v>
      </c>
      <c r="L63" s="208">
        <v>4</v>
      </c>
      <c r="M63" s="214">
        <v>0</v>
      </c>
      <c r="N63" s="214">
        <v>0</v>
      </c>
      <c r="O63" s="208">
        <v>4</v>
      </c>
      <c r="P63" s="214">
        <v>0</v>
      </c>
      <c r="Q63" s="208">
        <v>4</v>
      </c>
    </row>
    <row r="64" spans="2:17">
      <c r="B64" s="225">
        <v>61</v>
      </c>
      <c r="C64" s="208" t="s">
        <v>186</v>
      </c>
      <c r="D64" s="208" t="s">
        <v>179</v>
      </c>
      <c r="E64" s="211" t="s">
        <v>273</v>
      </c>
      <c r="F64" s="219" t="s">
        <v>108</v>
      </c>
      <c r="G64" s="213" t="s">
        <v>28</v>
      </c>
      <c r="H64" s="208">
        <v>4</v>
      </c>
      <c r="I64" s="208">
        <v>4</v>
      </c>
      <c r="J64" s="208">
        <v>4</v>
      </c>
      <c r="K64" s="208">
        <v>4</v>
      </c>
      <c r="L64" s="208">
        <v>4</v>
      </c>
      <c r="M64" s="214">
        <v>0</v>
      </c>
      <c r="N64" s="214">
        <v>0</v>
      </c>
      <c r="O64" s="208">
        <v>4</v>
      </c>
      <c r="P64" s="214">
        <v>0</v>
      </c>
      <c r="Q64" s="208">
        <v>4</v>
      </c>
    </row>
    <row r="65" spans="2:17">
      <c r="B65" s="225">
        <v>62</v>
      </c>
      <c r="C65" s="208" t="s">
        <v>186</v>
      </c>
      <c r="D65" s="208" t="s">
        <v>179</v>
      </c>
      <c r="E65" s="211" t="s">
        <v>274</v>
      </c>
      <c r="F65" s="219" t="s">
        <v>108</v>
      </c>
      <c r="G65" s="213" t="s">
        <v>28</v>
      </c>
      <c r="H65" s="208">
        <v>4</v>
      </c>
      <c r="I65" s="208">
        <v>4</v>
      </c>
      <c r="J65" s="208">
        <v>4</v>
      </c>
      <c r="K65" s="214">
        <v>0</v>
      </c>
      <c r="L65" s="214">
        <v>0</v>
      </c>
      <c r="M65" s="214">
        <v>0</v>
      </c>
      <c r="N65" s="214">
        <v>0</v>
      </c>
      <c r="O65" s="214">
        <v>0</v>
      </c>
      <c r="P65" s="214">
        <v>0</v>
      </c>
      <c r="Q65" s="214">
        <v>0</v>
      </c>
    </row>
    <row r="66" spans="2:17">
      <c r="B66" s="225">
        <v>63</v>
      </c>
      <c r="C66" s="208" t="s">
        <v>186</v>
      </c>
      <c r="D66" s="208" t="s">
        <v>179</v>
      </c>
      <c r="E66" s="211" t="s">
        <v>275</v>
      </c>
      <c r="F66" s="219" t="s">
        <v>108</v>
      </c>
      <c r="G66" s="213" t="s">
        <v>28</v>
      </c>
      <c r="H66" s="208">
        <v>4</v>
      </c>
      <c r="I66" s="208">
        <v>4</v>
      </c>
      <c r="J66" s="208">
        <v>4</v>
      </c>
      <c r="K66" s="214">
        <v>0</v>
      </c>
      <c r="L66" s="214">
        <v>0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</row>
    <row r="67" spans="2:17">
      <c r="B67" s="225">
        <v>64</v>
      </c>
      <c r="C67" s="208" t="s">
        <v>186</v>
      </c>
      <c r="D67" s="208" t="s">
        <v>179</v>
      </c>
      <c r="E67" s="211" t="s">
        <v>276</v>
      </c>
      <c r="F67" s="219" t="s">
        <v>108</v>
      </c>
      <c r="G67" s="213" t="s">
        <v>39</v>
      </c>
      <c r="H67" s="214">
        <v>0</v>
      </c>
      <c r="I67" s="208">
        <v>4</v>
      </c>
      <c r="J67" s="208">
        <v>4</v>
      </c>
      <c r="K67" s="214">
        <v>0</v>
      </c>
      <c r="L67" s="214">
        <v>0</v>
      </c>
      <c r="M67" s="214">
        <v>0</v>
      </c>
      <c r="N67" s="214">
        <v>0</v>
      </c>
      <c r="O67" s="214">
        <v>0</v>
      </c>
      <c r="P67" s="214">
        <v>0</v>
      </c>
      <c r="Q67" s="214">
        <v>0</v>
      </c>
    </row>
    <row r="68" spans="2:17">
      <c r="B68" s="225">
        <v>65</v>
      </c>
      <c r="C68" s="208" t="s">
        <v>186</v>
      </c>
      <c r="D68" s="208" t="s">
        <v>179</v>
      </c>
      <c r="E68" s="211" t="s">
        <v>277</v>
      </c>
      <c r="F68" s="219" t="s">
        <v>108</v>
      </c>
      <c r="G68" s="213" t="s">
        <v>39</v>
      </c>
      <c r="H68" s="214">
        <v>0</v>
      </c>
      <c r="I68" s="208">
        <v>4</v>
      </c>
      <c r="J68" s="208">
        <v>4</v>
      </c>
      <c r="K68" s="214">
        <v>0</v>
      </c>
      <c r="L68" s="214">
        <v>0</v>
      </c>
      <c r="M68" s="214">
        <v>0</v>
      </c>
      <c r="N68" s="214">
        <v>0</v>
      </c>
      <c r="O68" s="214">
        <v>0</v>
      </c>
      <c r="P68" s="214">
        <v>0</v>
      </c>
      <c r="Q68" s="214">
        <v>0</v>
      </c>
    </row>
    <row r="69" spans="2:17">
      <c r="B69" s="225">
        <v>66</v>
      </c>
      <c r="C69" s="208" t="s">
        <v>186</v>
      </c>
      <c r="D69" s="208" t="s">
        <v>179</v>
      </c>
      <c r="E69" s="211" t="s">
        <v>278</v>
      </c>
      <c r="F69" s="219" t="s">
        <v>108</v>
      </c>
      <c r="G69" s="213" t="s">
        <v>39</v>
      </c>
      <c r="H69" s="214">
        <v>0</v>
      </c>
      <c r="I69" s="214">
        <v>0</v>
      </c>
      <c r="J69" s="208">
        <v>4</v>
      </c>
      <c r="K69" s="214">
        <v>0</v>
      </c>
      <c r="L69" s="214">
        <v>0</v>
      </c>
      <c r="M69" s="214">
        <v>0</v>
      </c>
      <c r="N69" s="214">
        <v>0</v>
      </c>
      <c r="O69" s="214">
        <v>0</v>
      </c>
      <c r="P69" s="214">
        <v>0</v>
      </c>
      <c r="Q69" s="214">
        <v>0</v>
      </c>
    </row>
    <row r="70" spans="2:17">
      <c r="B70" s="225">
        <v>67</v>
      </c>
      <c r="C70" s="208" t="s">
        <v>186</v>
      </c>
      <c r="D70" s="208" t="s">
        <v>179</v>
      </c>
      <c r="E70" s="211" t="s">
        <v>279</v>
      </c>
      <c r="F70" s="219" t="s">
        <v>108</v>
      </c>
      <c r="G70" s="213" t="s">
        <v>39</v>
      </c>
      <c r="H70" s="214">
        <v>0</v>
      </c>
      <c r="I70" s="214">
        <v>0</v>
      </c>
      <c r="J70" s="208">
        <v>4</v>
      </c>
      <c r="K70" s="214">
        <v>0</v>
      </c>
      <c r="L70" s="214">
        <v>0</v>
      </c>
      <c r="M70" s="214">
        <v>0</v>
      </c>
      <c r="N70" s="214">
        <v>0</v>
      </c>
      <c r="O70" s="214">
        <v>0</v>
      </c>
      <c r="P70" s="214">
        <v>0</v>
      </c>
      <c r="Q70" s="214">
        <v>0</v>
      </c>
    </row>
    <row r="71" spans="2:17">
      <c r="B71" s="225">
        <v>68</v>
      </c>
      <c r="C71" s="208" t="s">
        <v>186</v>
      </c>
      <c r="D71" s="208" t="s">
        <v>179</v>
      </c>
      <c r="E71" s="211" t="s">
        <v>214</v>
      </c>
      <c r="F71" s="219" t="s">
        <v>108</v>
      </c>
      <c r="G71" s="213" t="s">
        <v>39</v>
      </c>
      <c r="H71" s="214">
        <v>0</v>
      </c>
      <c r="I71" s="214">
        <v>0</v>
      </c>
      <c r="J71" s="214">
        <v>0</v>
      </c>
      <c r="K71" s="208">
        <v>2</v>
      </c>
      <c r="L71" s="208">
        <v>2</v>
      </c>
      <c r="M71" s="210">
        <v>2</v>
      </c>
      <c r="N71" s="214">
        <v>0</v>
      </c>
      <c r="O71" s="214">
        <v>0</v>
      </c>
      <c r="P71" s="214">
        <v>0</v>
      </c>
      <c r="Q71" s="214">
        <v>0</v>
      </c>
    </row>
    <row r="72" spans="2:17">
      <c r="B72" s="225">
        <v>69</v>
      </c>
      <c r="C72" s="208" t="s">
        <v>186</v>
      </c>
      <c r="D72" s="208" t="s">
        <v>179</v>
      </c>
      <c r="E72" s="211" t="s">
        <v>80</v>
      </c>
      <c r="F72" s="219" t="s">
        <v>108</v>
      </c>
      <c r="G72" s="213" t="s">
        <v>39</v>
      </c>
      <c r="H72" s="214">
        <v>0</v>
      </c>
      <c r="I72" s="214">
        <v>0</v>
      </c>
      <c r="J72" s="214">
        <v>0</v>
      </c>
      <c r="K72" s="208">
        <v>2</v>
      </c>
      <c r="L72" s="208">
        <v>2</v>
      </c>
      <c r="M72" s="210">
        <v>2</v>
      </c>
      <c r="N72" s="214">
        <v>0</v>
      </c>
      <c r="O72" s="214">
        <v>0</v>
      </c>
      <c r="P72" s="214">
        <v>0</v>
      </c>
      <c r="Q72" s="214">
        <v>0</v>
      </c>
    </row>
    <row r="73" spans="2:17">
      <c r="B73" s="225">
        <v>70</v>
      </c>
      <c r="C73" s="208" t="s">
        <v>187</v>
      </c>
      <c r="D73" s="208" t="s">
        <v>198</v>
      </c>
      <c r="E73" s="211" t="s">
        <v>266</v>
      </c>
      <c r="F73" s="219" t="s">
        <v>108</v>
      </c>
      <c r="G73" s="215" t="s">
        <v>28</v>
      </c>
      <c r="H73" s="208">
        <v>2</v>
      </c>
      <c r="I73" s="208">
        <v>2</v>
      </c>
      <c r="J73" s="208">
        <v>2</v>
      </c>
      <c r="K73" s="208">
        <v>2</v>
      </c>
      <c r="L73" s="208">
        <v>2</v>
      </c>
      <c r="M73" s="214">
        <v>0</v>
      </c>
      <c r="N73" s="208">
        <v>2</v>
      </c>
      <c r="O73" s="208">
        <v>2</v>
      </c>
      <c r="P73" s="208">
        <v>2</v>
      </c>
      <c r="Q73" s="208">
        <v>2</v>
      </c>
    </row>
    <row r="74" spans="2:17">
      <c r="B74" s="225">
        <v>71</v>
      </c>
      <c r="C74" s="208" t="s">
        <v>187</v>
      </c>
      <c r="D74" s="208" t="s">
        <v>198</v>
      </c>
      <c r="E74" s="211" t="s">
        <v>267</v>
      </c>
      <c r="F74" s="219" t="s">
        <v>108</v>
      </c>
      <c r="G74" s="213" t="s">
        <v>39</v>
      </c>
      <c r="H74" s="208">
        <v>2</v>
      </c>
      <c r="I74" s="208">
        <v>2</v>
      </c>
      <c r="J74" s="208">
        <v>2</v>
      </c>
      <c r="K74" s="208">
        <v>2</v>
      </c>
      <c r="L74" s="208">
        <v>2</v>
      </c>
      <c r="M74" s="214">
        <v>0</v>
      </c>
      <c r="N74" s="208">
        <v>2</v>
      </c>
      <c r="O74" s="208">
        <v>2</v>
      </c>
      <c r="P74" s="208">
        <v>2</v>
      </c>
      <c r="Q74" s="208">
        <v>2</v>
      </c>
    </row>
    <row r="75" spans="2:17">
      <c r="B75" s="225">
        <v>72</v>
      </c>
      <c r="C75" s="208" t="s">
        <v>187</v>
      </c>
      <c r="D75" s="208" t="s">
        <v>201</v>
      </c>
      <c r="E75" s="211" t="s">
        <v>104</v>
      </c>
      <c r="F75" s="219" t="s">
        <v>108</v>
      </c>
      <c r="G75" s="215" t="s">
        <v>28</v>
      </c>
      <c r="H75" s="208">
        <v>2</v>
      </c>
      <c r="I75" s="208">
        <v>2</v>
      </c>
      <c r="J75" s="208">
        <v>2</v>
      </c>
      <c r="K75" s="214">
        <v>0</v>
      </c>
      <c r="L75" s="217" t="s">
        <v>195</v>
      </c>
      <c r="M75" s="214">
        <v>0</v>
      </c>
      <c r="N75" s="208">
        <v>2</v>
      </c>
      <c r="O75" s="208">
        <v>2</v>
      </c>
      <c r="P75" s="208">
        <v>2</v>
      </c>
      <c r="Q75" s="208">
        <v>2</v>
      </c>
    </row>
    <row r="76" spans="2:17">
      <c r="B76" s="225">
        <v>73</v>
      </c>
      <c r="C76" s="208" t="s">
        <v>187</v>
      </c>
      <c r="D76" s="208" t="s">
        <v>199</v>
      </c>
      <c r="E76" s="211" t="s">
        <v>101</v>
      </c>
      <c r="F76" s="219" t="s">
        <v>108</v>
      </c>
      <c r="G76" s="215" t="s">
        <v>28</v>
      </c>
      <c r="H76" s="214">
        <v>0</v>
      </c>
      <c r="I76" s="214">
        <v>0</v>
      </c>
      <c r="J76" s="214">
        <v>0</v>
      </c>
      <c r="K76" s="214">
        <v>0</v>
      </c>
      <c r="L76" s="217" t="s">
        <v>195</v>
      </c>
      <c r="M76" s="214">
        <v>0</v>
      </c>
      <c r="N76" s="208">
        <v>2</v>
      </c>
      <c r="O76" s="208">
        <v>2</v>
      </c>
      <c r="P76" s="208">
        <v>2</v>
      </c>
      <c r="Q76" s="208">
        <v>2</v>
      </c>
    </row>
    <row r="77" spans="2:17">
      <c r="B77" s="225">
        <v>74</v>
      </c>
      <c r="C77" s="208" t="s">
        <v>187</v>
      </c>
      <c r="D77" s="208" t="s">
        <v>199</v>
      </c>
      <c r="E77" s="211" t="s">
        <v>217</v>
      </c>
      <c r="F77" s="219" t="s">
        <v>108</v>
      </c>
      <c r="G77" s="215" t="s">
        <v>28</v>
      </c>
      <c r="H77" s="214">
        <v>0</v>
      </c>
      <c r="I77" s="214">
        <v>0</v>
      </c>
      <c r="J77" s="214">
        <v>0</v>
      </c>
      <c r="K77" s="208">
        <v>1</v>
      </c>
      <c r="L77" s="208">
        <v>1</v>
      </c>
      <c r="M77" s="214">
        <v>0</v>
      </c>
      <c r="N77" s="214">
        <v>0</v>
      </c>
      <c r="O77" s="214">
        <v>0</v>
      </c>
      <c r="P77" s="214">
        <v>0</v>
      </c>
      <c r="Q77" s="214">
        <v>0</v>
      </c>
    </row>
    <row r="78" spans="2:17">
      <c r="B78" s="225">
        <v>75</v>
      </c>
      <c r="C78" s="208" t="s">
        <v>187</v>
      </c>
      <c r="D78" s="208" t="s">
        <v>200</v>
      </c>
      <c r="E78" s="211" t="s">
        <v>229</v>
      </c>
      <c r="F78" s="219" t="s">
        <v>108</v>
      </c>
      <c r="G78" s="215" t="s">
        <v>28</v>
      </c>
      <c r="H78" s="214">
        <v>0</v>
      </c>
      <c r="I78" s="214">
        <v>0</v>
      </c>
      <c r="J78" s="214">
        <v>0</v>
      </c>
      <c r="K78" s="214">
        <v>0</v>
      </c>
      <c r="L78" s="208">
        <v>1</v>
      </c>
      <c r="M78" s="214">
        <v>0</v>
      </c>
      <c r="N78" s="214">
        <v>0</v>
      </c>
      <c r="O78" s="214">
        <v>0</v>
      </c>
      <c r="P78" s="214">
        <v>0</v>
      </c>
      <c r="Q78" s="214">
        <v>0</v>
      </c>
    </row>
    <row r="79" spans="2:17">
      <c r="B79" s="225">
        <v>76</v>
      </c>
      <c r="C79" s="208" t="s">
        <v>187</v>
      </c>
      <c r="D79" s="208" t="s">
        <v>200</v>
      </c>
      <c r="E79" s="211" t="s">
        <v>105</v>
      </c>
      <c r="F79" s="219" t="s">
        <v>108</v>
      </c>
      <c r="G79" s="215" t="s">
        <v>28</v>
      </c>
      <c r="H79" s="208">
        <v>2</v>
      </c>
      <c r="I79" s="208">
        <v>2</v>
      </c>
      <c r="J79" s="208">
        <v>2</v>
      </c>
      <c r="K79" s="214">
        <v>0</v>
      </c>
      <c r="L79" s="214">
        <v>0</v>
      </c>
      <c r="M79" s="214">
        <v>0</v>
      </c>
      <c r="N79" s="208">
        <v>2</v>
      </c>
      <c r="O79" s="208">
        <v>2</v>
      </c>
      <c r="P79" s="208">
        <v>2</v>
      </c>
      <c r="Q79" s="208">
        <v>2</v>
      </c>
    </row>
    <row r="80" spans="2:17">
      <c r="B80" s="225">
        <v>77</v>
      </c>
      <c r="C80" s="208" t="s">
        <v>187</v>
      </c>
      <c r="D80" s="208" t="s">
        <v>216</v>
      </c>
      <c r="E80" s="211" t="s">
        <v>215</v>
      </c>
      <c r="F80" s="219" t="s">
        <v>108</v>
      </c>
      <c r="G80" s="215" t="s">
        <v>28</v>
      </c>
      <c r="H80" s="214">
        <v>0</v>
      </c>
      <c r="I80" s="214">
        <v>0</v>
      </c>
      <c r="J80" s="214">
        <v>0</v>
      </c>
      <c r="K80" s="208">
        <v>1</v>
      </c>
      <c r="L80" s="210">
        <v>1</v>
      </c>
      <c r="M80" s="214">
        <v>0</v>
      </c>
      <c r="N80" s="214">
        <v>0</v>
      </c>
      <c r="O80" s="214">
        <v>0</v>
      </c>
      <c r="P80" s="214">
        <v>0</v>
      </c>
      <c r="Q80" s="214">
        <v>0</v>
      </c>
    </row>
    <row r="81" spans="2:17">
      <c r="B81" s="225">
        <v>78</v>
      </c>
      <c r="C81" s="208" t="s">
        <v>187</v>
      </c>
      <c r="D81" s="208" t="s">
        <v>202</v>
      </c>
      <c r="E81" s="211" t="s">
        <v>219</v>
      </c>
      <c r="F81" s="219" t="s">
        <v>108</v>
      </c>
      <c r="G81" s="213" t="s">
        <v>39</v>
      </c>
      <c r="H81" s="208">
        <v>1</v>
      </c>
      <c r="I81" s="208">
        <v>1</v>
      </c>
      <c r="J81" s="214">
        <v>0</v>
      </c>
      <c r="K81" s="214">
        <v>0</v>
      </c>
      <c r="L81" s="214">
        <v>0</v>
      </c>
      <c r="M81" s="214">
        <v>0</v>
      </c>
      <c r="N81" s="214">
        <v>0</v>
      </c>
      <c r="O81" s="214">
        <v>0</v>
      </c>
      <c r="P81" s="214">
        <v>0</v>
      </c>
      <c r="Q81" s="214">
        <v>0</v>
      </c>
    </row>
    <row r="82" spans="2:17">
      <c r="B82" s="225">
        <v>79</v>
      </c>
      <c r="C82" s="210" t="s">
        <v>208</v>
      </c>
      <c r="D82" s="225" t="s">
        <v>189</v>
      </c>
      <c r="E82" s="218" t="s">
        <v>350</v>
      </c>
      <c r="F82" s="219" t="s">
        <v>108</v>
      </c>
      <c r="G82" s="213" t="s">
        <v>39</v>
      </c>
      <c r="H82" s="214">
        <v>0</v>
      </c>
      <c r="I82" s="214">
        <v>0</v>
      </c>
      <c r="J82" s="214">
        <v>0</v>
      </c>
      <c r="K82" s="214">
        <v>0</v>
      </c>
      <c r="L82" s="216" t="s">
        <v>352</v>
      </c>
      <c r="M82" s="214">
        <v>0</v>
      </c>
      <c r="N82" s="214">
        <v>0</v>
      </c>
      <c r="O82" s="214">
        <v>0</v>
      </c>
      <c r="P82" s="214">
        <v>0</v>
      </c>
      <c r="Q82" s="214">
        <v>0</v>
      </c>
    </row>
    <row r="83" spans="2:17">
      <c r="B83" s="225">
        <v>80</v>
      </c>
      <c r="C83" s="210" t="s">
        <v>208</v>
      </c>
      <c r="D83" s="208" t="s">
        <v>189</v>
      </c>
      <c r="E83" s="218" t="s">
        <v>342</v>
      </c>
      <c r="F83" s="219" t="s">
        <v>108</v>
      </c>
      <c r="G83" s="213" t="s">
        <v>39</v>
      </c>
      <c r="H83" s="208">
        <v>1</v>
      </c>
      <c r="I83" s="208">
        <v>1</v>
      </c>
      <c r="J83" s="208">
        <v>1</v>
      </c>
      <c r="K83" s="214">
        <v>0</v>
      </c>
      <c r="L83" s="216" t="s">
        <v>352</v>
      </c>
      <c r="M83" s="214">
        <v>0</v>
      </c>
      <c r="N83" s="214">
        <v>0</v>
      </c>
      <c r="O83" s="214">
        <v>0</v>
      </c>
      <c r="P83" s="214">
        <v>0</v>
      </c>
      <c r="Q83" s="214">
        <v>0</v>
      </c>
    </row>
    <row r="84" spans="2:17">
      <c r="B84" s="225">
        <v>81</v>
      </c>
      <c r="C84" s="210" t="s">
        <v>208</v>
      </c>
      <c r="D84" s="208" t="s">
        <v>189</v>
      </c>
      <c r="E84" s="218" t="s">
        <v>264</v>
      </c>
      <c r="F84" s="219" t="s">
        <v>108</v>
      </c>
      <c r="G84" s="213" t="s">
        <v>39</v>
      </c>
      <c r="H84" s="208">
        <v>1</v>
      </c>
      <c r="I84" s="208">
        <v>1</v>
      </c>
      <c r="J84" s="208">
        <v>1</v>
      </c>
      <c r="K84" s="214">
        <v>0</v>
      </c>
      <c r="L84" s="216" t="s">
        <v>352</v>
      </c>
      <c r="M84" s="214">
        <v>0</v>
      </c>
      <c r="N84" s="214">
        <v>0</v>
      </c>
      <c r="O84" s="214">
        <v>0</v>
      </c>
      <c r="P84" s="214">
        <v>0</v>
      </c>
      <c r="Q84" s="214">
        <v>0</v>
      </c>
    </row>
    <row r="85" spans="2:17">
      <c r="B85" s="225">
        <v>82</v>
      </c>
      <c r="C85" s="210" t="s">
        <v>208</v>
      </c>
      <c r="D85" s="208" t="s">
        <v>189</v>
      </c>
      <c r="E85" s="218" t="s">
        <v>335</v>
      </c>
      <c r="F85" s="219" t="s">
        <v>108</v>
      </c>
      <c r="G85" s="213" t="s">
        <v>39</v>
      </c>
      <c r="H85" s="208">
        <v>1</v>
      </c>
      <c r="I85" s="208">
        <v>1</v>
      </c>
      <c r="J85" s="208">
        <v>1</v>
      </c>
      <c r="K85" s="214">
        <v>0</v>
      </c>
      <c r="L85" s="216" t="s">
        <v>352</v>
      </c>
      <c r="M85" s="214">
        <v>0</v>
      </c>
      <c r="N85" s="214">
        <v>0</v>
      </c>
      <c r="O85" s="214">
        <v>0</v>
      </c>
      <c r="P85" s="214">
        <v>0</v>
      </c>
      <c r="Q85" s="214">
        <v>0</v>
      </c>
    </row>
    <row r="86" spans="2:17">
      <c r="B86" s="225">
        <v>83</v>
      </c>
      <c r="C86" s="210" t="s">
        <v>208</v>
      </c>
      <c r="D86" s="208" t="s">
        <v>189</v>
      </c>
      <c r="E86" s="218" t="s">
        <v>343</v>
      </c>
      <c r="F86" s="219" t="s">
        <v>108</v>
      </c>
      <c r="G86" s="213" t="s">
        <v>39</v>
      </c>
      <c r="H86" s="208">
        <v>1</v>
      </c>
      <c r="I86" s="208">
        <v>1</v>
      </c>
      <c r="J86" s="208">
        <v>1</v>
      </c>
      <c r="K86" s="214">
        <v>0</v>
      </c>
      <c r="L86" s="217" t="s">
        <v>195</v>
      </c>
      <c r="M86" s="214">
        <v>0</v>
      </c>
      <c r="N86" s="214">
        <v>0</v>
      </c>
      <c r="O86" s="214">
        <v>0</v>
      </c>
      <c r="P86" s="214">
        <v>0</v>
      </c>
      <c r="Q86" s="214">
        <v>0</v>
      </c>
    </row>
    <row r="87" spans="2:17">
      <c r="B87" s="225">
        <v>84</v>
      </c>
      <c r="C87" s="210" t="s">
        <v>208</v>
      </c>
      <c r="D87" s="208" t="s">
        <v>189</v>
      </c>
      <c r="E87" s="218" t="s">
        <v>344</v>
      </c>
      <c r="F87" s="219" t="s">
        <v>108</v>
      </c>
      <c r="G87" s="213" t="s">
        <v>39</v>
      </c>
      <c r="H87" s="208">
        <v>1</v>
      </c>
      <c r="I87" s="208">
        <v>1</v>
      </c>
      <c r="J87" s="208">
        <v>1</v>
      </c>
      <c r="K87" s="214">
        <v>0</v>
      </c>
      <c r="L87" s="217" t="s">
        <v>195</v>
      </c>
      <c r="M87" s="214">
        <v>0</v>
      </c>
      <c r="N87" s="214">
        <v>0</v>
      </c>
      <c r="O87" s="214">
        <v>0</v>
      </c>
      <c r="P87" s="214">
        <v>0</v>
      </c>
      <c r="Q87" s="214">
        <v>0</v>
      </c>
    </row>
    <row r="88" spans="2:17">
      <c r="B88" s="225">
        <v>85</v>
      </c>
      <c r="C88" s="210" t="s">
        <v>208</v>
      </c>
      <c r="D88" s="208" t="s">
        <v>189</v>
      </c>
      <c r="E88" s="218" t="s">
        <v>345</v>
      </c>
      <c r="F88" s="219" t="s">
        <v>108</v>
      </c>
      <c r="G88" s="213" t="s">
        <v>39</v>
      </c>
      <c r="H88" s="225">
        <v>1</v>
      </c>
      <c r="I88" s="208">
        <v>1</v>
      </c>
      <c r="J88" s="208">
        <v>1</v>
      </c>
      <c r="K88" s="214">
        <v>0</v>
      </c>
      <c r="L88" s="217" t="s">
        <v>195</v>
      </c>
      <c r="M88" s="214">
        <v>0</v>
      </c>
      <c r="N88" s="214">
        <v>0</v>
      </c>
      <c r="O88" s="214">
        <v>0</v>
      </c>
      <c r="P88" s="214">
        <v>0</v>
      </c>
      <c r="Q88" s="214">
        <v>0</v>
      </c>
    </row>
    <row r="89" spans="2:17">
      <c r="B89" s="225">
        <v>86</v>
      </c>
      <c r="C89" s="210" t="s">
        <v>208</v>
      </c>
      <c r="D89" s="208" t="s">
        <v>189</v>
      </c>
      <c r="E89" s="218" t="s">
        <v>346</v>
      </c>
      <c r="F89" s="219" t="s">
        <v>108</v>
      </c>
      <c r="G89" s="213" t="s">
        <v>39</v>
      </c>
      <c r="H89" s="225">
        <v>1</v>
      </c>
      <c r="I89" s="208">
        <v>1</v>
      </c>
      <c r="J89" s="208">
        <v>1</v>
      </c>
      <c r="K89" s="214">
        <v>0</v>
      </c>
      <c r="L89" s="217" t="s">
        <v>195</v>
      </c>
      <c r="M89" s="214">
        <v>0</v>
      </c>
      <c r="N89" s="214">
        <v>0</v>
      </c>
      <c r="O89" s="214">
        <v>0</v>
      </c>
      <c r="P89" s="214">
        <v>0</v>
      </c>
      <c r="Q89" s="214">
        <v>0</v>
      </c>
    </row>
    <row r="90" spans="2:17">
      <c r="B90" s="225">
        <v>87</v>
      </c>
      <c r="C90" s="210" t="s">
        <v>208</v>
      </c>
      <c r="D90" s="225" t="s">
        <v>189</v>
      </c>
      <c r="E90" s="218" t="s">
        <v>340</v>
      </c>
      <c r="F90" s="219" t="s">
        <v>108</v>
      </c>
      <c r="G90" s="213" t="s">
        <v>39</v>
      </c>
      <c r="H90" s="214">
        <v>0</v>
      </c>
      <c r="I90" s="225">
        <v>1</v>
      </c>
      <c r="J90" s="225">
        <v>1</v>
      </c>
      <c r="K90" s="214">
        <v>0</v>
      </c>
      <c r="L90" s="219" t="s">
        <v>196</v>
      </c>
      <c r="M90" s="214">
        <v>0</v>
      </c>
      <c r="N90" s="214">
        <v>0</v>
      </c>
      <c r="O90" s="214">
        <v>0</v>
      </c>
      <c r="P90" s="214">
        <v>0</v>
      </c>
      <c r="Q90" s="214">
        <v>0</v>
      </c>
    </row>
    <row r="91" spans="2:17">
      <c r="B91" s="225">
        <v>88</v>
      </c>
      <c r="C91" s="210" t="s">
        <v>208</v>
      </c>
      <c r="D91" s="225" t="s">
        <v>189</v>
      </c>
      <c r="E91" s="218" t="s">
        <v>341</v>
      </c>
      <c r="F91" s="219" t="s">
        <v>108</v>
      </c>
      <c r="G91" s="213" t="s">
        <v>39</v>
      </c>
      <c r="H91" s="214">
        <v>0</v>
      </c>
      <c r="I91" s="225">
        <v>1</v>
      </c>
      <c r="J91" s="225">
        <v>1</v>
      </c>
      <c r="K91" s="214">
        <v>0</v>
      </c>
      <c r="L91" s="219" t="s">
        <v>196</v>
      </c>
      <c r="M91" s="214">
        <v>0</v>
      </c>
      <c r="N91" s="214">
        <v>0</v>
      </c>
      <c r="O91" s="214">
        <v>0</v>
      </c>
      <c r="P91" s="214">
        <v>0</v>
      </c>
      <c r="Q91" s="214">
        <v>0</v>
      </c>
    </row>
    <row r="92" spans="2:17">
      <c r="B92" s="225">
        <v>89</v>
      </c>
      <c r="C92" s="210" t="s">
        <v>208</v>
      </c>
      <c r="D92" s="208" t="s">
        <v>189</v>
      </c>
      <c r="E92" s="218" t="s">
        <v>265</v>
      </c>
      <c r="F92" s="219" t="s">
        <v>108</v>
      </c>
      <c r="G92" s="213" t="s">
        <v>39</v>
      </c>
      <c r="H92" s="214">
        <v>0</v>
      </c>
      <c r="I92" s="208">
        <v>1</v>
      </c>
      <c r="J92" s="208">
        <v>1</v>
      </c>
      <c r="K92" s="214">
        <v>0</v>
      </c>
      <c r="L92" s="214">
        <v>0</v>
      </c>
      <c r="M92" s="214">
        <v>0</v>
      </c>
      <c r="N92" s="214">
        <v>0</v>
      </c>
      <c r="O92" s="214">
        <v>0</v>
      </c>
      <c r="P92" s="214">
        <v>0</v>
      </c>
      <c r="Q92" s="214">
        <v>0</v>
      </c>
    </row>
    <row r="93" spans="2:17">
      <c r="B93" s="225">
        <v>90</v>
      </c>
      <c r="C93" s="210" t="s">
        <v>208</v>
      </c>
      <c r="D93" s="208" t="s">
        <v>189</v>
      </c>
      <c r="E93" s="218" t="s">
        <v>295</v>
      </c>
      <c r="F93" s="219" t="s">
        <v>108</v>
      </c>
      <c r="G93" s="213" t="s">
        <v>39</v>
      </c>
      <c r="H93" s="214">
        <v>0</v>
      </c>
      <c r="I93" s="208">
        <v>1</v>
      </c>
      <c r="J93" s="208">
        <v>1</v>
      </c>
      <c r="K93" s="214">
        <v>0</v>
      </c>
      <c r="L93" s="214">
        <v>0</v>
      </c>
      <c r="M93" s="214">
        <v>0</v>
      </c>
      <c r="N93" s="214">
        <v>0</v>
      </c>
      <c r="O93" s="214">
        <v>0</v>
      </c>
      <c r="P93" s="214">
        <v>0</v>
      </c>
      <c r="Q93" s="214">
        <v>0</v>
      </c>
    </row>
    <row r="94" spans="2:17">
      <c r="B94" s="225">
        <v>91</v>
      </c>
      <c r="C94" s="208" t="s">
        <v>207</v>
      </c>
      <c r="D94" s="208" t="s">
        <v>190</v>
      </c>
      <c r="E94" s="211" t="s">
        <v>100</v>
      </c>
      <c r="F94" s="219" t="s">
        <v>108</v>
      </c>
      <c r="G94" s="215" t="s">
        <v>28</v>
      </c>
      <c r="H94" s="208">
        <v>1</v>
      </c>
      <c r="I94" s="208">
        <v>1</v>
      </c>
      <c r="J94" s="208">
        <v>1</v>
      </c>
      <c r="K94" s="214">
        <v>0</v>
      </c>
      <c r="L94" s="214">
        <v>0</v>
      </c>
      <c r="M94" s="214">
        <v>0</v>
      </c>
      <c r="N94" s="214">
        <v>0</v>
      </c>
      <c r="O94" s="214">
        <v>0</v>
      </c>
      <c r="P94" s="214">
        <v>0</v>
      </c>
      <c r="Q94" s="214">
        <v>0</v>
      </c>
    </row>
    <row r="95" spans="2:17">
      <c r="B95" s="225">
        <v>92</v>
      </c>
      <c r="C95" s="208" t="s">
        <v>207</v>
      </c>
      <c r="D95" s="208" t="s">
        <v>191</v>
      </c>
      <c r="E95" s="211" t="s">
        <v>94</v>
      </c>
      <c r="F95" s="219" t="s">
        <v>108</v>
      </c>
      <c r="G95" s="215" t="s">
        <v>28</v>
      </c>
      <c r="H95" s="208">
        <v>1</v>
      </c>
      <c r="I95" s="208">
        <v>1</v>
      </c>
      <c r="J95" s="208">
        <v>1</v>
      </c>
      <c r="K95" s="214">
        <v>0</v>
      </c>
      <c r="L95" s="214">
        <v>0</v>
      </c>
      <c r="M95" s="214">
        <v>0</v>
      </c>
      <c r="N95" s="214">
        <v>0</v>
      </c>
      <c r="O95" s="214">
        <v>0</v>
      </c>
      <c r="P95" s="214">
        <v>0</v>
      </c>
      <c r="Q95" s="214">
        <v>0</v>
      </c>
    </row>
    <row r="96" spans="2:17">
      <c r="B96" s="225">
        <v>93</v>
      </c>
      <c r="C96" s="208" t="s">
        <v>207</v>
      </c>
      <c r="D96" s="208" t="s">
        <v>191</v>
      </c>
      <c r="E96" s="211" t="s">
        <v>175</v>
      </c>
      <c r="F96" s="219" t="s">
        <v>108</v>
      </c>
      <c r="G96" s="220" t="s">
        <v>41</v>
      </c>
      <c r="H96" s="222">
        <v>3</v>
      </c>
      <c r="I96" s="222">
        <v>3</v>
      </c>
      <c r="J96" s="222">
        <v>3</v>
      </c>
      <c r="K96" s="214">
        <v>0</v>
      </c>
      <c r="L96" s="214">
        <v>0</v>
      </c>
      <c r="M96" s="214">
        <v>0</v>
      </c>
      <c r="N96" s="214">
        <v>0</v>
      </c>
      <c r="O96" s="214">
        <v>0</v>
      </c>
      <c r="P96" s="214">
        <v>0</v>
      </c>
      <c r="Q96" s="214">
        <v>0</v>
      </c>
    </row>
    <row r="97" spans="2:17">
      <c r="B97" s="225">
        <v>94</v>
      </c>
      <c r="C97" s="208" t="s">
        <v>207</v>
      </c>
      <c r="D97" s="208" t="s">
        <v>191</v>
      </c>
      <c r="E97" s="211" t="s">
        <v>174</v>
      </c>
      <c r="F97" s="219" t="s">
        <v>108</v>
      </c>
      <c r="G97" s="220" t="s">
        <v>41</v>
      </c>
      <c r="H97" s="222">
        <v>3</v>
      </c>
      <c r="I97" s="222">
        <v>3</v>
      </c>
      <c r="J97" s="222">
        <v>3</v>
      </c>
      <c r="K97" s="214">
        <v>0</v>
      </c>
      <c r="L97" s="214">
        <v>0</v>
      </c>
      <c r="M97" s="214">
        <v>0</v>
      </c>
      <c r="N97" s="214">
        <v>0</v>
      </c>
      <c r="O97" s="214">
        <v>0</v>
      </c>
      <c r="P97" s="214">
        <v>0</v>
      </c>
      <c r="Q97" s="214">
        <v>0</v>
      </c>
    </row>
    <row r="98" spans="2:17">
      <c r="B98" s="225">
        <v>95</v>
      </c>
      <c r="C98" s="208" t="s">
        <v>207</v>
      </c>
      <c r="D98" s="208" t="s">
        <v>191</v>
      </c>
      <c r="E98" s="211" t="s">
        <v>291</v>
      </c>
      <c r="F98" s="219" t="s">
        <v>108</v>
      </c>
      <c r="G98" s="220" t="s">
        <v>41</v>
      </c>
      <c r="H98" s="222">
        <v>3</v>
      </c>
      <c r="I98" s="222">
        <v>3</v>
      </c>
      <c r="J98" s="222">
        <v>3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</row>
    <row r="99" spans="2:17">
      <c r="B99" s="225">
        <v>96</v>
      </c>
      <c r="C99" s="208" t="s">
        <v>207</v>
      </c>
      <c r="D99" s="208" t="s">
        <v>191</v>
      </c>
      <c r="E99" s="211" t="s">
        <v>292</v>
      </c>
      <c r="F99" s="219" t="s">
        <v>108</v>
      </c>
      <c r="G99" s="220" t="s">
        <v>41</v>
      </c>
      <c r="H99" s="222">
        <v>3</v>
      </c>
      <c r="I99" s="222">
        <v>3</v>
      </c>
      <c r="J99" s="222">
        <v>3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</row>
    <row r="100" spans="2:17">
      <c r="B100" s="225">
        <v>97</v>
      </c>
      <c r="C100" s="208" t="s">
        <v>207</v>
      </c>
      <c r="D100" s="208" t="s">
        <v>191</v>
      </c>
      <c r="E100" s="211" t="s">
        <v>95</v>
      </c>
      <c r="F100" s="219" t="s">
        <v>108</v>
      </c>
      <c r="G100" s="220" t="s">
        <v>41</v>
      </c>
      <c r="H100" s="214">
        <v>0</v>
      </c>
      <c r="I100" s="222">
        <v>16</v>
      </c>
      <c r="J100" s="222">
        <v>16</v>
      </c>
      <c r="K100" s="214">
        <v>0</v>
      </c>
      <c r="L100" s="214">
        <v>0</v>
      </c>
      <c r="M100" s="214">
        <v>0</v>
      </c>
      <c r="N100" s="214">
        <v>0</v>
      </c>
      <c r="O100" s="214">
        <v>0</v>
      </c>
      <c r="P100" s="214">
        <v>0</v>
      </c>
      <c r="Q100" s="214">
        <v>0</v>
      </c>
    </row>
    <row r="101" spans="2:17">
      <c r="B101" s="225">
        <v>98</v>
      </c>
      <c r="C101" s="208" t="s">
        <v>207</v>
      </c>
      <c r="D101" s="208" t="s">
        <v>192</v>
      </c>
      <c r="E101" s="211" t="s">
        <v>88</v>
      </c>
      <c r="F101" s="219" t="s">
        <v>108</v>
      </c>
      <c r="G101" s="215" t="s">
        <v>28</v>
      </c>
      <c r="H101" s="208">
        <v>1</v>
      </c>
      <c r="I101" s="208">
        <v>1</v>
      </c>
      <c r="J101" s="208">
        <v>1</v>
      </c>
      <c r="K101" s="214">
        <v>0</v>
      </c>
      <c r="L101" s="214">
        <v>0</v>
      </c>
      <c r="M101" s="214">
        <v>0</v>
      </c>
      <c r="N101" s="214">
        <v>0</v>
      </c>
      <c r="O101" s="214">
        <v>0</v>
      </c>
      <c r="P101" s="214">
        <v>0</v>
      </c>
      <c r="Q101" s="214">
        <v>0</v>
      </c>
    </row>
    <row r="102" spans="2:17">
      <c r="B102" s="225">
        <v>99</v>
      </c>
      <c r="C102" s="208" t="s">
        <v>207</v>
      </c>
      <c r="D102" s="208" t="s">
        <v>192</v>
      </c>
      <c r="E102" s="211" t="s">
        <v>182</v>
      </c>
      <c r="F102" s="219" t="s">
        <v>108</v>
      </c>
      <c r="G102" s="220" t="s">
        <v>41</v>
      </c>
      <c r="H102" s="222" t="s">
        <v>196</v>
      </c>
      <c r="I102" s="222" t="s">
        <v>196</v>
      </c>
      <c r="J102" s="222" t="s">
        <v>196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</row>
    <row r="103" spans="2:17">
      <c r="B103" s="225">
        <v>100</v>
      </c>
      <c r="C103" s="208" t="s">
        <v>207</v>
      </c>
      <c r="D103" s="208" t="s">
        <v>192</v>
      </c>
      <c r="E103" s="211" t="s">
        <v>185</v>
      </c>
      <c r="F103" s="219" t="s">
        <v>108</v>
      </c>
      <c r="G103" s="220" t="s">
        <v>41</v>
      </c>
      <c r="H103" s="222" t="s">
        <v>196</v>
      </c>
      <c r="I103" s="222" t="s">
        <v>196</v>
      </c>
      <c r="J103" s="222" t="s">
        <v>196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</row>
    <row r="104" spans="2:17">
      <c r="B104" s="225">
        <v>101</v>
      </c>
      <c r="C104" s="208" t="s">
        <v>207</v>
      </c>
      <c r="D104" s="208" t="s">
        <v>192</v>
      </c>
      <c r="E104" s="211" t="s">
        <v>183</v>
      </c>
      <c r="F104" s="219" t="s">
        <v>108</v>
      </c>
      <c r="G104" s="220" t="s">
        <v>41</v>
      </c>
      <c r="H104" s="222" t="s">
        <v>196</v>
      </c>
      <c r="I104" s="222" t="s">
        <v>196</v>
      </c>
      <c r="J104" s="222" t="s">
        <v>196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</row>
    <row r="105" spans="2:17">
      <c r="B105" s="225">
        <v>102</v>
      </c>
      <c r="C105" s="208" t="s">
        <v>207</v>
      </c>
      <c r="D105" s="208" t="s">
        <v>192</v>
      </c>
      <c r="E105" s="211" t="s">
        <v>184</v>
      </c>
      <c r="F105" s="219" t="s">
        <v>108</v>
      </c>
      <c r="G105" s="220" t="s">
        <v>41</v>
      </c>
      <c r="H105" s="222" t="s">
        <v>196</v>
      </c>
      <c r="I105" s="222" t="s">
        <v>196</v>
      </c>
      <c r="J105" s="222" t="s">
        <v>196</v>
      </c>
      <c r="K105" s="214">
        <v>0</v>
      </c>
      <c r="L105" s="214">
        <v>0</v>
      </c>
      <c r="M105" s="214">
        <v>0</v>
      </c>
      <c r="N105" s="214">
        <v>0</v>
      </c>
      <c r="O105" s="214">
        <v>0</v>
      </c>
      <c r="P105" s="214">
        <v>0</v>
      </c>
      <c r="Q105" s="214">
        <v>0</v>
      </c>
    </row>
    <row r="106" spans="2:17">
      <c r="B106" s="225">
        <v>103</v>
      </c>
      <c r="C106" s="208" t="s">
        <v>207</v>
      </c>
      <c r="D106" s="208" t="s">
        <v>192</v>
      </c>
      <c r="E106" s="211" t="s">
        <v>90</v>
      </c>
      <c r="F106" s="219" t="s">
        <v>108</v>
      </c>
      <c r="G106" s="220" t="s">
        <v>41</v>
      </c>
      <c r="H106" s="214">
        <v>0</v>
      </c>
      <c r="I106" s="222" t="s">
        <v>196</v>
      </c>
      <c r="J106" s="222" t="s">
        <v>196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</row>
    <row r="107" spans="2:17">
      <c r="B107" s="225">
        <v>104</v>
      </c>
      <c r="C107" s="208" t="s">
        <v>207</v>
      </c>
      <c r="D107" s="208" t="s">
        <v>192</v>
      </c>
      <c r="E107" s="211" t="s">
        <v>220</v>
      </c>
      <c r="F107" s="219" t="s">
        <v>108</v>
      </c>
      <c r="G107" s="213" t="s">
        <v>39</v>
      </c>
      <c r="H107" s="214">
        <v>0</v>
      </c>
      <c r="I107" s="214">
        <v>0</v>
      </c>
      <c r="J107" s="214">
        <v>0</v>
      </c>
      <c r="K107" s="208">
        <v>1</v>
      </c>
      <c r="L107" s="208">
        <v>1</v>
      </c>
      <c r="M107" s="214">
        <v>0</v>
      </c>
      <c r="N107" s="214">
        <v>0</v>
      </c>
      <c r="O107" s="214">
        <v>0</v>
      </c>
      <c r="P107" s="214">
        <v>0</v>
      </c>
      <c r="Q107" s="214">
        <v>0</v>
      </c>
    </row>
    <row r="108" spans="2:17">
      <c r="B108" s="225">
        <v>105</v>
      </c>
      <c r="C108" s="208" t="s">
        <v>207</v>
      </c>
      <c r="D108" s="208" t="s">
        <v>193</v>
      </c>
      <c r="E108" s="211" t="s">
        <v>96</v>
      </c>
      <c r="F108" s="219" t="s">
        <v>108</v>
      </c>
      <c r="G108" s="215" t="s">
        <v>28</v>
      </c>
      <c r="H108" s="208">
        <v>1</v>
      </c>
      <c r="I108" s="208">
        <v>1</v>
      </c>
      <c r="J108" s="208">
        <v>1</v>
      </c>
      <c r="K108" s="214">
        <v>0</v>
      </c>
      <c r="L108" s="214">
        <v>0</v>
      </c>
      <c r="M108" s="214">
        <v>0</v>
      </c>
      <c r="N108" s="214">
        <v>0</v>
      </c>
      <c r="O108" s="214">
        <v>0</v>
      </c>
      <c r="P108" s="214">
        <v>0</v>
      </c>
      <c r="Q108" s="214">
        <v>0</v>
      </c>
    </row>
    <row r="109" spans="2:17">
      <c r="B109" s="278">
        <v>106</v>
      </c>
      <c r="C109" s="278" t="s">
        <v>207</v>
      </c>
      <c r="D109" s="349" t="s">
        <v>379</v>
      </c>
      <c r="E109" s="279" t="s">
        <v>378</v>
      </c>
      <c r="F109" s="280" t="s">
        <v>108</v>
      </c>
      <c r="G109" s="350" t="s">
        <v>28</v>
      </c>
      <c r="H109" s="282">
        <v>0</v>
      </c>
      <c r="I109" s="282">
        <v>0</v>
      </c>
      <c r="J109" s="349">
        <v>6</v>
      </c>
      <c r="K109" s="282">
        <v>0</v>
      </c>
      <c r="L109" s="282">
        <v>0</v>
      </c>
      <c r="M109" s="282">
        <v>0</v>
      </c>
      <c r="N109" s="282">
        <v>0</v>
      </c>
      <c r="O109" s="282">
        <v>0</v>
      </c>
      <c r="P109" s="282">
        <v>0</v>
      </c>
      <c r="Q109" s="282">
        <v>0</v>
      </c>
    </row>
    <row r="110" spans="2:17">
      <c r="B110" s="225">
        <v>107</v>
      </c>
      <c r="C110" s="208" t="s">
        <v>207</v>
      </c>
      <c r="D110" s="208" t="s">
        <v>194</v>
      </c>
      <c r="E110" s="211" t="s">
        <v>102</v>
      </c>
      <c r="F110" s="219" t="s">
        <v>108</v>
      </c>
      <c r="G110" s="215" t="s">
        <v>28</v>
      </c>
      <c r="H110" s="214">
        <v>0</v>
      </c>
      <c r="I110" s="214">
        <v>0</v>
      </c>
      <c r="J110" s="208">
        <v>12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</row>
    <row r="111" spans="2:17">
      <c r="B111" s="225">
        <v>108</v>
      </c>
      <c r="C111" s="208" t="s">
        <v>207</v>
      </c>
      <c r="D111" s="208" t="s">
        <v>194</v>
      </c>
      <c r="E111" s="211" t="s">
        <v>99</v>
      </c>
      <c r="F111" s="219" t="s">
        <v>108</v>
      </c>
      <c r="G111" s="215" t="s">
        <v>28</v>
      </c>
      <c r="H111" s="208">
        <v>1</v>
      </c>
      <c r="I111" s="208">
        <v>1</v>
      </c>
      <c r="J111" s="208">
        <v>1</v>
      </c>
      <c r="K111" s="214">
        <v>0</v>
      </c>
      <c r="L111" s="214">
        <v>0</v>
      </c>
      <c r="M111" s="214">
        <v>0</v>
      </c>
      <c r="N111" s="214">
        <v>0</v>
      </c>
      <c r="O111" s="214">
        <v>0</v>
      </c>
      <c r="P111" s="214">
        <v>0</v>
      </c>
      <c r="Q111" s="214">
        <v>0</v>
      </c>
    </row>
    <row r="112" spans="2:17">
      <c r="B112" s="225">
        <v>109</v>
      </c>
      <c r="C112" s="208" t="s">
        <v>207</v>
      </c>
      <c r="D112" s="208" t="s">
        <v>218</v>
      </c>
      <c r="E112" s="211" t="s">
        <v>370</v>
      </c>
      <c r="F112" s="219" t="s">
        <v>108</v>
      </c>
      <c r="G112" s="213" t="s">
        <v>39</v>
      </c>
      <c r="H112" s="214">
        <v>0</v>
      </c>
      <c r="I112" s="214">
        <v>0</v>
      </c>
      <c r="J112" s="214">
        <v>0</v>
      </c>
      <c r="K112" s="208">
        <v>2</v>
      </c>
      <c r="L112" s="214">
        <v>0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</row>
    <row r="113" spans="2:17">
      <c r="B113" s="225">
        <v>110</v>
      </c>
      <c r="C113" s="225" t="s">
        <v>207</v>
      </c>
      <c r="D113" s="225" t="s">
        <v>218</v>
      </c>
      <c r="E113" s="211" t="s">
        <v>371</v>
      </c>
      <c r="F113" s="219" t="s">
        <v>108</v>
      </c>
      <c r="G113" s="213" t="s">
        <v>39</v>
      </c>
      <c r="H113" s="214">
        <v>0</v>
      </c>
      <c r="I113" s="214">
        <v>0</v>
      </c>
      <c r="J113" s="214">
        <v>0</v>
      </c>
      <c r="K113" s="225">
        <v>2</v>
      </c>
      <c r="L113" s="214">
        <v>0</v>
      </c>
      <c r="M113" s="214">
        <v>0</v>
      </c>
      <c r="N113" s="214">
        <v>0</v>
      </c>
      <c r="O113" s="214">
        <v>0</v>
      </c>
      <c r="P113" s="214">
        <v>0</v>
      </c>
      <c r="Q113" s="214">
        <v>0</v>
      </c>
    </row>
    <row r="114" spans="2:17">
      <c r="B114" s="225">
        <v>111</v>
      </c>
      <c r="C114" s="208" t="s">
        <v>207</v>
      </c>
      <c r="D114" s="208" t="s">
        <v>221</v>
      </c>
      <c r="E114" s="211" t="s">
        <v>223</v>
      </c>
      <c r="F114" s="219" t="s">
        <v>108</v>
      </c>
      <c r="G114" s="220" t="s">
        <v>41</v>
      </c>
      <c r="H114" s="214">
        <v>0</v>
      </c>
      <c r="I114" s="214">
        <v>0</v>
      </c>
      <c r="J114" s="214">
        <v>0</v>
      </c>
      <c r="K114" s="225">
        <v>2</v>
      </c>
      <c r="L114" s="214">
        <v>0</v>
      </c>
      <c r="M114" s="214">
        <v>0</v>
      </c>
      <c r="N114" s="214">
        <v>0</v>
      </c>
      <c r="O114" s="214">
        <v>0</v>
      </c>
      <c r="P114" s="214">
        <v>0</v>
      </c>
      <c r="Q114" s="214">
        <v>0</v>
      </c>
    </row>
    <row r="115" spans="2:17">
      <c r="B115" s="225">
        <v>112</v>
      </c>
      <c r="C115" s="208" t="s">
        <v>207</v>
      </c>
      <c r="D115" s="208" t="s">
        <v>224</v>
      </c>
      <c r="E115" s="211" t="s">
        <v>225</v>
      </c>
      <c r="F115" s="219" t="s">
        <v>108</v>
      </c>
      <c r="G115" s="220" t="s">
        <v>41</v>
      </c>
      <c r="H115" s="214">
        <v>0</v>
      </c>
      <c r="I115" s="214">
        <v>0</v>
      </c>
      <c r="J115" s="214">
        <v>0</v>
      </c>
      <c r="K115" s="225">
        <v>8</v>
      </c>
      <c r="L115" s="214">
        <v>0</v>
      </c>
      <c r="M115" s="214">
        <v>0</v>
      </c>
      <c r="N115" s="214">
        <v>0</v>
      </c>
      <c r="O115" s="214">
        <v>0</v>
      </c>
      <c r="P115" s="214">
        <v>0</v>
      </c>
      <c r="Q115" s="214">
        <v>0</v>
      </c>
    </row>
    <row r="116" spans="2:17">
      <c r="B116" s="225">
        <v>113</v>
      </c>
      <c r="C116" s="208" t="s">
        <v>207</v>
      </c>
      <c r="D116" s="208" t="s">
        <v>222</v>
      </c>
      <c r="E116" s="211" t="s">
        <v>226</v>
      </c>
      <c r="F116" s="219" t="s">
        <v>108</v>
      </c>
      <c r="G116" s="220" t="s">
        <v>41</v>
      </c>
      <c r="H116" s="214">
        <v>0</v>
      </c>
      <c r="I116" s="214">
        <v>0</v>
      </c>
      <c r="J116" s="214">
        <v>0</v>
      </c>
      <c r="K116" s="225">
        <v>8</v>
      </c>
      <c r="L116" s="214">
        <v>0</v>
      </c>
      <c r="M116" s="214">
        <v>0</v>
      </c>
      <c r="N116" s="214">
        <v>0</v>
      </c>
      <c r="O116" s="214">
        <v>0</v>
      </c>
      <c r="P116" s="214">
        <v>0</v>
      </c>
      <c r="Q116" s="214">
        <v>0</v>
      </c>
    </row>
    <row r="117" spans="2:17">
      <c r="B117" s="225">
        <v>114</v>
      </c>
      <c r="C117" s="225" t="s">
        <v>207</v>
      </c>
      <c r="D117" s="225" t="s">
        <v>355</v>
      </c>
      <c r="E117" s="211" t="s">
        <v>360</v>
      </c>
      <c r="F117" s="219" t="s">
        <v>108</v>
      </c>
      <c r="G117" s="220" t="s">
        <v>41</v>
      </c>
      <c r="H117" s="214">
        <v>0</v>
      </c>
      <c r="I117" s="214">
        <v>0</v>
      </c>
      <c r="J117" s="214">
        <v>0</v>
      </c>
      <c r="K117" s="214">
        <v>0</v>
      </c>
      <c r="L117" s="222">
        <v>8</v>
      </c>
      <c r="M117" s="214">
        <v>0</v>
      </c>
      <c r="N117" s="214">
        <v>0</v>
      </c>
      <c r="O117" s="214">
        <v>0</v>
      </c>
      <c r="P117" s="214">
        <v>0</v>
      </c>
      <c r="Q117" s="214">
        <v>0</v>
      </c>
    </row>
    <row r="118" spans="2:17">
      <c r="B118" s="225">
        <v>115</v>
      </c>
      <c r="C118" s="225" t="s">
        <v>207</v>
      </c>
      <c r="D118" s="225" t="s">
        <v>359</v>
      </c>
      <c r="E118" s="211" t="s">
        <v>361</v>
      </c>
      <c r="F118" s="219" t="s">
        <v>108</v>
      </c>
      <c r="G118" s="220" t="s">
        <v>41</v>
      </c>
      <c r="H118" s="214">
        <v>0</v>
      </c>
      <c r="I118" s="214">
        <v>0</v>
      </c>
      <c r="J118" s="214">
        <v>0</v>
      </c>
      <c r="K118" s="214">
        <v>0</v>
      </c>
      <c r="L118" s="222">
        <v>8</v>
      </c>
      <c r="M118" s="214">
        <v>0</v>
      </c>
      <c r="N118" s="214">
        <v>0</v>
      </c>
      <c r="O118" s="214">
        <v>0</v>
      </c>
      <c r="P118" s="214">
        <v>0</v>
      </c>
      <c r="Q118" s="214">
        <v>0</v>
      </c>
    </row>
    <row r="119" spans="2:17">
      <c r="B119" s="225">
        <v>116</v>
      </c>
      <c r="C119" s="225" t="s">
        <v>207</v>
      </c>
      <c r="D119" s="225" t="s">
        <v>317</v>
      </c>
      <c r="E119" s="211" t="s">
        <v>315</v>
      </c>
      <c r="F119" s="219" t="s">
        <v>108</v>
      </c>
      <c r="G119" s="220" t="s">
        <v>41</v>
      </c>
      <c r="H119" s="214">
        <v>0</v>
      </c>
      <c r="I119" s="214">
        <v>0</v>
      </c>
      <c r="J119" s="214">
        <v>0</v>
      </c>
      <c r="K119" s="214">
        <v>0</v>
      </c>
      <c r="L119" s="222" t="s">
        <v>195</v>
      </c>
      <c r="M119" s="214">
        <v>0</v>
      </c>
      <c r="N119" s="214">
        <v>0</v>
      </c>
      <c r="O119" s="214">
        <v>0</v>
      </c>
      <c r="P119" s="214">
        <v>0</v>
      </c>
      <c r="Q119" s="214">
        <v>0</v>
      </c>
    </row>
    <row r="120" spans="2:17">
      <c r="B120" s="225">
        <v>117</v>
      </c>
      <c r="C120" s="225" t="s">
        <v>207</v>
      </c>
      <c r="D120" s="225" t="s">
        <v>317</v>
      </c>
      <c r="E120" s="211" t="s">
        <v>316</v>
      </c>
      <c r="F120" s="219" t="s">
        <v>108</v>
      </c>
      <c r="G120" s="220" t="s">
        <v>41</v>
      </c>
      <c r="H120" s="214">
        <v>0</v>
      </c>
      <c r="I120" s="214">
        <v>0</v>
      </c>
      <c r="J120" s="214">
        <v>0</v>
      </c>
      <c r="K120" s="214">
        <v>0</v>
      </c>
      <c r="L120" s="222" t="s">
        <v>195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</row>
    <row r="121" spans="2:17">
      <c r="B121" s="225">
        <v>118</v>
      </c>
      <c r="C121" s="210" t="s">
        <v>209</v>
      </c>
      <c r="D121" s="210" t="s">
        <v>178</v>
      </c>
      <c r="E121" s="218" t="s">
        <v>260</v>
      </c>
      <c r="F121" s="212" t="s">
        <v>107</v>
      </c>
      <c r="G121" s="215" t="s">
        <v>28</v>
      </c>
      <c r="H121" s="208">
        <v>1</v>
      </c>
      <c r="I121" s="208">
        <v>1</v>
      </c>
      <c r="J121" s="208">
        <v>1</v>
      </c>
      <c r="K121" s="210">
        <v>1</v>
      </c>
      <c r="L121" s="210">
        <v>1</v>
      </c>
      <c r="M121" s="214">
        <v>0</v>
      </c>
      <c r="N121" s="214">
        <v>0</v>
      </c>
      <c r="O121" s="214">
        <v>0</v>
      </c>
      <c r="P121" s="214">
        <v>0</v>
      </c>
      <c r="Q121" s="214">
        <v>0</v>
      </c>
    </row>
    <row r="122" spans="2:17">
      <c r="B122" s="225">
        <v>119</v>
      </c>
      <c r="C122" s="210" t="s">
        <v>209</v>
      </c>
      <c r="D122" s="210" t="s">
        <v>178</v>
      </c>
      <c r="E122" s="218" t="s">
        <v>261</v>
      </c>
      <c r="F122" s="212" t="s">
        <v>107</v>
      </c>
      <c r="G122" s="215" t="s">
        <v>28</v>
      </c>
      <c r="H122" s="208">
        <v>4</v>
      </c>
      <c r="I122" s="208">
        <v>4</v>
      </c>
      <c r="J122" s="208">
        <v>4</v>
      </c>
      <c r="K122" s="210">
        <v>4</v>
      </c>
      <c r="L122" s="210">
        <v>4</v>
      </c>
      <c r="M122" s="210">
        <v>4</v>
      </c>
      <c r="N122" s="208">
        <v>4</v>
      </c>
      <c r="O122" s="208">
        <v>4</v>
      </c>
      <c r="P122" s="208">
        <v>4</v>
      </c>
      <c r="Q122" s="208">
        <v>4</v>
      </c>
    </row>
    <row r="123" spans="2:17">
      <c r="B123" s="225">
        <v>120</v>
      </c>
      <c r="C123" s="210" t="s">
        <v>209</v>
      </c>
      <c r="D123" s="210" t="s">
        <v>178</v>
      </c>
      <c r="E123" s="218" t="s">
        <v>262</v>
      </c>
      <c r="F123" s="212" t="s">
        <v>107</v>
      </c>
      <c r="G123" s="215" t="s">
        <v>28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08">
        <v>4</v>
      </c>
      <c r="P123" s="214">
        <v>0</v>
      </c>
      <c r="Q123" s="208">
        <v>4</v>
      </c>
    </row>
    <row r="124" spans="2:17">
      <c r="B124" s="225">
        <v>121</v>
      </c>
      <c r="C124" s="210" t="s">
        <v>210</v>
      </c>
      <c r="D124" s="210" t="s">
        <v>180</v>
      </c>
      <c r="E124" s="211" t="s">
        <v>166</v>
      </c>
      <c r="F124" s="212" t="s">
        <v>107</v>
      </c>
      <c r="G124" s="215" t="s">
        <v>28</v>
      </c>
      <c r="H124" s="208">
        <v>2</v>
      </c>
      <c r="I124" s="208">
        <v>2</v>
      </c>
      <c r="J124" s="208">
        <v>2</v>
      </c>
      <c r="K124" s="210">
        <v>2</v>
      </c>
      <c r="L124" s="210">
        <v>2</v>
      </c>
      <c r="M124" s="210">
        <v>2</v>
      </c>
      <c r="N124" s="214">
        <v>0</v>
      </c>
      <c r="O124" s="214">
        <v>0</v>
      </c>
      <c r="P124" s="214">
        <v>0</v>
      </c>
      <c r="Q124" s="214">
        <v>0</v>
      </c>
    </row>
    <row r="125" spans="2:17">
      <c r="B125" s="225">
        <v>122</v>
      </c>
      <c r="C125" s="210" t="s">
        <v>210</v>
      </c>
      <c r="D125" s="210" t="s">
        <v>180</v>
      </c>
      <c r="E125" s="211" t="s">
        <v>167</v>
      </c>
      <c r="F125" s="212" t="s">
        <v>107</v>
      </c>
      <c r="G125" s="215" t="s">
        <v>28</v>
      </c>
      <c r="H125" s="208">
        <v>2</v>
      </c>
      <c r="I125" s="208">
        <v>2</v>
      </c>
      <c r="J125" s="208">
        <v>2</v>
      </c>
      <c r="K125" s="210">
        <v>2</v>
      </c>
      <c r="L125" s="210">
        <v>2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</row>
    <row r="126" spans="2:17">
      <c r="B126" s="225">
        <v>123</v>
      </c>
      <c r="C126" s="210" t="s">
        <v>210</v>
      </c>
      <c r="D126" s="210" t="s">
        <v>180</v>
      </c>
      <c r="E126" s="211" t="s">
        <v>170</v>
      </c>
      <c r="F126" s="212" t="s">
        <v>107</v>
      </c>
      <c r="G126" s="215" t="s">
        <v>28</v>
      </c>
      <c r="H126" s="214">
        <v>0</v>
      </c>
      <c r="I126" s="208">
        <v>2</v>
      </c>
      <c r="J126" s="208">
        <v>2</v>
      </c>
      <c r="K126" s="214">
        <v>0</v>
      </c>
      <c r="L126" s="210">
        <v>2</v>
      </c>
      <c r="M126" s="214">
        <v>0</v>
      </c>
      <c r="N126" s="214">
        <v>0</v>
      </c>
      <c r="O126" s="214">
        <v>0</v>
      </c>
      <c r="P126" s="214">
        <v>0</v>
      </c>
      <c r="Q126" s="214">
        <v>0</v>
      </c>
    </row>
    <row r="127" spans="2:17">
      <c r="B127" s="225">
        <v>124</v>
      </c>
      <c r="C127" s="210" t="s">
        <v>210</v>
      </c>
      <c r="D127" s="210" t="s">
        <v>180</v>
      </c>
      <c r="E127" s="211" t="s">
        <v>171</v>
      </c>
      <c r="F127" s="212" t="s">
        <v>107</v>
      </c>
      <c r="G127" s="215" t="s">
        <v>28</v>
      </c>
      <c r="H127" s="214">
        <v>0</v>
      </c>
      <c r="I127" s="214">
        <v>0</v>
      </c>
      <c r="J127" s="208">
        <v>2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</row>
    <row r="128" spans="2:17">
      <c r="B128" s="225">
        <v>125</v>
      </c>
      <c r="C128" s="210" t="s">
        <v>210</v>
      </c>
      <c r="D128" s="210" t="s">
        <v>181</v>
      </c>
      <c r="E128" s="211" t="s">
        <v>168</v>
      </c>
      <c r="F128" s="212" t="s">
        <v>107</v>
      </c>
      <c r="G128" s="213" t="s">
        <v>39</v>
      </c>
      <c r="H128" s="208">
        <v>2</v>
      </c>
      <c r="I128" s="208">
        <v>2</v>
      </c>
      <c r="J128" s="208">
        <v>2</v>
      </c>
      <c r="K128" s="210">
        <v>2</v>
      </c>
      <c r="L128" s="214">
        <v>0</v>
      </c>
      <c r="M128" s="210">
        <v>2</v>
      </c>
      <c r="N128" s="214">
        <v>0</v>
      </c>
      <c r="O128" s="214">
        <v>0</v>
      </c>
      <c r="P128" s="214">
        <v>0</v>
      </c>
      <c r="Q128" s="214">
        <v>0</v>
      </c>
    </row>
    <row r="129" spans="2:19">
      <c r="B129" s="225">
        <v>126</v>
      </c>
      <c r="C129" s="210" t="s">
        <v>210</v>
      </c>
      <c r="D129" s="210" t="s">
        <v>181</v>
      </c>
      <c r="E129" s="211" t="s">
        <v>169</v>
      </c>
      <c r="F129" s="212" t="s">
        <v>107</v>
      </c>
      <c r="G129" s="213" t="s">
        <v>39</v>
      </c>
      <c r="H129" s="214">
        <v>0</v>
      </c>
      <c r="I129" s="208">
        <v>2</v>
      </c>
      <c r="J129" s="208">
        <v>2</v>
      </c>
      <c r="K129" s="214">
        <v>0</v>
      </c>
      <c r="L129" s="214">
        <v>0</v>
      </c>
      <c r="M129" s="214">
        <v>0</v>
      </c>
      <c r="N129" s="214">
        <v>0</v>
      </c>
      <c r="O129" s="214">
        <v>0</v>
      </c>
      <c r="P129" s="214">
        <v>0</v>
      </c>
      <c r="Q129" s="214">
        <v>0</v>
      </c>
    </row>
    <row r="130" spans="2:19">
      <c r="B130" s="225">
        <v>127</v>
      </c>
      <c r="C130" s="210" t="s">
        <v>210</v>
      </c>
      <c r="D130" s="210" t="s">
        <v>181</v>
      </c>
      <c r="E130" s="211" t="s">
        <v>256</v>
      </c>
      <c r="F130" s="212" t="s">
        <v>107</v>
      </c>
      <c r="G130" s="213" t="s">
        <v>39</v>
      </c>
      <c r="H130" s="214">
        <v>0</v>
      </c>
      <c r="I130" s="214">
        <v>0</v>
      </c>
      <c r="J130" s="214">
        <v>0</v>
      </c>
      <c r="K130" s="214">
        <v>0</v>
      </c>
      <c r="L130" s="221">
        <v>10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</row>
    <row r="131" spans="2:19">
      <c r="B131" s="225">
        <v>128</v>
      </c>
      <c r="C131" s="210" t="s">
        <v>210</v>
      </c>
      <c r="D131" s="210" t="s">
        <v>181</v>
      </c>
      <c r="E131" s="211" t="s">
        <v>257</v>
      </c>
      <c r="F131" s="212" t="s">
        <v>107</v>
      </c>
      <c r="G131" s="213" t="s">
        <v>39</v>
      </c>
      <c r="H131" s="214">
        <v>0</v>
      </c>
      <c r="I131" s="214">
        <v>0</v>
      </c>
      <c r="J131" s="214">
        <v>0</v>
      </c>
      <c r="K131" s="214">
        <v>0</v>
      </c>
      <c r="L131" s="221" t="s">
        <v>195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</row>
    <row r="132" spans="2:19">
      <c r="B132" s="225">
        <v>129</v>
      </c>
      <c r="C132" s="210" t="s">
        <v>210</v>
      </c>
      <c r="D132" s="210" t="s">
        <v>181</v>
      </c>
      <c r="E132" s="211" t="s">
        <v>258</v>
      </c>
      <c r="F132" s="212" t="s">
        <v>107</v>
      </c>
      <c r="G132" s="213" t="s">
        <v>39</v>
      </c>
      <c r="H132" s="214">
        <v>0</v>
      </c>
      <c r="I132" s="214">
        <v>0</v>
      </c>
      <c r="J132" s="214">
        <v>0</v>
      </c>
      <c r="K132" s="214">
        <v>0</v>
      </c>
      <c r="L132" s="221">
        <v>10</v>
      </c>
      <c r="M132" s="214">
        <v>0</v>
      </c>
      <c r="N132" s="214">
        <v>0</v>
      </c>
      <c r="O132" s="214">
        <v>0</v>
      </c>
      <c r="P132" s="214">
        <v>0</v>
      </c>
      <c r="Q132" s="214">
        <v>0</v>
      </c>
    </row>
    <row r="133" spans="2:19">
      <c r="B133" s="225">
        <v>130</v>
      </c>
      <c r="C133" s="210" t="s">
        <v>210</v>
      </c>
      <c r="D133" s="210" t="s">
        <v>181</v>
      </c>
      <c r="E133" s="211" t="s">
        <v>259</v>
      </c>
      <c r="F133" s="212" t="s">
        <v>107</v>
      </c>
      <c r="G133" s="213" t="s">
        <v>39</v>
      </c>
      <c r="H133" s="214">
        <v>0</v>
      </c>
      <c r="I133" s="214">
        <v>0</v>
      </c>
      <c r="J133" s="214">
        <v>0</v>
      </c>
      <c r="K133" s="214">
        <v>0</v>
      </c>
      <c r="L133" s="221" t="s">
        <v>195</v>
      </c>
      <c r="M133" s="214">
        <v>0</v>
      </c>
      <c r="N133" s="214">
        <v>0</v>
      </c>
      <c r="O133" s="214">
        <v>0</v>
      </c>
      <c r="P133" s="214">
        <v>0</v>
      </c>
      <c r="Q133" s="214">
        <v>0</v>
      </c>
    </row>
    <row r="134" spans="2:19">
      <c r="B134" s="225">
        <v>131</v>
      </c>
      <c r="C134" s="210" t="s">
        <v>210</v>
      </c>
      <c r="D134" s="210" t="s">
        <v>181</v>
      </c>
      <c r="E134" s="211" t="s">
        <v>255</v>
      </c>
      <c r="F134" s="212" t="s">
        <v>107</v>
      </c>
      <c r="G134" s="213" t="s">
        <v>39</v>
      </c>
      <c r="H134" s="214">
        <v>0</v>
      </c>
      <c r="I134" s="214">
        <v>0</v>
      </c>
      <c r="J134" s="214">
        <v>0</v>
      </c>
      <c r="K134" s="214">
        <v>0</v>
      </c>
      <c r="L134" s="221">
        <v>5</v>
      </c>
      <c r="M134" s="214">
        <v>0</v>
      </c>
      <c r="N134" s="214">
        <v>0</v>
      </c>
      <c r="O134" s="214">
        <v>0</v>
      </c>
      <c r="P134" s="214">
        <v>0</v>
      </c>
      <c r="Q134" s="214">
        <v>0</v>
      </c>
    </row>
    <row r="135" spans="2:19">
      <c r="B135" s="225">
        <v>132</v>
      </c>
      <c r="C135" s="210" t="s">
        <v>210</v>
      </c>
      <c r="D135" s="210" t="s">
        <v>181</v>
      </c>
      <c r="E135" s="211" t="s">
        <v>254</v>
      </c>
      <c r="F135" s="212" t="s">
        <v>107</v>
      </c>
      <c r="G135" s="213" t="s">
        <v>39</v>
      </c>
      <c r="H135" s="214">
        <v>0</v>
      </c>
      <c r="I135" s="214">
        <v>0</v>
      </c>
      <c r="J135" s="214">
        <v>0</v>
      </c>
      <c r="K135" s="214">
        <v>0</v>
      </c>
      <c r="L135" s="221" t="s">
        <v>195</v>
      </c>
      <c r="M135" s="214">
        <v>0</v>
      </c>
      <c r="N135" s="214">
        <v>0</v>
      </c>
      <c r="O135" s="214">
        <v>0</v>
      </c>
      <c r="P135" s="214">
        <v>0</v>
      </c>
      <c r="Q135" s="214">
        <v>0</v>
      </c>
    </row>
    <row r="136" spans="2:19">
      <c r="G136" s="208" t="s">
        <v>237</v>
      </c>
      <c r="H136" s="223">
        <f t="shared" ref="H136:Q136" si="0">SUM(H4:H135)</f>
        <v>86</v>
      </c>
      <c r="I136" s="223">
        <f t="shared" si="0"/>
        <v>118</v>
      </c>
      <c r="J136" s="223">
        <f t="shared" si="0"/>
        <v>145</v>
      </c>
      <c r="K136" s="223">
        <f t="shared" si="0"/>
        <v>95</v>
      </c>
      <c r="L136" s="223">
        <f t="shared" si="0"/>
        <v>136</v>
      </c>
      <c r="M136" s="223">
        <f t="shared" si="0"/>
        <v>39</v>
      </c>
      <c r="N136" s="223">
        <f t="shared" si="0"/>
        <v>80</v>
      </c>
      <c r="O136" s="223">
        <f t="shared" si="0"/>
        <v>120</v>
      </c>
      <c r="P136" s="223">
        <f t="shared" si="0"/>
        <v>80</v>
      </c>
      <c r="Q136" s="223">
        <f t="shared" si="0"/>
        <v>120</v>
      </c>
      <c r="S136">
        <v>28</v>
      </c>
    </row>
    <row r="137" spans="2:19">
      <c r="N137"/>
      <c r="O137"/>
      <c r="P137"/>
      <c r="Q137"/>
    </row>
    <row r="138" spans="2:19">
      <c r="B138" s="206"/>
      <c r="F138" s="206"/>
      <c r="G138" s="212" t="s">
        <v>107</v>
      </c>
      <c r="H138" s="211">
        <f t="shared" ref="H138:Q138" si="1">SUMIF($F$4:$F$135,"一般",H4:H135)</f>
        <v>14</v>
      </c>
      <c r="I138" s="211">
        <f t="shared" si="1"/>
        <v>18</v>
      </c>
      <c r="J138" s="211">
        <f t="shared" si="1"/>
        <v>20</v>
      </c>
      <c r="K138" s="211">
        <f t="shared" si="1"/>
        <v>18</v>
      </c>
      <c r="L138" s="211">
        <f t="shared" si="1"/>
        <v>59</v>
      </c>
      <c r="M138" s="211">
        <f t="shared" si="1"/>
        <v>21</v>
      </c>
      <c r="N138" s="211">
        <f t="shared" si="1"/>
        <v>32</v>
      </c>
      <c r="O138" s="211">
        <f t="shared" si="1"/>
        <v>48</v>
      </c>
      <c r="P138" s="211">
        <f t="shared" si="1"/>
        <v>32</v>
      </c>
      <c r="Q138" s="211">
        <f t="shared" si="1"/>
        <v>48</v>
      </c>
    </row>
    <row r="139" spans="2:19">
      <c r="B139" s="206"/>
      <c r="F139" s="206"/>
      <c r="G139" s="219" t="s">
        <v>108</v>
      </c>
      <c r="H139" s="211">
        <f t="shared" ref="H139:Q139" si="2">SUMIF($F$4:$F$135,"専門",H4:H135)</f>
        <v>72</v>
      </c>
      <c r="I139" s="211">
        <f t="shared" si="2"/>
        <v>100</v>
      </c>
      <c r="J139" s="211">
        <f t="shared" si="2"/>
        <v>125</v>
      </c>
      <c r="K139" s="211">
        <f t="shared" si="2"/>
        <v>77</v>
      </c>
      <c r="L139" s="211">
        <f t="shared" si="2"/>
        <v>77</v>
      </c>
      <c r="M139" s="211">
        <f t="shared" si="2"/>
        <v>18</v>
      </c>
      <c r="N139" s="211">
        <f t="shared" si="2"/>
        <v>48</v>
      </c>
      <c r="O139" s="211">
        <f t="shared" si="2"/>
        <v>72</v>
      </c>
      <c r="P139" s="211">
        <f t="shared" si="2"/>
        <v>48</v>
      </c>
      <c r="Q139" s="211">
        <f t="shared" si="2"/>
        <v>72</v>
      </c>
      <c r="S139" t="e">
        <f>S136*#REF!</f>
        <v>#REF!</v>
      </c>
    </row>
    <row r="140" spans="2:19">
      <c r="B140" s="206"/>
      <c r="F140" s="206"/>
      <c r="G140" s="206" t="s">
        <v>373</v>
      </c>
      <c r="H140" s="224">
        <f>H139/H136</f>
        <v>0.83720930232558144</v>
      </c>
      <c r="I140" s="224">
        <f t="shared" ref="I140:Q140" si="3">I139/I136</f>
        <v>0.84745762711864403</v>
      </c>
      <c r="J140" s="224">
        <f t="shared" si="3"/>
        <v>0.86206896551724133</v>
      </c>
      <c r="K140" s="224">
        <f t="shared" si="3"/>
        <v>0.81052631578947365</v>
      </c>
      <c r="L140" s="224">
        <f t="shared" si="3"/>
        <v>0.56617647058823528</v>
      </c>
      <c r="M140" s="224">
        <f t="shared" si="3"/>
        <v>0.46153846153846156</v>
      </c>
      <c r="N140" s="224">
        <f t="shared" si="3"/>
        <v>0.6</v>
      </c>
      <c r="O140" s="224">
        <f t="shared" si="3"/>
        <v>0.6</v>
      </c>
      <c r="P140" s="224">
        <f t="shared" si="3"/>
        <v>0.6</v>
      </c>
      <c r="Q140" s="224">
        <f t="shared" si="3"/>
        <v>0.6</v>
      </c>
    </row>
    <row r="141" spans="2:19">
      <c r="B141" s="206"/>
      <c r="F141" s="206"/>
      <c r="G141" s="206"/>
      <c r="S141" s="244" t="e">
        <f>#REF!*S139</f>
        <v>#REF!</v>
      </c>
    </row>
    <row r="142" spans="2:19">
      <c r="B142" s="206"/>
      <c r="F142" s="206"/>
      <c r="G142" s="215" t="s">
        <v>28</v>
      </c>
      <c r="H142" s="211">
        <f t="shared" ref="H142:Q142" si="4">SUMIF($G$4:$G$135,"必須",H4:H135)</f>
        <v>43</v>
      </c>
      <c r="I142" s="211">
        <f t="shared" si="4"/>
        <v>45</v>
      </c>
      <c r="J142" s="211">
        <f t="shared" si="4"/>
        <v>65</v>
      </c>
      <c r="K142" s="211">
        <f t="shared" si="4"/>
        <v>41</v>
      </c>
      <c r="L142" s="211">
        <f t="shared" si="4"/>
        <v>59</v>
      </c>
      <c r="M142" s="211">
        <f t="shared" si="4"/>
        <v>20</v>
      </c>
      <c r="N142" s="211">
        <f t="shared" si="4"/>
        <v>56</v>
      </c>
      <c r="O142" s="211">
        <f t="shared" si="4"/>
        <v>80</v>
      </c>
      <c r="P142" s="211">
        <f t="shared" si="4"/>
        <v>56</v>
      </c>
      <c r="Q142" s="211">
        <f t="shared" si="4"/>
        <v>80</v>
      </c>
    </row>
    <row r="143" spans="2:19">
      <c r="B143" s="206"/>
      <c r="F143" s="206"/>
      <c r="G143" s="220" t="s">
        <v>41</v>
      </c>
      <c r="H143" s="211">
        <f t="shared" ref="H143:Q143" si="5">SUMIF($G$4:$G$135,"選必",H4:H135)</f>
        <v>12</v>
      </c>
      <c r="I143" s="211">
        <f t="shared" si="5"/>
        <v>28</v>
      </c>
      <c r="J143" s="211">
        <f t="shared" si="5"/>
        <v>28</v>
      </c>
      <c r="K143" s="211">
        <f t="shared" si="5"/>
        <v>18</v>
      </c>
      <c r="L143" s="211">
        <f t="shared" si="5"/>
        <v>16</v>
      </c>
      <c r="M143" s="211">
        <f t="shared" si="5"/>
        <v>0</v>
      </c>
      <c r="N143" s="211">
        <f t="shared" si="5"/>
        <v>0</v>
      </c>
      <c r="O143" s="211">
        <f t="shared" si="5"/>
        <v>0</v>
      </c>
      <c r="P143" s="211">
        <f t="shared" si="5"/>
        <v>0</v>
      </c>
      <c r="Q143" s="211">
        <f t="shared" si="5"/>
        <v>0</v>
      </c>
    </row>
    <row r="144" spans="2:19">
      <c r="B144" s="206"/>
      <c r="F144" s="206"/>
      <c r="G144" s="213" t="s">
        <v>39</v>
      </c>
      <c r="H144" s="211">
        <f t="shared" ref="H144:Q144" si="6">SUMIF($G$4:$G$135,"選択",H4:H135)</f>
        <v>31</v>
      </c>
      <c r="I144" s="211">
        <f t="shared" si="6"/>
        <v>45</v>
      </c>
      <c r="J144" s="211">
        <f t="shared" si="6"/>
        <v>52</v>
      </c>
      <c r="K144" s="211">
        <f t="shared" si="6"/>
        <v>36</v>
      </c>
      <c r="L144" s="211">
        <f t="shared" si="6"/>
        <v>61</v>
      </c>
      <c r="M144" s="211">
        <f t="shared" si="6"/>
        <v>19</v>
      </c>
      <c r="N144" s="211">
        <f t="shared" si="6"/>
        <v>24</v>
      </c>
      <c r="O144" s="211">
        <f t="shared" si="6"/>
        <v>40</v>
      </c>
      <c r="P144" s="211">
        <f t="shared" si="6"/>
        <v>24</v>
      </c>
      <c r="Q144" s="211">
        <f t="shared" si="6"/>
        <v>40</v>
      </c>
    </row>
    <row r="145" spans="2:18">
      <c r="B145" s="206"/>
      <c r="F145" s="206"/>
      <c r="G145" s="206"/>
      <c r="H145" s="224">
        <f>SUM(H142:H143)/H136</f>
        <v>0.63953488372093026</v>
      </c>
      <c r="I145" s="224">
        <f t="shared" ref="I145:Q145" si="7">SUM(I142:I143)/I136</f>
        <v>0.61864406779661019</v>
      </c>
      <c r="J145" s="224">
        <f t="shared" si="7"/>
        <v>0.64137931034482754</v>
      </c>
      <c r="K145" s="224">
        <f t="shared" si="7"/>
        <v>0.62105263157894741</v>
      </c>
      <c r="L145" s="224">
        <f t="shared" si="7"/>
        <v>0.55147058823529416</v>
      </c>
      <c r="M145" s="224">
        <f t="shared" si="7"/>
        <v>0.51282051282051277</v>
      </c>
      <c r="N145" s="224">
        <f t="shared" si="7"/>
        <v>0.7</v>
      </c>
      <c r="O145" s="224">
        <f t="shared" si="7"/>
        <v>0.66666666666666663</v>
      </c>
      <c r="P145" s="224">
        <f t="shared" si="7"/>
        <v>0.7</v>
      </c>
      <c r="Q145" s="224">
        <f t="shared" si="7"/>
        <v>0.66666666666666663</v>
      </c>
      <c r="R145" s="224"/>
    </row>
    <row r="146" spans="2:18">
      <c r="B146" s="206"/>
      <c r="F146" s="206"/>
      <c r="G146" s="206"/>
    </row>
    <row r="147" spans="2:18">
      <c r="B147" s="206"/>
      <c r="F147" s="206"/>
      <c r="G147" s="206"/>
    </row>
    <row r="148" spans="2:18">
      <c r="G148" s="208" t="s">
        <v>233</v>
      </c>
      <c r="H148" s="210">
        <v>62</v>
      </c>
      <c r="I148" s="210">
        <v>93</v>
      </c>
      <c r="J148" s="210">
        <v>124</v>
      </c>
      <c r="K148" s="210">
        <v>62</v>
      </c>
      <c r="L148" s="210">
        <v>93</v>
      </c>
      <c r="M148" s="210">
        <v>31</v>
      </c>
      <c r="N148" s="210">
        <v>62</v>
      </c>
      <c r="O148" s="210">
        <v>93</v>
      </c>
      <c r="P148" s="210">
        <v>62</v>
      </c>
      <c r="Q148" s="210">
        <v>93</v>
      </c>
    </row>
  </sheetData>
  <autoFilter ref="H3:R136"/>
  <mergeCells count="7"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1"/>
  <sheetViews>
    <sheetView view="pageBreakPreview" topLeftCell="A165" zoomScale="78" zoomScaleNormal="85" zoomScaleSheetLayoutView="78" workbookViewId="0">
      <selection activeCell="C180" sqref="C180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0.6640625" style="15" bestFit="1" customWidth="1"/>
    <col min="5" max="5" width="10" style="2" customWidth="1"/>
    <col min="6" max="7" width="9.109375" style="2" customWidth="1"/>
    <col min="8" max="18" width="7" style="2" customWidth="1"/>
    <col min="19" max="20" width="6" style="6" customWidth="1"/>
    <col min="21" max="16384" width="9.21875" style="2"/>
  </cols>
  <sheetData>
    <row r="1" spans="1:20" ht="14.4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6" thickBot="1">
      <c r="A5" s="1"/>
      <c r="B5" s="1" t="s">
        <v>20</v>
      </c>
      <c r="S5" s="36"/>
    </row>
    <row r="6" spans="1:20" ht="18" customHeight="1" thickBot="1">
      <c r="B6" s="312" t="s">
        <v>2</v>
      </c>
      <c r="C6" s="328" t="s">
        <v>3</v>
      </c>
      <c r="D6" s="335" t="s">
        <v>106</v>
      </c>
      <c r="E6" s="312" t="s">
        <v>4</v>
      </c>
      <c r="F6" s="333" t="s">
        <v>51</v>
      </c>
      <c r="G6" s="333" t="s">
        <v>52</v>
      </c>
      <c r="H6" s="304" t="s">
        <v>5</v>
      </c>
      <c r="I6" s="305"/>
      <c r="J6" s="304" t="s">
        <v>6</v>
      </c>
      <c r="K6" s="305"/>
      <c r="L6" s="316" t="s">
        <v>26</v>
      </c>
      <c r="M6" s="304" t="s">
        <v>7</v>
      </c>
      <c r="N6" s="310"/>
      <c r="O6" s="310"/>
      <c r="P6" s="310"/>
      <c r="Q6" s="311"/>
      <c r="R6" s="312" t="s">
        <v>35</v>
      </c>
      <c r="S6" s="58"/>
      <c r="T6" s="58"/>
    </row>
    <row r="7" spans="1:20" ht="18" customHeight="1" thickBot="1">
      <c r="B7" s="313"/>
      <c r="C7" s="339"/>
      <c r="D7" s="336"/>
      <c r="E7" s="313"/>
      <c r="F7" s="334"/>
      <c r="G7" s="334"/>
      <c r="H7" s="86" t="s">
        <v>8</v>
      </c>
      <c r="I7" s="86" t="s">
        <v>9</v>
      </c>
      <c r="J7" s="60" t="s">
        <v>29</v>
      </c>
      <c r="K7" s="60" t="s">
        <v>30</v>
      </c>
      <c r="L7" s="317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313"/>
      <c r="S7" s="59"/>
      <c r="T7" s="59"/>
    </row>
    <row r="8" spans="1:20" ht="16.5" customHeight="1">
      <c r="B8" s="325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25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25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25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25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25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25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25"/>
      <c r="C15" s="43" t="s">
        <v>335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25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25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25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25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25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25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25"/>
      <c r="C22" s="22" t="s">
        <v>290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25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25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25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25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25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26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27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25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25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25"/>
      <c r="C32" s="19" t="s">
        <v>336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25"/>
      <c r="C33" s="22" t="s">
        <v>337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25"/>
      <c r="C34" s="22" t="s">
        <v>338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25"/>
      <c r="C35" s="22" t="s">
        <v>339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25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25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25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25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25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25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25"/>
      <c r="C42" s="22" t="s">
        <v>124</v>
      </c>
      <c r="D42" s="150" t="s">
        <v>108</v>
      </c>
      <c r="E42" s="330" t="s">
        <v>41</v>
      </c>
      <c r="F42" s="288">
        <f t="shared" si="17"/>
        <v>64</v>
      </c>
      <c r="G42" s="288">
        <f t="shared" si="21"/>
        <v>64</v>
      </c>
      <c r="H42" s="288"/>
      <c r="I42" s="286" t="s">
        <v>1</v>
      </c>
      <c r="J42" s="286" t="s">
        <v>1</v>
      </c>
      <c r="K42" s="286"/>
      <c r="L42" s="286"/>
      <c r="M42" s="288">
        <v>2</v>
      </c>
      <c r="N42" s="288">
        <v>2</v>
      </c>
      <c r="O42" s="288">
        <v>2</v>
      </c>
      <c r="P42" s="288">
        <v>2</v>
      </c>
      <c r="Q42" s="288">
        <v>0</v>
      </c>
      <c r="R42" s="288">
        <f t="shared" si="16"/>
        <v>4</v>
      </c>
      <c r="S42" s="47"/>
      <c r="T42" s="47"/>
    </row>
    <row r="43" spans="2:20" ht="16.5" customHeight="1">
      <c r="B43" s="325"/>
      <c r="C43" s="22" t="s">
        <v>89</v>
      </c>
      <c r="D43" s="150" t="s">
        <v>108</v>
      </c>
      <c r="E43" s="331"/>
      <c r="F43" s="303"/>
      <c r="G43" s="303"/>
      <c r="H43" s="303"/>
      <c r="I43" s="340"/>
      <c r="J43" s="340"/>
      <c r="K43" s="340"/>
      <c r="L43" s="314"/>
      <c r="M43" s="289"/>
      <c r="N43" s="289"/>
      <c r="O43" s="289"/>
      <c r="P43" s="289"/>
      <c r="Q43" s="289"/>
      <c r="R43" s="315"/>
      <c r="S43" s="47"/>
      <c r="T43" s="47"/>
    </row>
    <row r="44" spans="2:20" ht="16.5" customHeight="1">
      <c r="B44" s="325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25"/>
      <c r="C45" s="114" t="s">
        <v>175</v>
      </c>
      <c r="D45" s="295" t="s">
        <v>108</v>
      </c>
      <c r="E45" s="330" t="s">
        <v>41</v>
      </c>
      <c r="F45" s="288">
        <f>SUM(M45:Q45)*$F$1</f>
        <v>48</v>
      </c>
      <c r="G45" s="288">
        <f>F45</f>
        <v>48</v>
      </c>
      <c r="H45" s="286"/>
      <c r="I45" s="286" t="s">
        <v>0</v>
      </c>
      <c r="J45" s="286" t="s">
        <v>0</v>
      </c>
      <c r="K45" s="286"/>
      <c r="L45" s="286"/>
      <c r="M45" s="291">
        <v>6</v>
      </c>
      <c r="N45" s="291">
        <v>0</v>
      </c>
      <c r="O45" s="291">
        <v>0</v>
      </c>
      <c r="P45" s="291">
        <v>0</v>
      </c>
      <c r="Q45" s="291">
        <v>0</v>
      </c>
      <c r="R45" s="288">
        <f>F45/$F$2</f>
        <v>3</v>
      </c>
      <c r="S45" s="47"/>
      <c r="T45" s="47"/>
    </row>
    <row r="46" spans="2:20" ht="16.5" customHeight="1">
      <c r="B46" s="325"/>
      <c r="C46" s="22" t="s">
        <v>91</v>
      </c>
      <c r="D46" s="337"/>
      <c r="E46" s="332"/>
      <c r="F46" s="338"/>
      <c r="G46" s="338"/>
      <c r="H46" s="298"/>
      <c r="I46" s="298"/>
      <c r="J46" s="298"/>
      <c r="K46" s="298"/>
      <c r="L46" s="306"/>
      <c r="M46" s="307"/>
      <c r="N46" s="307"/>
      <c r="O46" s="307"/>
      <c r="P46" s="307"/>
      <c r="Q46" s="307"/>
      <c r="R46" s="318"/>
      <c r="S46" s="47"/>
      <c r="T46" s="47"/>
    </row>
    <row r="47" spans="2:20">
      <c r="B47" s="325"/>
      <c r="C47" s="114" t="s">
        <v>174</v>
      </c>
      <c r="D47" s="295" t="s">
        <v>108</v>
      </c>
      <c r="E47" s="330" t="s">
        <v>42</v>
      </c>
      <c r="F47" s="288">
        <f>SUM(M47:Q47)*$F$1</f>
        <v>48</v>
      </c>
      <c r="G47" s="288">
        <f>F47</f>
        <v>48</v>
      </c>
      <c r="H47" s="286"/>
      <c r="I47" s="286" t="s">
        <v>0</v>
      </c>
      <c r="J47" s="286" t="s">
        <v>0</v>
      </c>
      <c r="K47" s="286"/>
      <c r="L47" s="286"/>
      <c r="M47" s="291">
        <v>0</v>
      </c>
      <c r="N47" s="291">
        <v>6</v>
      </c>
      <c r="O47" s="291">
        <v>0</v>
      </c>
      <c r="P47" s="291">
        <v>0</v>
      </c>
      <c r="Q47" s="291">
        <v>0</v>
      </c>
      <c r="R47" s="288">
        <f>F47/$F$2</f>
        <v>3</v>
      </c>
      <c r="S47" s="47"/>
      <c r="T47" s="47"/>
    </row>
    <row r="48" spans="2:20" ht="16.5" customHeight="1">
      <c r="B48" s="325"/>
      <c r="C48" s="22" t="s">
        <v>92</v>
      </c>
      <c r="D48" s="337"/>
      <c r="E48" s="332"/>
      <c r="F48" s="338"/>
      <c r="G48" s="338"/>
      <c r="H48" s="298"/>
      <c r="I48" s="298"/>
      <c r="J48" s="298"/>
      <c r="K48" s="298"/>
      <c r="L48" s="306"/>
      <c r="M48" s="307"/>
      <c r="N48" s="307"/>
      <c r="O48" s="307"/>
      <c r="P48" s="307"/>
      <c r="Q48" s="307"/>
      <c r="R48" s="318"/>
      <c r="S48" s="47"/>
      <c r="T48" s="47"/>
    </row>
    <row r="49" spans="1:20" ht="16.5" customHeight="1">
      <c r="B49" s="325"/>
      <c r="C49" s="22" t="s">
        <v>291</v>
      </c>
      <c r="D49" s="297" t="s">
        <v>108</v>
      </c>
      <c r="E49" s="330" t="s">
        <v>42</v>
      </c>
      <c r="F49" s="288">
        <f>SUM(M49:Q49)*$F$1</f>
        <v>48</v>
      </c>
      <c r="G49" s="288">
        <f>F49</f>
        <v>48</v>
      </c>
      <c r="H49" s="286"/>
      <c r="I49" s="286" t="s">
        <v>0</v>
      </c>
      <c r="J49" s="286" t="s">
        <v>0</v>
      </c>
      <c r="K49" s="286"/>
      <c r="L49" s="286"/>
      <c r="M49" s="291">
        <v>0</v>
      </c>
      <c r="N49" s="291">
        <v>0</v>
      </c>
      <c r="O49" s="291">
        <v>6</v>
      </c>
      <c r="P49" s="291">
        <v>0</v>
      </c>
      <c r="Q49" s="291">
        <v>0</v>
      </c>
      <c r="R49" s="288">
        <f>F49/$F$2</f>
        <v>3</v>
      </c>
      <c r="S49" s="47"/>
      <c r="T49" s="47"/>
    </row>
    <row r="50" spans="1:20" ht="16.5" customHeight="1">
      <c r="B50" s="325"/>
      <c r="C50" s="22" t="s">
        <v>93</v>
      </c>
      <c r="D50" s="337"/>
      <c r="E50" s="332"/>
      <c r="F50" s="338"/>
      <c r="G50" s="338"/>
      <c r="H50" s="298"/>
      <c r="I50" s="298"/>
      <c r="J50" s="298"/>
      <c r="K50" s="298"/>
      <c r="L50" s="306"/>
      <c r="M50" s="307"/>
      <c r="N50" s="307"/>
      <c r="O50" s="307"/>
      <c r="P50" s="307"/>
      <c r="Q50" s="307"/>
      <c r="R50" s="318"/>
      <c r="S50" s="47"/>
      <c r="T50" s="47"/>
    </row>
    <row r="51" spans="1:20" ht="16.5" customHeight="1">
      <c r="B51" s="325"/>
      <c r="C51" s="22" t="s">
        <v>292</v>
      </c>
      <c r="D51" s="297" t="s">
        <v>108</v>
      </c>
      <c r="E51" s="330" t="s">
        <v>42</v>
      </c>
      <c r="F51" s="288">
        <f>SUM(M51:Q51)*$F$1</f>
        <v>48</v>
      </c>
      <c r="G51" s="288">
        <f>F51</f>
        <v>48</v>
      </c>
      <c r="H51" s="286"/>
      <c r="I51" s="286" t="s">
        <v>0</v>
      </c>
      <c r="J51" s="286" t="s">
        <v>0</v>
      </c>
      <c r="K51" s="286"/>
      <c r="L51" s="286"/>
      <c r="M51" s="291">
        <v>0</v>
      </c>
      <c r="N51" s="291">
        <v>0</v>
      </c>
      <c r="O51" s="291">
        <v>0</v>
      </c>
      <c r="P51" s="291">
        <v>6</v>
      </c>
      <c r="Q51" s="291">
        <v>0</v>
      </c>
      <c r="R51" s="288">
        <f>F51/$F$2</f>
        <v>3</v>
      </c>
      <c r="S51" s="47"/>
      <c r="T51" s="47"/>
    </row>
    <row r="52" spans="1:20" ht="16.5" customHeight="1" thickBot="1">
      <c r="B52" s="325"/>
      <c r="C52" s="22" t="s">
        <v>97</v>
      </c>
      <c r="D52" s="337"/>
      <c r="E52" s="332"/>
      <c r="F52" s="338"/>
      <c r="G52" s="338"/>
      <c r="H52" s="298"/>
      <c r="I52" s="298"/>
      <c r="J52" s="298"/>
      <c r="K52" s="298"/>
      <c r="L52" s="306"/>
      <c r="M52" s="307"/>
      <c r="N52" s="307"/>
      <c r="O52" s="307"/>
      <c r="P52" s="307"/>
      <c r="Q52" s="307"/>
      <c r="R52" s="318"/>
      <c r="S52" s="47"/>
      <c r="T52" s="47"/>
    </row>
    <row r="53" spans="1:20" ht="16.5" customHeight="1" thickBot="1">
      <c r="B53" s="326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299" t="s">
        <v>8</v>
      </c>
      <c r="K55" s="300"/>
      <c r="L55" s="320" t="s">
        <v>48</v>
      </c>
      <c r="M55" s="321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3.8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312" t="s">
        <v>2</v>
      </c>
      <c r="C62" s="328" t="s">
        <v>3</v>
      </c>
      <c r="D62" s="335" t="s">
        <v>106</v>
      </c>
      <c r="E62" s="312" t="s">
        <v>4</v>
      </c>
      <c r="F62" s="333" t="s">
        <v>51</v>
      </c>
      <c r="G62" s="333" t="s">
        <v>52</v>
      </c>
      <c r="H62" s="304" t="s">
        <v>5</v>
      </c>
      <c r="I62" s="305"/>
      <c r="J62" s="304" t="s">
        <v>6</v>
      </c>
      <c r="K62" s="305"/>
      <c r="L62" s="316" t="s">
        <v>26</v>
      </c>
      <c r="M62" s="304" t="s">
        <v>7</v>
      </c>
      <c r="N62" s="310"/>
      <c r="O62" s="310"/>
      <c r="P62" s="310"/>
      <c r="Q62" s="311"/>
      <c r="R62" s="312" t="s">
        <v>35</v>
      </c>
      <c r="S62" s="58"/>
      <c r="T62" s="58"/>
    </row>
    <row r="63" spans="1:20" ht="18" customHeight="1" thickBot="1">
      <c r="B63" s="313"/>
      <c r="C63" s="329"/>
      <c r="D63" s="336"/>
      <c r="E63" s="313"/>
      <c r="F63" s="334"/>
      <c r="G63" s="334"/>
      <c r="H63" s="56" t="s">
        <v>8</v>
      </c>
      <c r="I63" s="56" t="s">
        <v>9</v>
      </c>
      <c r="J63" s="60" t="s">
        <v>29</v>
      </c>
      <c r="K63" s="60" t="s">
        <v>30</v>
      </c>
      <c r="L63" s="317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313"/>
      <c r="S63" s="59"/>
      <c r="T63" s="59"/>
    </row>
    <row r="64" spans="1:20" ht="16.5" customHeight="1">
      <c r="B64" s="325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25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25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25"/>
      <c r="C67" s="231" t="s">
        <v>68</v>
      </c>
      <c r="D67" s="148" t="s">
        <v>108</v>
      </c>
      <c r="E67" s="232" t="s">
        <v>28</v>
      </c>
      <c r="F67" s="233">
        <f t="shared" ref="F67" si="30">SUM(M67:Q67)*$F$1</f>
        <v>16</v>
      </c>
      <c r="G67" s="233">
        <f t="shared" si="29"/>
        <v>16</v>
      </c>
      <c r="H67" s="20"/>
      <c r="I67" s="20" t="s">
        <v>1</v>
      </c>
      <c r="J67" s="20" t="s">
        <v>1</v>
      </c>
      <c r="K67" s="234"/>
      <c r="L67" s="234"/>
      <c r="M67" s="233">
        <v>2</v>
      </c>
      <c r="N67" s="233">
        <v>0</v>
      </c>
      <c r="O67" s="233">
        <v>0</v>
      </c>
      <c r="P67" s="233">
        <v>0</v>
      </c>
      <c r="Q67" s="233">
        <v>0</v>
      </c>
      <c r="R67" s="233">
        <f t="shared" ref="R67" si="31">F67/$F$2</f>
        <v>1</v>
      </c>
      <c r="S67" s="47"/>
      <c r="T67" s="47"/>
    </row>
    <row r="68" spans="2:20" ht="16.5" customHeight="1">
      <c r="B68" s="325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25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25"/>
      <c r="C70" s="43" t="s">
        <v>335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25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25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25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25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25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25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25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25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25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25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25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25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26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27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25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25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25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25"/>
      <c r="C88" s="19" t="s">
        <v>336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25"/>
      <c r="C89" s="22" t="s">
        <v>337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25"/>
      <c r="C90" s="22" t="s">
        <v>338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25"/>
      <c r="C91" s="22" t="s">
        <v>339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25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5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25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25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25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25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25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25"/>
      <c r="C98" s="22" t="s">
        <v>124</v>
      </c>
      <c r="D98" s="150" t="s">
        <v>108</v>
      </c>
      <c r="E98" s="330" t="s">
        <v>41</v>
      </c>
      <c r="F98" s="288">
        <f t="shared" si="42"/>
        <v>64</v>
      </c>
      <c r="G98" s="288">
        <f t="shared" si="43"/>
        <v>64</v>
      </c>
      <c r="H98" s="288"/>
      <c r="I98" s="286" t="s">
        <v>1</v>
      </c>
      <c r="J98" s="286" t="s">
        <v>1</v>
      </c>
      <c r="K98" s="286"/>
      <c r="L98" s="286"/>
      <c r="M98" s="288">
        <v>2</v>
      </c>
      <c r="N98" s="288">
        <v>2</v>
      </c>
      <c r="O98" s="288">
        <v>2</v>
      </c>
      <c r="P98" s="288">
        <v>2</v>
      </c>
      <c r="Q98" s="288">
        <v>0</v>
      </c>
      <c r="R98" s="288">
        <f t="shared" si="41"/>
        <v>4</v>
      </c>
      <c r="S98" s="284"/>
      <c r="T98" s="47"/>
    </row>
    <row r="99" spans="2:20" ht="16.5" customHeight="1">
      <c r="B99" s="325"/>
      <c r="C99" s="22" t="s">
        <v>89</v>
      </c>
      <c r="D99" s="150" t="s">
        <v>108</v>
      </c>
      <c r="E99" s="331"/>
      <c r="F99" s="303"/>
      <c r="G99" s="303"/>
      <c r="H99" s="315"/>
      <c r="I99" s="287"/>
      <c r="J99" s="287"/>
      <c r="K99" s="287"/>
      <c r="L99" s="290"/>
      <c r="M99" s="289"/>
      <c r="N99" s="289"/>
      <c r="O99" s="289"/>
      <c r="P99" s="289"/>
      <c r="Q99" s="289"/>
      <c r="R99" s="315"/>
      <c r="S99" s="285"/>
      <c r="T99" s="152"/>
    </row>
    <row r="100" spans="2:20">
      <c r="B100" s="325"/>
      <c r="C100" s="114" t="s">
        <v>175</v>
      </c>
      <c r="D100" s="295" t="s">
        <v>108</v>
      </c>
      <c r="E100" s="330" t="s">
        <v>41</v>
      </c>
      <c r="F100" s="288">
        <f>SUM(M100:Q100)*$F$1</f>
        <v>48</v>
      </c>
      <c r="G100" s="288">
        <f>F100</f>
        <v>48</v>
      </c>
      <c r="H100" s="286"/>
      <c r="I100" s="286" t="s">
        <v>43</v>
      </c>
      <c r="J100" s="286" t="s">
        <v>43</v>
      </c>
      <c r="K100" s="286"/>
      <c r="L100" s="286"/>
      <c r="M100" s="291">
        <v>6</v>
      </c>
      <c r="N100" s="291">
        <v>0</v>
      </c>
      <c r="O100" s="291">
        <v>0</v>
      </c>
      <c r="P100" s="291">
        <v>0</v>
      </c>
      <c r="Q100" s="291">
        <v>0</v>
      </c>
      <c r="R100" s="288">
        <f>F100/$F$2</f>
        <v>3</v>
      </c>
      <c r="S100" s="284"/>
      <c r="T100" s="47"/>
    </row>
    <row r="101" spans="2:20" ht="16.5" customHeight="1">
      <c r="B101" s="325"/>
      <c r="C101" s="22" t="s">
        <v>91</v>
      </c>
      <c r="D101" s="337"/>
      <c r="E101" s="332"/>
      <c r="F101" s="338"/>
      <c r="G101" s="338"/>
      <c r="H101" s="294"/>
      <c r="I101" s="294"/>
      <c r="J101" s="294"/>
      <c r="K101" s="294"/>
      <c r="L101" s="293"/>
      <c r="M101" s="292"/>
      <c r="N101" s="292"/>
      <c r="O101" s="292"/>
      <c r="P101" s="292"/>
      <c r="Q101" s="292"/>
      <c r="R101" s="318"/>
      <c r="S101" s="285"/>
      <c r="T101" s="152"/>
    </row>
    <row r="102" spans="2:20">
      <c r="B102" s="325"/>
      <c r="C102" s="114" t="s">
        <v>174</v>
      </c>
      <c r="D102" s="295" t="s">
        <v>108</v>
      </c>
      <c r="E102" s="330" t="s">
        <v>42</v>
      </c>
      <c r="F102" s="288">
        <f>SUM(M102:Q102)*$F$1</f>
        <v>48</v>
      </c>
      <c r="G102" s="288">
        <f>F102</f>
        <v>48</v>
      </c>
      <c r="H102" s="286"/>
      <c r="I102" s="286" t="s">
        <v>44</v>
      </c>
      <c r="J102" s="286" t="s">
        <v>44</v>
      </c>
      <c r="K102" s="286"/>
      <c r="L102" s="286"/>
      <c r="M102" s="291">
        <v>0</v>
      </c>
      <c r="N102" s="291">
        <v>6</v>
      </c>
      <c r="O102" s="291">
        <v>0</v>
      </c>
      <c r="P102" s="291">
        <v>0</v>
      </c>
      <c r="Q102" s="291">
        <v>0</v>
      </c>
      <c r="R102" s="288">
        <f>F102/$F$2</f>
        <v>3</v>
      </c>
      <c r="S102" s="284"/>
      <c r="T102" s="47"/>
    </row>
    <row r="103" spans="2:20" ht="16.5" customHeight="1">
      <c r="B103" s="325"/>
      <c r="C103" s="22" t="s">
        <v>92</v>
      </c>
      <c r="D103" s="337"/>
      <c r="E103" s="332"/>
      <c r="F103" s="338"/>
      <c r="G103" s="338"/>
      <c r="H103" s="294"/>
      <c r="I103" s="294"/>
      <c r="J103" s="294"/>
      <c r="K103" s="294"/>
      <c r="L103" s="293"/>
      <c r="M103" s="292"/>
      <c r="N103" s="292"/>
      <c r="O103" s="292"/>
      <c r="P103" s="292"/>
      <c r="Q103" s="292"/>
      <c r="R103" s="318"/>
      <c r="S103" s="285"/>
      <c r="T103" s="152"/>
    </row>
    <row r="104" spans="2:20" ht="16.5" customHeight="1">
      <c r="B104" s="325"/>
      <c r="C104" s="22" t="s">
        <v>293</v>
      </c>
      <c r="D104" s="297" t="s">
        <v>108</v>
      </c>
      <c r="E104" s="330" t="s">
        <v>42</v>
      </c>
      <c r="F104" s="288">
        <f>SUM(M104:Q104)*$F$1</f>
        <v>48</v>
      </c>
      <c r="G104" s="288">
        <f>F104</f>
        <v>48</v>
      </c>
      <c r="H104" s="286"/>
      <c r="I104" s="286" t="s">
        <v>43</v>
      </c>
      <c r="J104" s="286" t="s">
        <v>43</v>
      </c>
      <c r="K104" s="286"/>
      <c r="L104" s="286"/>
      <c r="M104" s="291">
        <v>0</v>
      </c>
      <c r="N104" s="291">
        <v>0</v>
      </c>
      <c r="O104" s="291">
        <v>6</v>
      </c>
      <c r="P104" s="291">
        <v>0</v>
      </c>
      <c r="Q104" s="291">
        <v>0</v>
      </c>
      <c r="R104" s="288">
        <f>F104/$F$2</f>
        <v>3</v>
      </c>
      <c r="S104" s="284"/>
      <c r="T104" s="47"/>
    </row>
    <row r="105" spans="2:20" ht="16.5" customHeight="1">
      <c r="B105" s="325"/>
      <c r="C105" s="22" t="s">
        <v>93</v>
      </c>
      <c r="D105" s="337"/>
      <c r="E105" s="332"/>
      <c r="F105" s="338"/>
      <c r="G105" s="338"/>
      <c r="H105" s="294"/>
      <c r="I105" s="294"/>
      <c r="J105" s="294"/>
      <c r="K105" s="294"/>
      <c r="L105" s="293"/>
      <c r="M105" s="292"/>
      <c r="N105" s="292"/>
      <c r="O105" s="292"/>
      <c r="P105" s="292"/>
      <c r="Q105" s="292"/>
      <c r="R105" s="318"/>
      <c r="S105" s="285"/>
      <c r="T105" s="152"/>
    </row>
    <row r="106" spans="2:20" ht="16.5" customHeight="1">
      <c r="B106" s="325"/>
      <c r="C106" s="22" t="s">
        <v>294</v>
      </c>
      <c r="D106" s="297" t="s">
        <v>108</v>
      </c>
      <c r="E106" s="330" t="s">
        <v>42</v>
      </c>
      <c r="F106" s="288">
        <f>SUM(M106:Q106)*$F$1</f>
        <v>48</v>
      </c>
      <c r="G106" s="288">
        <f>F106</f>
        <v>48</v>
      </c>
      <c r="H106" s="286"/>
      <c r="I106" s="286" t="s">
        <v>43</v>
      </c>
      <c r="J106" s="286" t="s">
        <v>43</v>
      </c>
      <c r="K106" s="286"/>
      <c r="L106" s="286"/>
      <c r="M106" s="291">
        <v>0</v>
      </c>
      <c r="N106" s="291">
        <v>0</v>
      </c>
      <c r="O106" s="291">
        <v>0</v>
      </c>
      <c r="P106" s="291">
        <v>6</v>
      </c>
      <c r="Q106" s="291">
        <v>0</v>
      </c>
      <c r="R106" s="288">
        <f>F106/$F$2</f>
        <v>3</v>
      </c>
      <c r="S106" s="284"/>
      <c r="T106" s="47"/>
    </row>
    <row r="107" spans="2:20" ht="16.5" customHeight="1" thickBot="1">
      <c r="B107" s="325"/>
      <c r="C107" s="22" t="s">
        <v>97</v>
      </c>
      <c r="D107" s="337"/>
      <c r="E107" s="332"/>
      <c r="F107" s="338"/>
      <c r="G107" s="338"/>
      <c r="H107" s="294"/>
      <c r="I107" s="294"/>
      <c r="J107" s="294"/>
      <c r="K107" s="294"/>
      <c r="L107" s="293"/>
      <c r="M107" s="292"/>
      <c r="N107" s="292"/>
      <c r="O107" s="292"/>
      <c r="P107" s="292"/>
      <c r="Q107" s="292"/>
      <c r="R107" s="318"/>
      <c r="S107" s="285"/>
      <c r="T107" s="152"/>
    </row>
    <row r="108" spans="2:20" ht="16.5" customHeight="1" thickBot="1">
      <c r="B108" s="326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322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323"/>
      <c r="C110" s="147" t="s">
        <v>261</v>
      </c>
      <c r="D110" s="154" t="s">
        <v>107</v>
      </c>
      <c r="E110" s="236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323"/>
      <c r="C111" s="19" t="s">
        <v>340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323"/>
      <c r="C112" s="43" t="s">
        <v>341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323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323"/>
      <c r="C114" s="43" t="s">
        <v>295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296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323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5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323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323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323"/>
      <c r="C118" s="22" t="s">
        <v>367</v>
      </c>
      <c r="D118" s="258" t="s">
        <v>108</v>
      </c>
      <c r="E118" s="330" t="s">
        <v>42</v>
      </c>
      <c r="F118" s="288">
        <f>SUM(M118:Q118)*$F$1</f>
        <v>384</v>
      </c>
      <c r="G118" s="288">
        <f t="shared" ref="G118" si="53">F118</f>
        <v>384</v>
      </c>
      <c r="H118" s="288"/>
      <c r="I118" s="286" t="s">
        <v>0</v>
      </c>
      <c r="J118" s="286"/>
      <c r="K118" s="286" t="s">
        <v>0</v>
      </c>
      <c r="L118" s="286"/>
      <c r="M118" s="288">
        <v>12</v>
      </c>
      <c r="N118" s="288">
        <v>12</v>
      </c>
      <c r="O118" s="288">
        <v>12</v>
      </c>
      <c r="P118" s="288">
        <v>12</v>
      </c>
      <c r="Q118" s="288">
        <v>0</v>
      </c>
      <c r="R118" s="319">
        <f>F118/$F$2/3*2</f>
        <v>16</v>
      </c>
      <c r="S118" s="47"/>
      <c r="T118" s="47"/>
    </row>
    <row r="119" spans="1:20" ht="16.5" customHeight="1" thickBot="1">
      <c r="B119" s="323"/>
      <c r="C119" s="147" t="s">
        <v>369</v>
      </c>
      <c r="D119" s="154" t="s">
        <v>368</v>
      </c>
      <c r="E119" s="332"/>
      <c r="F119" s="302"/>
      <c r="G119" s="302"/>
      <c r="H119" s="302"/>
      <c r="I119" s="301"/>
      <c r="J119" s="301"/>
      <c r="K119" s="301"/>
      <c r="L119" s="301"/>
      <c r="M119" s="302"/>
      <c r="N119" s="302"/>
      <c r="O119" s="302"/>
      <c r="P119" s="302"/>
      <c r="Q119" s="302"/>
      <c r="R119" s="302"/>
      <c r="S119" s="47"/>
      <c r="T119" s="47"/>
    </row>
    <row r="120" spans="1:20" ht="16.5" customHeight="1" thickBot="1">
      <c r="B120" s="324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299" t="s">
        <v>8</v>
      </c>
      <c r="K122" s="300"/>
      <c r="L122" s="320" t="s">
        <v>48</v>
      </c>
      <c r="M122" s="321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3.8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312" t="s">
        <v>2</v>
      </c>
      <c r="C130" s="328" t="s">
        <v>3</v>
      </c>
      <c r="D130" s="335" t="s">
        <v>106</v>
      </c>
      <c r="E130" s="312" t="s">
        <v>4</v>
      </c>
      <c r="F130" s="333" t="s">
        <v>51</v>
      </c>
      <c r="G130" s="333" t="s">
        <v>52</v>
      </c>
      <c r="H130" s="304" t="s">
        <v>5</v>
      </c>
      <c r="I130" s="305"/>
      <c r="J130" s="304" t="s">
        <v>6</v>
      </c>
      <c r="K130" s="305"/>
      <c r="L130" s="316" t="s">
        <v>26</v>
      </c>
      <c r="M130" s="304" t="s">
        <v>7</v>
      </c>
      <c r="N130" s="310"/>
      <c r="O130" s="310"/>
      <c r="P130" s="310"/>
      <c r="Q130" s="311"/>
      <c r="R130" s="312" t="s">
        <v>35</v>
      </c>
      <c r="S130" s="58"/>
      <c r="T130" s="58"/>
    </row>
    <row r="131" spans="2:20" ht="18" customHeight="1" thickBot="1">
      <c r="B131" s="313"/>
      <c r="C131" s="329"/>
      <c r="D131" s="336"/>
      <c r="E131" s="313"/>
      <c r="F131" s="334"/>
      <c r="G131" s="334"/>
      <c r="H131" s="86" t="s">
        <v>8</v>
      </c>
      <c r="I131" s="86" t="s">
        <v>9</v>
      </c>
      <c r="J131" s="60" t="s">
        <v>29</v>
      </c>
      <c r="K131" s="60" t="s">
        <v>30</v>
      </c>
      <c r="L131" s="317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313"/>
      <c r="S131" s="59"/>
      <c r="T131" s="59"/>
    </row>
    <row r="132" spans="2:20" ht="16.5" customHeight="1">
      <c r="B132" s="325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25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25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25"/>
      <c r="C135" s="231" t="s">
        <v>68</v>
      </c>
      <c r="D135" s="148" t="s">
        <v>108</v>
      </c>
      <c r="E135" s="232" t="s">
        <v>28</v>
      </c>
      <c r="F135" s="233">
        <f t="shared" ref="F135:F138" si="58">SUM(M135:Q135)*$F$1</f>
        <v>16</v>
      </c>
      <c r="G135" s="233">
        <f t="shared" si="57"/>
        <v>16</v>
      </c>
      <c r="H135" s="20"/>
      <c r="I135" s="20" t="s">
        <v>1</v>
      </c>
      <c r="J135" s="20" t="s">
        <v>1</v>
      </c>
      <c r="K135" s="234"/>
      <c r="L135" s="234"/>
      <c r="M135" s="233">
        <v>2</v>
      </c>
      <c r="N135" s="233">
        <v>0</v>
      </c>
      <c r="O135" s="233">
        <v>0</v>
      </c>
      <c r="P135" s="233">
        <v>0</v>
      </c>
      <c r="Q135" s="233">
        <v>0</v>
      </c>
      <c r="R135" s="233">
        <f t="shared" si="56"/>
        <v>1</v>
      </c>
      <c r="S135" s="47"/>
      <c r="T135" s="47"/>
    </row>
    <row r="136" spans="2:20" ht="16.5" customHeight="1">
      <c r="B136" s="325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25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25"/>
      <c r="C138" s="43" t="s">
        <v>335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25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25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25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25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25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25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25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25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25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25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25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25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26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27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25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25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25"/>
      <c r="C155" s="19" t="s">
        <v>336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25"/>
      <c r="C156" s="22" t="s">
        <v>337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25"/>
      <c r="C157" s="22" t="s">
        <v>338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25"/>
      <c r="C158" s="22" t="s">
        <v>339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25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5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25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25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25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25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25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25"/>
      <c r="C165" s="22" t="s">
        <v>124</v>
      </c>
      <c r="D165" s="150" t="s">
        <v>110</v>
      </c>
      <c r="E165" s="330" t="s">
        <v>41</v>
      </c>
      <c r="F165" s="288">
        <f t="shared" si="75"/>
        <v>64</v>
      </c>
      <c r="G165" s="288">
        <f t="shared" si="76"/>
        <v>64</v>
      </c>
      <c r="H165" s="288"/>
      <c r="I165" s="286" t="s">
        <v>1</v>
      </c>
      <c r="J165" s="286" t="s">
        <v>1</v>
      </c>
      <c r="K165" s="286"/>
      <c r="L165" s="286"/>
      <c r="M165" s="288">
        <v>2</v>
      </c>
      <c r="N165" s="288">
        <v>2</v>
      </c>
      <c r="O165" s="288">
        <v>2</v>
      </c>
      <c r="P165" s="288">
        <v>2</v>
      </c>
      <c r="Q165" s="288">
        <v>0</v>
      </c>
      <c r="R165" s="288">
        <f t="shared" si="70"/>
        <v>4</v>
      </c>
      <c r="S165" s="47"/>
      <c r="T165" s="47"/>
    </row>
    <row r="166" spans="2:20" ht="16.5" customHeight="1">
      <c r="B166" s="325"/>
      <c r="C166" s="22" t="s">
        <v>89</v>
      </c>
      <c r="D166" s="150" t="s">
        <v>110</v>
      </c>
      <c r="E166" s="331"/>
      <c r="F166" s="303"/>
      <c r="G166" s="303"/>
      <c r="H166" s="315"/>
      <c r="I166" s="287"/>
      <c r="J166" s="287"/>
      <c r="K166" s="287"/>
      <c r="L166" s="290"/>
      <c r="M166" s="289"/>
      <c r="N166" s="289"/>
      <c r="O166" s="289"/>
      <c r="P166" s="289"/>
      <c r="Q166" s="289"/>
      <c r="R166" s="315"/>
      <c r="S166" s="47"/>
      <c r="T166" s="47"/>
    </row>
    <row r="167" spans="2:20">
      <c r="B167" s="325"/>
      <c r="C167" s="114" t="s">
        <v>175</v>
      </c>
      <c r="D167" s="295" t="s">
        <v>110</v>
      </c>
      <c r="E167" s="330" t="s">
        <v>41</v>
      </c>
      <c r="F167" s="288">
        <f>SUM(M167:Q167)*$F$1</f>
        <v>48</v>
      </c>
      <c r="G167" s="288">
        <f>F167</f>
        <v>48</v>
      </c>
      <c r="H167" s="286"/>
      <c r="I167" s="286" t="s">
        <v>0</v>
      </c>
      <c r="J167" s="286" t="s">
        <v>0</v>
      </c>
      <c r="K167" s="286"/>
      <c r="L167" s="286"/>
      <c r="M167" s="291">
        <v>6</v>
      </c>
      <c r="N167" s="291">
        <v>0</v>
      </c>
      <c r="O167" s="291">
        <v>0</v>
      </c>
      <c r="P167" s="291">
        <v>0</v>
      </c>
      <c r="Q167" s="291">
        <v>0</v>
      </c>
      <c r="R167" s="288">
        <f>F167/$F$2</f>
        <v>3</v>
      </c>
      <c r="S167" s="47"/>
      <c r="T167" s="47"/>
    </row>
    <row r="168" spans="2:20" ht="16.5" customHeight="1">
      <c r="B168" s="325"/>
      <c r="C168" s="22" t="s">
        <v>91</v>
      </c>
      <c r="D168" s="296"/>
      <c r="E168" s="332"/>
      <c r="F168" s="338"/>
      <c r="G168" s="338"/>
      <c r="H168" s="294"/>
      <c r="I168" s="294"/>
      <c r="J168" s="294"/>
      <c r="K168" s="294"/>
      <c r="L168" s="293"/>
      <c r="M168" s="292"/>
      <c r="N168" s="292"/>
      <c r="O168" s="292"/>
      <c r="P168" s="292"/>
      <c r="Q168" s="292"/>
      <c r="R168" s="318"/>
      <c r="S168" s="47"/>
      <c r="T168" s="47"/>
    </row>
    <row r="169" spans="2:20">
      <c r="B169" s="325"/>
      <c r="C169" s="114" t="s">
        <v>174</v>
      </c>
      <c r="D169" s="295" t="s">
        <v>110</v>
      </c>
      <c r="E169" s="330" t="s">
        <v>42</v>
      </c>
      <c r="F169" s="288">
        <f>SUM(M169:Q169)*$F$1</f>
        <v>48</v>
      </c>
      <c r="G169" s="288">
        <f>F169</f>
        <v>48</v>
      </c>
      <c r="H169" s="286"/>
      <c r="I169" s="286" t="s">
        <v>0</v>
      </c>
      <c r="J169" s="286" t="s">
        <v>0</v>
      </c>
      <c r="K169" s="286"/>
      <c r="L169" s="286"/>
      <c r="M169" s="291">
        <v>0</v>
      </c>
      <c r="N169" s="291">
        <v>6</v>
      </c>
      <c r="O169" s="291">
        <v>0</v>
      </c>
      <c r="P169" s="291">
        <v>0</v>
      </c>
      <c r="Q169" s="291">
        <v>0</v>
      </c>
      <c r="R169" s="288">
        <f>F169/$F$2</f>
        <v>3</v>
      </c>
      <c r="S169" s="47"/>
      <c r="T169" s="47"/>
    </row>
    <row r="170" spans="2:20" ht="16.5" customHeight="1">
      <c r="B170" s="325"/>
      <c r="C170" s="22" t="s">
        <v>92</v>
      </c>
      <c r="D170" s="296"/>
      <c r="E170" s="332"/>
      <c r="F170" s="338"/>
      <c r="G170" s="338"/>
      <c r="H170" s="294"/>
      <c r="I170" s="294"/>
      <c r="J170" s="294"/>
      <c r="K170" s="294"/>
      <c r="L170" s="293"/>
      <c r="M170" s="292"/>
      <c r="N170" s="292"/>
      <c r="O170" s="292"/>
      <c r="P170" s="292"/>
      <c r="Q170" s="292"/>
      <c r="R170" s="318"/>
      <c r="S170" s="47"/>
      <c r="T170" s="47"/>
    </row>
    <row r="171" spans="2:20" ht="16.5" customHeight="1">
      <c r="B171" s="325"/>
      <c r="C171" s="22" t="s">
        <v>291</v>
      </c>
      <c r="D171" s="295" t="s">
        <v>110</v>
      </c>
      <c r="E171" s="330" t="s">
        <v>42</v>
      </c>
      <c r="F171" s="288">
        <f>SUM(M171:Q171)*$F$1</f>
        <v>48</v>
      </c>
      <c r="G171" s="288">
        <f>F171</f>
        <v>48</v>
      </c>
      <c r="H171" s="286"/>
      <c r="I171" s="286" t="s">
        <v>0</v>
      </c>
      <c r="J171" s="286" t="s">
        <v>0</v>
      </c>
      <c r="K171" s="286"/>
      <c r="L171" s="286"/>
      <c r="M171" s="291">
        <v>0</v>
      </c>
      <c r="N171" s="291">
        <v>0</v>
      </c>
      <c r="O171" s="291">
        <v>6</v>
      </c>
      <c r="P171" s="291">
        <v>0</v>
      </c>
      <c r="Q171" s="291">
        <v>0</v>
      </c>
      <c r="R171" s="288">
        <f>F171/$F$2</f>
        <v>3</v>
      </c>
      <c r="S171" s="47"/>
      <c r="T171" s="47"/>
    </row>
    <row r="172" spans="2:20" ht="16.5" customHeight="1">
      <c r="B172" s="325"/>
      <c r="C172" s="22" t="s">
        <v>93</v>
      </c>
      <c r="D172" s="296"/>
      <c r="E172" s="332"/>
      <c r="F172" s="338"/>
      <c r="G172" s="338"/>
      <c r="H172" s="294"/>
      <c r="I172" s="294"/>
      <c r="J172" s="294"/>
      <c r="K172" s="294"/>
      <c r="L172" s="293"/>
      <c r="M172" s="292"/>
      <c r="N172" s="292"/>
      <c r="O172" s="292"/>
      <c r="P172" s="292"/>
      <c r="Q172" s="292"/>
      <c r="R172" s="318"/>
      <c r="S172" s="47"/>
      <c r="T172" s="47"/>
    </row>
    <row r="173" spans="2:20" ht="16.5" customHeight="1">
      <c r="B173" s="325"/>
      <c r="C173" s="22" t="s">
        <v>292</v>
      </c>
      <c r="D173" s="297" t="s">
        <v>110</v>
      </c>
      <c r="E173" s="330" t="s">
        <v>42</v>
      </c>
      <c r="F173" s="288">
        <f>SUM(M173:Q173)*$F$1</f>
        <v>48</v>
      </c>
      <c r="G173" s="288">
        <f>F173</f>
        <v>48</v>
      </c>
      <c r="H173" s="286"/>
      <c r="I173" s="286" t="s">
        <v>0</v>
      </c>
      <c r="J173" s="286" t="s">
        <v>0</v>
      </c>
      <c r="K173" s="286"/>
      <c r="L173" s="286"/>
      <c r="M173" s="291">
        <v>0</v>
      </c>
      <c r="N173" s="291">
        <v>0</v>
      </c>
      <c r="O173" s="291">
        <v>0</v>
      </c>
      <c r="P173" s="291">
        <v>6</v>
      </c>
      <c r="Q173" s="291">
        <v>0</v>
      </c>
      <c r="R173" s="288">
        <f>F173/$F$2</f>
        <v>3</v>
      </c>
      <c r="S173" s="47"/>
      <c r="T173" s="47"/>
    </row>
    <row r="174" spans="2:20" ht="16.5" customHeight="1" thickBot="1">
      <c r="B174" s="325"/>
      <c r="C174" s="22" t="s">
        <v>97</v>
      </c>
      <c r="D174" s="296"/>
      <c r="E174" s="332"/>
      <c r="F174" s="338"/>
      <c r="G174" s="338"/>
      <c r="H174" s="294"/>
      <c r="I174" s="294"/>
      <c r="J174" s="294"/>
      <c r="K174" s="294"/>
      <c r="L174" s="293"/>
      <c r="M174" s="292"/>
      <c r="N174" s="292"/>
      <c r="O174" s="292"/>
      <c r="P174" s="292"/>
      <c r="Q174" s="292"/>
      <c r="R174" s="318"/>
      <c r="S174" s="47"/>
      <c r="T174" s="47"/>
    </row>
    <row r="175" spans="2:20" ht="16.5" customHeight="1" thickBot="1">
      <c r="B175" s="326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322" t="s">
        <v>86</v>
      </c>
      <c r="C176" s="19" t="s">
        <v>354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323"/>
      <c r="C177" s="147" t="s">
        <v>260</v>
      </c>
      <c r="D177" s="154" t="s">
        <v>109</v>
      </c>
      <c r="E177" s="236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323"/>
      <c r="C178" s="19" t="s">
        <v>340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323"/>
      <c r="C179" s="43" t="s">
        <v>341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323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323"/>
      <c r="C181" s="43" t="s">
        <v>295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323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5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323"/>
      <c r="C183" s="22" t="s">
        <v>277</v>
      </c>
      <c r="D183" s="149" t="s">
        <v>108</v>
      </c>
      <c r="E183" s="263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323"/>
      <c r="C184" s="22" t="s">
        <v>367</v>
      </c>
      <c r="D184" s="258" t="s">
        <v>108</v>
      </c>
      <c r="E184" s="330" t="s">
        <v>42</v>
      </c>
      <c r="F184" s="288">
        <f>SUM(M184:Q184)*$F$1</f>
        <v>384</v>
      </c>
      <c r="G184" s="288">
        <f t="shared" si="82"/>
        <v>384</v>
      </c>
      <c r="H184" s="288"/>
      <c r="I184" s="286" t="s">
        <v>0</v>
      </c>
      <c r="J184" s="286"/>
      <c r="K184" s="286" t="s">
        <v>0</v>
      </c>
      <c r="L184" s="286"/>
      <c r="M184" s="288">
        <v>12</v>
      </c>
      <c r="N184" s="288">
        <v>12</v>
      </c>
      <c r="O184" s="288">
        <v>12</v>
      </c>
      <c r="P184" s="288">
        <v>12</v>
      </c>
      <c r="Q184" s="288">
        <v>0</v>
      </c>
      <c r="R184" s="319">
        <f>F184/$F$2/3*2</f>
        <v>16</v>
      </c>
      <c r="S184" s="47"/>
      <c r="T184" s="47"/>
    </row>
    <row r="185" spans="2:20" ht="16.5" customHeight="1" thickBot="1">
      <c r="B185" s="323"/>
      <c r="C185" s="147" t="s">
        <v>369</v>
      </c>
      <c r="D185" s="154" t="s">
        <v>368</v>
      </c>
      <c r="E185" s="332"/>
      <c r="F185" s="302"/>
      <c r="G185" s="302"/>
      <c r="H185" s="302"/>
      <c r="I185" s="301"/>
      <c r="J185" s="301"/>
      <c r="K185" s="301"/>
      <c r="L185" s="301"/>
      <c r="M185" s="302"/>
      <c r="N185" s="302"/>
      <c r="O185" s="302"/>
      <c r="P185" s="302"/>
      <c r="Q185" s="302"/>
      <c r="R185" s="302"/>
      <c r="S185" s="47"/>
      <c r="T185" s="47"/>
    </row>
    <row r="186" spans="2:20" ht="16.5" customHeight="1" thickBot="1">
      <c r="B186" s="324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322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323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323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1" si="85">F189/$F$2</f>
        <v>4</v>
      </c>
      <c r="S189" s="47"/>
      <c r="T189" s="47"/>
    </row>
    <row r="190" spans="2:20" ht="16.5" customHeight="1">
      <c r="B190" s="323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>
      <c r="B191" s="323"/>
      <c r="C191" s="269" t="s">
        <v>378</v>
      </c>
      <c r="D191" s="265" t="s">
        <v>108</v>
      </c>
      <c r="E191" s="348" t="s">
        <v>28</v>
      </c>
      <c r="F191" s="271">
        <f t="shared" ref="F191" si="86">SUM(M191:Q191)*$F$1</f>
        <v>96</v>
      </c>
      <c r="G191" s="267">
        <f>F191</f>
        <v>96</v>
      </c>
      <c r="H191" s="276"/>
      <c r="I191" s="272" t="s">
        <v>1</v>
      </c>
      <c r="J191" s="272" t="s">
        <v>1</v>
      </c>
      <c r="K191" s="272"/>
      <c r="L191" s="276"/>
      <c r="M191" s="277">
        <v>6</v>
      </c>
      <c r="N191" s="277">
        <v>6</v>
      </c>
      <c r="O191" s="277">
        <v>0</v>
      </c>
      <c r="P191" s="277">
        <v>0</v>
      </c>
      <c r="Q191" s="277">
        <v>0</v>
      </c>
      <c r="R191" s="267">
        <f>F191/$F$2</f>
        <v>6</v>
      </c>
      <c r="S191" s="47"/>
      <c r="T191" s="47"/>
    </row>
    <row r="192" spans="2:20" ht="16.5" customHeight="1" thickBot="1">
      <c r="B192" s="323"/>
      <c r="C192" s="22" t="s">
        <v>102</v>
      </c>
      <c r="D192" s="149" t="s">
        <v>110</v>
      </c>
      <c r="E192" s="95" t="s">
        <v>28</v>
      </c>
      <c r="F192" s="110">
        <f>SUM(M192:Q192)*$F$1</f>
        <v>288</v>
      </c>
      <c r="G192" s="110">
        <f t="shared" ref="G192" si="87">F192</f>
        <v>288</v>
      </c>
      <c r="H192" s="111"/>
      <c r="I192" s="111" t="s">
        <v>0</v>
      </c>
      <c r="J192" s="111"/>
      <c r="K192" s="196" t="s">
        <v>0</v>
      </c>
      <c r="L192" s="116"/>
      <c r="M192" s="116">
        <v>6</v>
      </c>
      <c r="N192" s="116">
        <v>6</v>
      </c>
      <c r="O192" s="116">
        <v>12</v>
      </c>
      <c r="P192" s="194">
        <v>12</v>
      </c>
      <c r="Q192" s="116">
        <v>0</v>
      </c>
      <c r="R192" s="117">
        <f>F192/$F$2/3*2</f>
        <v>12</v>
      </c>
      <c r="S192" s="47"/>
      <c r="T192" s="47"/>
    </row>
    <row r="193" spans="2:20" ht="16.5" customHeight="1" thickBot="1">
      <c r="B193" s="324"/>
      <c r="C193" s="33" t="s">
        <v>11</v>
      </c>
      <c r="D193" s="33"/>
      <c r="E193" s="5"/>
      <c r="F193" s="11">
        <f>SUM(F187:F192)</f>
        <v>640</v>
      </c>
      <c r="G193" s="11">
        <f>SUM(G187:G192)</f>
        <v>896</v>
      </c>
      <c r="H193" s="96">
        <f>SUMIF(E187:E192,"必須",G187:G192)</f>
        <v>512</v>
      </c>
      <c r="I193" s="97">
        <f>SUMIF(E187:E192,"選必",G187:G192)</f>
        <v>0</v>
      </c>
      <c r="J193" s="98">
        <f>SUMIF(E187:E192,"選択",G187:G192)</f>
        <v>384</v>
      </c>
      <c r="K193" s="12"/>
      <c r="L193" s="12"/>
      <c r="M193" s="11">
        <f t="shared" ref="M193:R193" si="88">SUM(M187:M192)</f>
        <v>20</v>
      </c>
      <c r="N193" s="11">
        <f t="shared" si="88"/>
        <v>20</v>
      </c>
      <c r="O193" s="11">
        <f t="shared" si="88"/>
        <v>20</v>
      </c>
      <c r="P193" s="11">
        <f t="shared" si="88"/>
        <v>20</v>
      </c>
      <c r="Q193" s="11">
        <f t="shared" si="88"/>
        <v>0</v>
      </c>
      <c r="R193" s="11">
        <f t="shared" si="88"/>
        <v>32</v>
      </c>
      <c r="S193" s="47"/>
      <c r="T193" s="47"/>
    </row>
    <row r="194" spans="2:20" ht="16.5" customHeight="1" thickBot="1">
      <c r="B194" s="55"/>
      <c r="C194" s="48"/>
      <c r="D194" s="48"/>
      <c r="E194" s="13"/>
      <c r="F194" s="13"/>
      <c r="G194" s="13"/>
      <c r="H194" s="47"/>
      <c r="I194" s="47"/>
      <c r="J194" s="47"/>
      <c r="K194" s="47"/>
      <c r="L194" s="47"/>
      <c r="M194" s="13"/>
      <c r="N194" s="13"/>
      <c r="O194" s="13"/>
      <c r="P194" s="13"/>
      <c r="Q194" s="13"/>
      <c r="R194" s="13"/>
      <c r="S194" s="47"/>
      <c r="T194" s="47"/>
    </row>
    <row r="195" spans="2:20" ht="16.5" customHeight="1" thickBot="1">
      <c r="C195" s="35"/>
      <c r="D195" s="35"/>
      <c r="E195" s="34"/>
      <c r="F195" s="34"/>
      <c r="G195" s="34"/>
      <c r="H195" s="34"/>
      <c r="I195" s="4" t="s">
        <v>12</v>
      </c>
      <c r="J195" s="299" t="s">
        <v>8</v>
      </c>
      <c r="K195" s="300"/>
      <c r="L195" s="308" t="s">
        <v>48</v>
      </c>
      <c r="M195" s="309"/>
      <c r="N195" s="84" t="s">
        <v>49</v>
      </c>
      <c r="O195" s="71"/>
      <c r="P195" s="73"/>
      <c r="Q195" s="72"/>
      <c r="R195" s="73"/>
      <c r="S195" s="36"/>
      <c r="T195" s="36"/>
    </row>
    <row r="196" spans="2:20" ht="16.5" customHeight="1">
      <c r="B196" s="6"/>
      <c r="C196" s="35"/>
      <c r="D196" s="35"/>
      <c r="E196" s="14"/>
      <c r="F196" s="18"/>
      <c r="G196" s="18"/>
      <c r="H196" s="34"/>
      <c r="I196" s="7" t="s">
        <v>13</v>
      </c>
      <c r="J196" s="37">
        <f>SUMIF(H132:H150,"○",G132:G150)</f>
        <v>112</v>
      </c>
      <c r="K196" s="38">
        <f>J196/N196</f>
        <v>0.11864406779661017</v>
      </c>
      <c r="L196" s="62">
        <f>SUMIF(I132:I150,"○",G132:G150)</f>
        <v>832</v>
      </c>
      <c r="M196" s="63">
        <f>L196/N196</f>
        <v>0.88135593220338981</v>
      </c>
      <c r="N196" s="70">
        <f>G151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8" t="s">
        <v>14</v>
      </c>
      <c r="J197" s="39">
        <f>SUMIF(H152:H174,"○",G152:G174)</f>
        <v>128</v>
      </c>
      <c r="K197" s="40">
        <f>J197/N197</f>
        <v>0.13559322033898305</v>
      </c>
      <c r="L197" s="64">
        <f>SUMIF(I152:I174,"○",G152:G174)</f>
        <v>816</v>
      </c>
      <c r="M197" s="65">
        <f>L197/N197</f>
        <v>0.86440677966101698</v>
      </c>
      <c r="N197" s="39">
        <f>G175</f>
        <v>944</v>
      </c>
      <c r="O197" s="74"/>
      <c r="P197" s="76"/>
      <c r="Q197" s="75"/>
      <c r="R197" s="76"/>
      <c r="S197" s="36"/>
      <c r="T197" s="36"/>
    </row>
    <row r="198" spans="2:20" ht="16.5" customHeight="1">
      <c r="C198" s="35"/>
      <c r="D198" s="35"/>
      <c r="E198" s="14"/>
      <c r="F198" s="18"/>
      <c r="G198" s="18"/>
      <c r="H198" s="34"/>
      <c r="I198" s="50" t="s">
        <v>17</v>
      </c>
      <c r="J198" s="51">
        <f>SUMIF(H176:H184,"○",G176:G184)</f>
        <v>80</v>
      </c>
      <c r="K198" s="49">
        <f>J198/N198</f>
        <v>8.771929824561403E-2</v>
      </c>
      <c r="L198" s="77">
        <f>SUMIF(I176:I184,"○",G176:G184)</f>
        <v>832</v>
      </c>
      <c r="M198" s="78">
        <f>L198/N198</f>
        <v>0.91228070175438591</v>
      </c>
      <c r="N198" s="51">
        <f>G186</f>
        <v>912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50" t="s">
        <v>59</v>
      </c>
      <c r="J199" s="51">
        <f>SUMIF(H187:H192,"○",G187:G192)</f>
        <v>128</v>
      </c>
      <c r="K199" s="49">
        <f>J199/N199</f>
        <v>0.14285714285714285</v>
      </c>
      <c r="L199" s="77">
        <f>SUMIF(I187:I192,"○",G187:G192)</f>
        <v>768</v>
      </c>
      <c r="M199" s="78">
        <f>L199/N199</f>
        <v>0.8571428571428571</v>
      </c>
      <c r="N199" s="51">
        <f>G193</f>
        <v>896</v>
      </c>
      <c r="O199" s="74"/>
      <c r="P199" s="76"/>
      <c r="Q199" s="75"/>
      <c r="R199" s="76"/>
      <c r="S199" s="36"/>
      <c r="T199" s="36"/>
    </row>
    <row r="200" spans="2:20" ht="16.5" customHeight="1" thickBot="1">
      <c r="C200" s="35"/>
      <c r="D200" s="35"/>
      <c r="E200" s="14"/>
      <c r="F200" s="18"/>
      <c r="G200" s="18"/>
      <c r="H200" s="34"/>
      <c r="I200" s="4" t="s">
        <v>11</v>
      </c>
      <c r="J200" s="79">
        <f>SUM(J196:J199)</f>
        <v>448</v>
      </c>
      <c r="K200" s="80">
        <f>J200/N200</f>
        <v>0.12121212121212122</v>
      </c>
      <c r="L200" s="81">
        <f>SUM(L196:L199)</f>
        <v>3248</v>
      </c>
      <c r="M200" s="82">
        <f>L200/N200</f>
        <v>0.87878787878787878</v>
      </c>
      <c r="N200" s="83">
        <f>SUM(N196:N199)</f>
        <v>3696</v>
      </c>
      <c r="O200" s="74"/>
      <c r="P200" s="76"/>
      <c r="Q200" s="75"/>
      <c r="R200" s="76"/>
      <c r="S200" s="36"/>
      <c r="T200" s="36"/>
    </row>
    <row r="201" spans="2:20" ht="16.5" customHeight="1">
      <c r="S201" s="36"/>
      <c r="T201" s="36"/>
    </row>
  </sheetData>
  <mergeCells count="303"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  <mergeCell ref="B187:B193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J195:K195"/>
    <mergeCell ref="L195:M195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60"/>
  <sheetViews>
    <sheetView view="pageBreakPreview" topLeftCell="A55" zoomScale="70" zoomScaleNormal="85" zoomScaleSheetLayoutView="70" workbookViewId="0">
      <selection activeCell="C74" sqref="C74:R75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0.6640625" style="15" bestFit="1" customWidth="1"/>
    <col min="5" max="5" width="10" style="2" customWidth="1"/>
    <col min="6" max="7" width="9.109375" style="2" customWidth="1"/>
    <col min="8" max="18" width="7" style="2" customWidth="1"/>
    <col min="19" max="19" width="5.33203125" style="6" customWidth="1"/>
    <col min="20" max="20" width="5.33203125" style="238" customWidth="1"/>
    <col min="21" max="16384" width="9.2187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6" thickBot="1">
      <c r="A4" s="1"/>
      <c r="B4" s="1" t="s">
        <v>81</v>
      </c>
    </row>
    <row r="5" spans="1:20" ht="18" customHeight="1" thickBot="1">
      <c r="B5" s="312" t="s">
        <v>2</v>
      </c>
      <c r="C5" s="328" t="s">
        <v>3</v>
      </c>
      <c r="D5" s="335" t="s">
        <v>106</v>
      </c>
      <c r="E5" s="312" t="s">
        <v>4</v>
      </c>
      <c r="F5" s="333" t="s">
        <v>51</v>
      </c>
      <c r="G5" s="333" t="s">
        <v>52</v>
      </c>
      <c r="H5" s="304" t="s">
        <v>5</v>
      </c>
      <c r="I5" s="305"/>
      <c r="J5" s="304" t="s">
        <v>6</v>
      </c>
      <c r="K5" s="305"/>
      <c r="L5" s="342" t="s">
        <v>26</v>
      </c>
      <c r="M5" s="304" t="s">
        <v>7</v>
      </c>
      <c r="N5" s="310"/>
      <c r="O5" s="310"/>
      <c r="P5" s="310"/>
      <c r="Q5" s="305"/>
      <c r="R5" s="312" t="s">
        <v>35</v>
      </c>
      <c r="S5" s="58"/>
      <c r="T5" s="239"/>
    </row>
    <row r="6" spans="1:20" ht="18" customHeight="1" thickBot="1">
      <c r="B6" s="313"/>
      <c r="C6" s="339"/>
      <c r="D6" s="336"/>
      <c r="E6" s="313"/>
      <c r="F6" s="334"/>
      <c r="G6" s="334"/>
      <c r="H6" s="90" t="s">
        <v>8</v>
      </c>
      <c r="I6" s="90" t="s">
        <v>9</v>
      </c>
      <c r="J6" s="60" t="s">
        <v>29</v>
      </c>
      <c r="K6" s="60" t="s">
        <v>30</v>
      </c>
      <c r="L6" s="343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313"/>
      <c r="S6" s="59"/>
      <c r="T6" s="240"/>
    </row>
    <row r="7" spans="1:20" ht="16.5" customHeight="1">
      <c r="B7" s="325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25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25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25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25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25"/>
      <c r="C12" s="43" t="s">
        <v>297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25"/>
      <c r="C13" s="43" t="s">
        <v>298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25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25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25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25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25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25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25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25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25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25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25"/>
      <c r="C24" s="175" t="s">
        <v>280</v>
      </c>
      <c r="D24" s="176" t="s">
        <v>114</v>
      </c>
      <c r="E24" s="237" t="s">
        <v>299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25"/>
      <c r="C25" s="177" t="s">
        <v>281</v>
      </c>
      <c r="D25" s="178" t="s">
        <v>114</v>
      </c>
      <c r="E25" s="237" t="s">
        <v>299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26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299" t="s">
        <v>8</v>
      </c>
      <c r="K28" s="300"/>
      <c r="L28" s="308" t="s">
        <v>48</v>
      </c>
      <c r="M28" s="309"/>
      <c r="N28" s="84" t="s">
        <v>49</v>
      </c>
      <c r="O28" s="71"/>
      <c r="P28" s="245" t="s">
        <v>329</v>
      </c>
      <c r="Q28" s="246" t="s">
        <v>331</v>
      </c>
      <c r="R28" s="247" t="s">
        <v>330</v>
      </c>
      <c r="S28" s="36" t="s">
        <v>332</v>
      </c>
      <c r="T28" s="241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48">
        <f>SUMIF($E7:$E25,"必須",$R7:$R25)</f>
        <v>20</v>
      </c>
      <c r="Q29" s="249">
        <f>SUMIF($E7:$E25,"選必",$R7:$R25)</f>
        <v>0</v>
      </c>
      <c r="R29" s="250">
        <f>SUMIF($E7:$E25,"選択",$R7:$R25)</f>
        <v>19</v>
      </c>
      <c r="S29" s="36">
        <v>31</v>
      </c>
      <c r="T29" s="241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1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1"/>
    </row>
    <row r="33" spans="2:20" ht="13.8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2"/>
    </row>
    <row r="34" spans="2:20" ht="18" customHeight="1" thickBot="1">
      <c r="B34" s="312" t="s">
        <v>2</v>
      </c>
      <c r="C34" s="328" t="s">
        <v>3</v>
      </c>
      <c r="D34" s="335" t="s">
        <v>106</v>
      </c>
      <c r="E34" s="312" t="s">
        <v>4</v>
      </c>
      <c r="F34" s="333" t="s">
        <v>51</v>
      </c>
      <c r="G34" s="333" t="s">
        <v>52</v>
      </c>
      <c r="H34" s="304" t="s">
        <v>5</v>
      </c>
      <c r="I34" s="305"/>
      <c r="J34" s="304" t="s">
        <v>6</v>
      </c>
      <c r="K34" s="305"/>
      <c r="L34" s="342" t="s">
        <v>26</v>
      </c>
      <c r="M34" s="304" t="s">
        <v>7</v>
      </c>
      <c r="N34" s="310"/>
      <c r="O34" s="310"/>
      <c r="P34" s="310"/>
      <c r="Q34" s="305"/>
      <c r="R34" s="312" t="s">
        <v>35</v>
      </c>
      <c r="S34" s="58"/>
      <c r="T34" s="239"/>
    </row>
    <row r="35" spans="2:20" ht="18" customHeight="1" thickBot="1">
      <c r="B35" s="313"/>
      <c r="C35" s="339"/>
      <c r="D35" s="336"/>
      <c r="E35" s="313"/>
      <c r="F35" s="334"/>
      <c r="G35" s="334"/>
      <c r="H35" s="90" t="s">
        <v>8</v>
      </c>
      <c r="I35" s="90" t="s">
        <v>9</v>
      </c>
      <c r="J35" s="60" t="s">
        <v>29</v>
      </c>
      <c r="K35" s="60" t="s">
        <v>30</v>
      </c>
      <c r="L35" s="343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313"/>
      <c r="S35" s="59"/>
      <c r="T35" s="240"/>
    </row>
    <row r="36" spans="2:20" ht="16.5" customHeight="1">
      <c r="B36" s="325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25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4" si="15">F37/$F$2</f>
        <v>1</v>
      </c>
      <c r="S37" s="47"/>
      <c r="T37" s="172"/>
    </row>
    <row r="38" spans="2:20" ht="16.5" customHeight="1">
      <c r="B38" s="325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25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25"/>
      <c r="C40" s="173" t="s">
        <v>130</v>
      </c>
      <c r="D40" s="174" t="s">
        <v>107</v>
      </c>
      <c r="E40" s="237" t="s">
        <v>299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25"/>
      <c r="C41" s="173" t="s">
        <v>75</v>
      </c>
      <c r="D41" s="174" t="s">
        <v>107</v>
      </c>
      <c r="E41" s="237" t="s">
        <v>299</v>
      </c>
      <c r="F41" s="187">
        <f t="shared" si="13"/>
        <v>0</v>
      </c>
      <c r="G41" s="187">
        <f t="shared" ref="G41:G61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25"/>
      <c r="C42" s="173" t="s">
        <v>76</v>
      </c>
      <c r="D42" s="174" t="s">
        <v>107</v>
      </c>
      <c r="E42" s="237" t="s">
        <v>299</v>
      </c>
      <c r="F42" s="187">
        <f t="shared" ref="F42:F64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25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25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25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25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25"/>
      <c r="C47" s="22" t="s">
        <v>300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25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2" ht="16.5" customHeight="1">
      <c r="B49" s="325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2" ht="16.5" customHeight="1">
      <c r="B50" s="325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2" ht="16.5" customHeight="1">
      <c r="B51" s="325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2" ht="16.5" customHeight="1">
      <c r="B52" s="325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2" ht="16.5" customHeight="1">
      <c r="B53" s="325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2" ht="16.5" customHeight="1">
      <c r="B54" s="325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2" ht="16.5" customHeight="1">
      <c r="B55" s="325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2" ht="16.5" customHeight="1">
      <c r="B56" s="325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2" ht="16.5" customHeight="1">
      <c r="B57" s="325"/>
      <c r="C57" s="264" t="s">
        <v>374</v>
      </c>
      <c r="D57" s="265" t="s">
        <v>108</v>
      </c>
      <c r="E57" s="266" t="s">
        <v>67</v>
      </c>
      <c r="F57" s="267">
        <f t="shared" si="20"/>
        <v>16</v>
      </c>
      <c r="G57" s="267">
        <f t="shared" si="19"/>
        <v>16</v>
      </c>
      <c r="H57" s="268"/>
      <c r="I57" s="268" t="s">
        <v>1</v>
      </c>
      <c r="J57" s="268" t="s">
        <v>1</v>
      </c>
      <c r="K57" s="268"/>
      <c r="L57" s="268"/>
      <c r="M57" s="267">
        <v>2</v>
      </c>
      <c r="N57" s="267">
        <v>0</v>
      </c>
      <c r="O57" s="267">
        <v>0</v>
      </c>
      <c r="P57" s="267">
        <v>0</v>
      </c>
      <c r="Q57" s="267">
        <v>0</v>
      </c>
      <c r="R57" s="267">
        <f t="shared" si="15"/>
        <v>1</v>
      </c>
      <c r="S57" s="47"/>
      <c r="T57" s="172"/>
    </row>
    <row r="58" spans="2:22" ht="16.5" customHeight="1">
      <c r="B58" s="325"/>
      <c r="C58" s="264" t="s">
        <v>375</v>
      </c>
      <c r="D58" s="265" t="s">
        <v>108</v>
      </c>
      <c r="E58" s="266" t="s">
        <v>67</v>
      </c>
      <c r="F58" s="267">
        <f t="shared" si="20"/>
        <v>16</v>
      </c>
      <c r="G58" s="267">
        <f t="shared" si="19"/>
        <v>16</v>
      </c>
      <c r="H58" s="268"/>
      <c r="I58" s="268" t="s">
        <v>1</v>
      </c>
      <c r="J58" s="268" t="s">
        <v>1</v>
      </c>
      <c r="K58" s="268"/>
      <c r="L58" s="268"/>
      <c r="M58" s="267">
        <v>0</v>
      </c>
      <c r="N58" s="267">
        <v>2</v>
      </c>
      <c r="O58" s="267">
        <v>0</v>
      </c>
      <c r="P58" s="267">
        <v>0</v>
      </c>
      <c r="Q58" s="267">
        <v>0</v>
      </c>
      <c r="R58" s="267">
        <f t="shared" si="15"/>
        <v>1</v>
      </c>
      <c r="S58" s="47"/>
      <c r="T58" s="172"/>
    </row>
    <row r="59" spans="2:22" ht="16.5" customHeight="1">
      <c r="B59" s="325"/>
      <c r="C59" s="264" t="s">
        <v>376</v>
      </c>
      <c r="D59" s="265" t="s">
        <v>108</v>
      </c>
      <c r="E59" s="266" t="s">
        <v>67</v>
      </c>
      <c r="F59" s="267">
        <f t="shared" si="20"/>
        <v>16</v>
      </c>
      <c r="G59" s="267">
        <f t="shared" si="19"/>
        <v>16</v>
      </c>
      <c r="H59" s="268"/>
      <c r="I59" s="268" t="s">
        <v>1</v>
      </c>
      <c r="J59" s="268" t="s">
        <v>1</v>
      </c>
      <c r="K59" s="268"/>
      <c r="L59" s="268"/>
      <c r="M59" s="267">
        <v>0</v>
      </c>
      <c r="N59" s="267">
        <v>0</v>
      </c>
      <c r="O59" s="267">
        <v>2</v>
      </c>
      <c r="P59" s="267">
        <v>0</v>
      </c>
      <c r="Q59" s="267">
        <v>0</v>
      </c>
      <c r="R59" s="267">
        <f t="shared" si="15"/>
        <v>1</v>
      </c>
      <c r="S59" s="47"/>
      <c r="T59" s="172"/>
    </row>
    <row r="60" spans="2:22" ht="16.5" customHeight="1">
      <c r="B60" s="325"/>
      <c r="C60" s="264" t="s">
        <v>376</v>
      </c>
      <c r="D60" s="265" t="s">
        <v>108</v>
      </c>
      <c r="E60" s="266" t="s">
        <v>67</v>
      </c>
      <c r="F60" s="267">
        <f t="shared" si="20"/>
        <v>16</v>
      </c>
      <c r="G60" s="267">
        <f t="shared" si="19"/>
        <v>16</v>
      </c>
      <c r="H60" s="268"/>
      <c r="I60" s="268" t="s">
        <v>1</v>
      </c>
      <c r="J60" s="268" t="s">
        <v>1</v>
      </c>
      <c r="K60" s="268"/>
      <c r="L60" s="268"/>
      <c r="M60" s="267">
        <v>0</v>
      </c>
      <c r="N60" s="267">
        <v>0</v>
      </c>
      <c r="O60" s="267">
        <v>0</v>
      </c>
      <c r="P60" s="267">
        <v>2</v>
      </c>
      <c r="Q60" s="267">
        <v>0</v>
      </c>
      <c r="R60" s="267">
        <f t="shared" si="15"/>
        <v>1</v>
      </c>
      <c r="S60" s="47"/>
      <c r="T60" s="172"/>
    </row>
    <row r="61" spans="2:22" ht="16.5" customHeight="1">
      <c r="B61" s="325"/>
      <c r="C61" s="43" t="s">
        <v>280</v>
      </c>
      <c r="D61" s="149" t="s">
        <v>108</v>
      </c>
      <c r="E61" s="93" t="s">
        <v>39</v>
      </c>
      <c r="F61" s="24">
        <f t="shared" si="20"/>
        <v>32</v>
      </c>
      <c r="G61" s="24">
        <f t="shared" si="19"/>
        <v>32</v>
      </c>
      <c r="H61" s="23"/>
      <c r="I61" s="25" t="s">
        <v>1</v>
      </c>
      <c r="J61" s="25" t="s">
        <v>1</v>
      </c>
      <c r="K61" s="23"/>
      <c r="L61" s="23"/>
      <c r="M61" s="24">
        <v>4</v>
      </c>
      <c r="N61" s="24">
        <v>0</v>
      </c>
      <c r="O61" s="24">
        <v>0</v>
      </c>
      <c r="P61" s="24">
        <v>0</v>
      </c>
      <c r="Q61" s="24">
        <v>0</v>
      </c>
      <c r="R61" s="24">
        <f t="shared" si="15"/>
        <v>2</v>
      </c>
      <c r="S61" s="47"/>
      <c r="T61" s="172"/>
    </row>
    <row r="62" spans="2:22" ht="16.5" customHeight="1">
      <c r="B62" s="325"/>
      <c r="C62" s="43" t="s">
        <v>362</v>
      </c>
      <c r="D62" s="149" t="s">
        <v>108</v>
      </c>
      <c r="E62" s="93" t="s">
        <v>39</v>
      </c>
      <c r="F62" s="24">
        <f t="shared" ref="F62:F63" si="31">SUM(M62:Q62)*$F$1</f>
        <v>32</v>
      </c>
      <c r="G62" s="24">
        <f t="shared" ref="G62:G63" si="32">F62</f>
        <v>32</v>
      </c>
      <c r="H62" s="112"/>
      <c r="I62" s="25" t="s">
        <v>1</v>
      </c>
      <c r="J62" s="25" t="s">
        <v>1</v>
      </c>
      <c r="K62" s="23"/>
      <c r="L62" s="23"/>
      <c r="M62" s="24">
        <v>0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5"/>
        <v>2</v>
      </c>
      <c r="S62" s="47"/>
      <c r="T62" s="172"/>
    </row>
    <row r="63" spans="2:22" ht="16.5" customHeight="1">
      <c r="B63" s="325"/>
      <c r="C63" s="43" t="s">
        <v>363</v>
      </c>
      <c r="D63" s="149" t="s">
        <v>108</v>
      </c>
      <c r="E63" s="93" t="s">
        <v>39</v>
      </c>
      <c r="F63" s="24">
        <f t="shared" si="31"/>
        <v>32</v>
      </c>
      <c r="G63" s="24">
        <f t="shared" si="32"/>
        <v>32</v>
      </c>
      <c r="H63" s="112"/>
      <c r="I63" s="25" t="s">
        <v>1</v>
      </c>
      <c r="J63" s="25" t="s">
        <v>1</v>
      </c>
      <c r="K63" s="23"/>
      <c r="L63" s="23"/>
      <c r="M63" s="24">
        <v>0</v>
      </c>
      <c r="N63" s="24">
        <v>0</v>
      </c>
      <c r="O63" s="24">
        <v>4</v>
      </c>
      <c r="P63" s="24">
        <v>0</v>
      </c>
      <c r="Q63" s="24">
        <v>0</v>
      </c>
      <c r="R63" s="24">
        <f t="shared" si="15"/>
        <v>2</v>
      </c>
      <c r="S63" s="47"/>
      <c r="T63" s="172"/>
    </row>
    <row r="64" spans="2:22" ht="16.5" customHeight="1" thickBot="1">
      <c r="B64" s="325"/>
      <c r="C64" s="169" t="s">
        <v>364</v>
      </c>
      <c r="D64" s="168" t="s">
        <v>108</v>
      </c>
      <c r="E64" s="93" t="s">
        <v>39</v>
      </c>
      <c r="F64" s="161">
        <f t="shared" si="20"/>
        <v>32</v>
      </c>
      <c r="G64" s="161">
        <f t="shared" ref="G64" si="33">F64</f>
        <v>32</v>
      </c>
      <c r="H64" s="28"/>
      <c r="I64" s="31" t="s">
        <v>1</v>
      </c>
      <c r="J64" s="31" t="s">
        <v>1</v>
      </c>
      <c r="K64" s="31"/>
      <c r="L64" s="31"/>
      <c r="M64" s="32">
        <v>0</v>
      </c>
      <c r="N64" s="32">
        <v>0</v>
      </c>
      <c r="O64" s="32">
        <v>0</v>
      </c>
      <c r="P64" s="32">
        <v>4</v>
      </c>
      <c r="Q64" s="32">
        <v>0</v>
      </c>
      <c r="R64" s="161">
        <f t="shared" si="15"/>
        <v>2</v>
      </c>
      <c r="S64" s="47"/>
      <c r="T64" s="172"/>
      <c r="U64" s="6"/>
      <c r="V64" s="6"/>
    </row>
    <row r="65" spans="2:23" ht="16.5" customHeight="1" thickBot="1">
      <c r="B65" s="326"/>
      <c r="C65" s="17" t="s">
        <v>11</v>
      </c>
      <c r="D65" s="17"/>
      <c r="E65" s="4"/>
      <c r="F65" s="5">
        <f>SUM(F36:F64)</f>
        <v>816</v>
      </c>
      <c r="G65" s="5">
        <f>SUM(G36:G64)</f>
        <v>1072</v>
      </c>
      <c r="H65" s="96">
        <f>SUMIF(E36:E64,"必須",G36:G64)</f>
        <v>608</v>
      </c>
      <c r="I65" s="105">
        <f>SUMIF(E36:E64,"選必",G36:G64)</f>
        <v>0</v>
      </c>
      <c r="J65" s="98">
        <f>SUMIF(E36:E64,"選択",G36:G64)</f>
        <v>464</v>
      </c>
      <c r="K65" s="4"/>
      <c r="L65" s="4"/>
      <c r="M65" s="5">
        <f t="shared" ref="M65:R65" si="34">SUM(M36:M64)</f>
        <v>26</v>
      </c>
      <c r="N65" s="5">
        <f t="shared" si="34"/>
        <v>28</v>
      </c>
      <c r="O65" s="5">
        <f t="shared" si="34"/>
        <v>24</v>
      </c>
      <c r="P65" s="5">
        <f t="shared" si="34"/>
        <v>24</v>
      </c>
      <c r="Q65" s="5">
        <f t="shared" si="34"/>
        <v>0</v>
      </c>
      <c r="R65" s="5">
        <f t="shared" si="34"/>
        <v>49</v>
      </c>
      <c r="S65" s="47"/>
      <c r="T65" s="172"/>
      <c r="U65" s="6"/>
      <c r="V65" s="6"/>
      <c r="W65" s="6"/>
    </row>
    <row r="66" spans="2:23" ht="16.5" customHeight="1">
      <c r="B66" s="327" t="s">
        <v>138</v>
      </c>
      <c r="C66" s="19" t="s">
        <v>69</v>
      </c>
      <c r="D66" s="148" t="s">
        <v>107</v>
      </c>
      <c r="E66" s="91" t="s">
        <v>27</v>
      </c>
      <c r="F66" s="107">
        <f>SUM(M66:Q66)*$F$1</f>
        <v>64</v>
      </c>
      <c r="G66" s="107">
        <f>F66</f>
        <v>64</v>
      </c>
      <c r="H66" s="20" t="s">
        <v>1</v>
      </c>
      <c r="I66" s="20"/>
      <c r="J66" s="20" t="s">
        <v>1</v>
      </c>
      <c r="K66" s="20"/>
      <c r="L66" s="20"/>
      <c r="M66" s="21">
        <v>2</v>
      </c>
      <c r="N66" s="21">
        <v>2</v>
      </c>
      <c r="O66" s="21">
        <v>2</v>
      </c>
      <c r="P66" s="21">
        <v>2</v>
      </c>
      <c r="Q66" s="21">
        <v>0</v>
      </c>
      <c r="R66" s="108">
        <f>F66/$F$2/2</f>
        <v>2</v>
      </c>
      <c r="S66" s="47"/>
      <c r="T66" s="172"/>
    </row>
    <row r="67" spans="2:23" ht="16.5" customHeight="1">
      <c r="B67" s="325"/>
      <c r="C67" s="43" t="s">
        <v>301</v>
      </c>
      <c r="D67" s="149" t="s">
        <v>107</v>
      </c>
      <c r="E67" s="92" t="s">
        <v>28</v>
      </c>
      <c r="F67" s="24">
        <f>SUM(M67:Q67)*$F$1</f>
        <v>64</v>
      </c>
      <c r="G67" s="26">
        <f>F67</f>
        <v>64</v>
      </c>
      <c r="H67" s="44" t="s">
        <v>1</v>
      </c>
      <c r="I67" s="44"/>
      <c r="J67" s="23" t="s">
        <v>1</v>
      </c>
      <c r="K67" s="45"/>
      <c r="L67" s="45"/>
      <c r="M67" s="46">
        <v>2</v>
      </c>
      <c r="N67" s="46">
        <v>2</v>
      </c>
      <c r="O67" s="46">
        <v>2</v>
      </c>
      <c r="P67" s="46">
        <v>2</v>
      </c>
      <c r="Q67" s="46">
        <v>0</v>
      </c>
      <c r="R67" s="24">
        <f>F67/$F$2</f>
        <v>4</v>
      </c>
      <c r="S67" s="47"/>
      <c r="T67" s="172"/>
    </row>
    <row r="68" spans="2:23" ht="16.5" customHeight="1" thickBot="1">
      <c r="B68" s="325"/>
      <c r="C68" s="146" t="s">
        <v>70</v>
      </c>
      <c r="D68" s="154" t="s">
        <v>107</v>
      </c>
      <c r="E68" s="162" t="s">
        <v>67</v>
      </c>
      <c r="F68" s="113">
        <f t="shared" ref="F68" si="35">SUM(M68:Q68)*$F$1</f>
        <v>32</v>
      </c>
      <c r="G68" s="113">
        <f t="shared" ref="G68" si="36">F68</f>
        <v>32</v>
      </c>
      <c r="H68" s="157" t="s">
        <v>1</v>
      </c>
      <c r="I68" s="157"/>
      <c r="J68" s="112" t="s">
        <v>1</v>
      </c>
      <c r="K68" s="88"/>
      <c r="L68" s="87"/>
      <c r="M68" s="89">
        <v>2</v>
      </c>
      <c r="N68" s="89">
        <v>2</v>
      </c>
      <c r="O68" s="89">
        <v>0</v>
      </c>
      <c r="P68" s="89">
        <v>0</v>
      </c>
      <c r="Q68" s="89">
        <v>0</v>
      </c>
      <c r="R68" s="156">
        <f t="shared" ref="R68:R69" si="37">F68/$F$2</f>
        <v>2</v>
      </c>
      <c r="S68" s="47"/>
      <c r="T68" s="172"/>
    </row>
    <row r="69" spans="2:23" ht="16.5" customHeight="1">
      <c r="B69" s="325"/>
      <c r="C69" s="19" t="s">
        <v>117</v>
      </c>
      <c r="D69" s="148" t="s">
        <v>108</v>
      </c>
      <c r="E69" s="91" t="s">
        <v>28</v>
      </c>
      <c r="F69" s="30">
        <f t="shared" ref="F69" si="38">SUM(M69:Q69)*$F$1</f>
        <v>64</v>
      </c>
      <c r="G69" s="115">
        <f>F69*$F$3</f>
        <v>192</v>
      </c>
      <c r="H69" s="20"/>
      <c r="I69" s="20" t="s">
        <v>1</v>
      </c>
      <c r="J69" s="20" t="s">
        <v>1</v>
      </c>
      <c r="K69" s="29"/>
      <c r="L69" s="29"/>
      <c r="M69" s="21">
        <v>4</v>
      </c>
      <c r="N69" s="21">
        <v>4</v>
      </c>
      <c r="O69" s="21">
        <v>0</v>
      </c>
      <c r="P69" s="21">
        <v>0</v>
      </c>
      <c r="Q69" s="21">
        <v>0</v>
      </c>
      <c r="R69" s="21">
        <f t="shared" si="37"/>
        <v>4</v>
      </c>
      <c r="S69" s="47"/>
      <c r="T69" s="172"/>
    </row>
    <row r="70" spans="2:23" ht="16.5" customHeight="1">
      <c r="B70" s="325"/>
      <c r="C70" s="43" t="s">
        <v>118</v>
      </c>
      <c r="D70" s="149" t="s">
        <v>108</v>
      </c>
      <c r="E70" s="92" t="s">
        <v>28</v>
      </c>
      <c r="F70" s="26">
        <f t="shared" ref="F70:F78" si="39">SUM(M70:Q70)*$F$1</f>
        <v>64</v>
      </c>
      <c r="G70" s="106">
        <f>F70*$F$3</f>
        <v>192</v>
      </c>
      <c r="H70" s="44"/>
      <c r="I70" s="23" t="s">
        <v>1</v>
      </c>
      <c r="J70" s="23" t="s">
        <v>1</v>
      </c>
      <c r="K70" s="25"/>
      <c r="L70" s="45"/>
      <c r="M70" s="61">
        <v>0</v>
      </c>
      <c r="N70" s="61">
        <v>0</v>
      </c>
      <c r="O70" s="61">
        <v>4</v>
      </c>
      <c r="P70" s="61">
        <v>4</v>
      </c>
      <c r="Q70" s="61">
        <v>0</v>
      </c>
      <c r="R70" s="24">
        <f t="shared" ref="R70:R75" si="40">F70/$F$2</f>
        <v>4</v>
      </c>
      <c r="S70" s="47"/>
      <c r="T70" s="172"/>
    </row>
    <row r="71" spans="2:23" ht="16.5" customHeight="1">
      <c r="B71" s="325"/>
      <c r="C71" s="43" t="s">
        <v>131</v>
      </c>
      <c r="D71" s="149" t="s">
        <v>108</v>
      </c>
      <c r="E71" s="92" t="s">
        <v>28</v>
      </c>
      <c r="F71" s="26">
        <f t="shared" si="39"/>
        <v>16</v>
      </c>
      <c r="G71" s="26">
        <f t="shared" ref="G71:G74" si="41">F71</f>
        <v>16</v>
      </c>
      <c r="H71" s="44"/>
      <c r="I71" s="23" t="s">
        <v>1</v>
      </c>
      <c r="J71" s="23" t="s">
        <v>1</v>
      </c>
      <c r="K71" s="25"/>
      <c r="L71" s="45"/>
      <c r="M71" s="46">
        <v>2</v>
      </c>
      <c r="N71" s="46">
        <v>0</v>
      </c>
      <c r="O71" s="46">
        <v>0</v>
      </c>
      <c r="P71" s="46">
        <v>0</v>
      </c>
      <c r="Q71" s="46">
        <v>0</v>
      </c>
      <c r="R71" s="24">
        <f t="shared" si="40"/>
        <v>1</v>
      </c>
      <c r="S71" s="47"/>
      <c r="T71" s="172"/>
    </row>
    <row r="72" spans="2:23" ht="16.5" customHeight="1">
      <c r="B72" s="325"/>
      <c r="C72" s="43" t="s">
        <v>129</v>
      </c>
      <c r="D72" s="149" t="s">
        <v>108</v>
      </c>
      <c r="E72" s="92" t="s">
        <v>28</v>
      </c>
      <c r="F72" s="26">
        <f t="shared" si="39"/>
        <v>96</v>
      </c>
      <c r="G72" s="26">
        <f t="shared" si="41"/>
        <v>96</v>
      </c>
      <c r="H72" s="44"/>
      <c r="I72" s="23" t="s">
        <v>1</v>
      </c>
      <c r="J72" s="23" t="s">
        <v>1</v>
      </c>
      <c r="K72" s="25"/>
      <c r="L72" s="45"/>
      <c r="M72" s="26">
        <v>0</v>
      </c>
      <c r="N72" s="26">
        <v>4</v>
      </c>
      <c r="O72" s="26">
        <v>4</v>
      </c>
      <c r="P72" s="26">
        <v>4</v>
      </c>
      <c r="Q72" s="26">
        <v>0</v>
      </c>
      <c r="R72" s="24">
        <f t="shared" si="40"/>
        <v>6</v>
      </c>
      <c r="S72" s="47"/>
      <c r="T72" s="172"/>
    </row>
    <row r="73" spans="2:23" ht="16.5" customHeight="1">
      <c r="B73" s="325"/>
      <c r="C73" s="43" t="s">
        <v>372</v>
      </c>
      <c r="D73" s="149" t="s">
        <v>108</v>
      </c>
      <c r="E73" s="93" t="s">
        <v>67</v>
      </c>
      <c r="F73" s="26">
        <f t="shared" ref="F73:F74" si="42">SUM(M73:Q73)*$F$1</f>
        <v>32</v>
      </c>
      <c r="G73" s="26">
        <f t="shared" si="41"/>
        <v>32</v>
      </c>
      <c r="H73" s="45"/>
      <c r="I73" s="23" t="s">
        <v>1</v>
      </c>
      <c r="J73" s="23" t="s">
        <v>1</v>
      </c>
      <c r="K73" s="25"/>
      <c r="L73" s="45"/>
      <c r="M73" s="46">
        <v>2</v>
      </c>
      <c r="N73" s="46">
        <v>2</v>
      </c>
      <c r="O73" s="46">
        <v>0</v>
      </c>
      <c r="P73" s="46">
        <v>0</v>
      </c>
      <c r="Q73" s="46">
        <v>0</v>
      </c>
      <c r="R73" s="24">
        <f t="shared" si="40"/>
        <v>2</v>
      </c>
      <c r="S73" s="47"/>
      <c r="T73" s="172"/>
    </row>
    <row r="74" spans="2:23" ht="16.5" customHeight="1">
      <c r="B74" s="325"/>
      <c r="C74" s="269" t="s">
        <v>370</v>
      </c>
      <c r="D74" s="265" t="s">
        <v>108</v>
      </c>
      <c r="E74" s="270" t="s">
        <v>67</v>
      </c>
      <c r="F74" s="271">
        <f t="shared" si="42"/>
        <v>32</v>
      </c>
      <c r="G74" s="271">
        <f t="shared" si="41"/>
        <v>32</v>
      </c>
      <c r="H74" s="272"/>
      <c r="I74" s="268" t="s">
        <v>1</v>
      </c>
      <c r="J74" s="268" t="s">
        <v>1</v>
      </c>
      <c r="K74" s="273"/>
      <c r="L74" s="272"/>
      <c r="M74" s="274">
        <v>2</v>
      </c>
      <c r="N74" s="274">
        <v>2</v>
      </c>
      <c r="O74" s="274">
        <v>0</v>
      </c>
      <c r="P74" s="274">
        <v>0</v>
      </c>
      <c r="Q74" s="274">
        <v>0</v>
      </c>
      <c r="R74" s="267">
        <f t="shared" si="40"/>
        <v>2</v>
      </c>
      <c r="S74" s="47"/>
      <c r="T74" s="172"/>
    </row>
    <row r="75" spans="2:23" ht="16.5" customHeight="1">
      <c r="B75" s="325"/>
      <c r="C75" s="269" t="s">
        <v>371</v>
      </c>
      <c r="D75" s="265" t="s">
        <v>108</v>
      </c>
      <c r="E75" s="270" t="s">
        <v>67</v>
      </c>
      <c r="F75" s="271">
        <f t="shared" ref="F75" si="43">SUM(M75:Q75)*$F$1</f>
        <v>32</v>
      </c>
      <c r="G75" s="271">
        <f t="shared" ref="G75" si="44">F75</f>
        <v>32</v>
      </c>
      <c r="H75" s="272"/>
      <c r="I75" s="268" t="s">
        <v>1</v>
      </c>
      <c r="J75" s="268" t="s">
        <v>1</v>
      </c>
      <c r="K75" s="275"/>
      <c r="L75" s="276"/>
      <c r="M75" s="277">
        <v>0</v>
      </c>
      <c r="N75" s="277">
        <v>0</v>
      </c>
      <c r="O75" s="277">
        <v>2</v>
      </c>
      <c r="P75" s="277">
        <v>2</v>
      </c>
      <c r="Q75" s="277">
        <v>0</v>
      </c>
      <c r="R75" s="267">
        <f t="shared" si="40"/>
        <v>2</v>
      </c>
      <c r="S75" s="47"/>
      <c r="T75" s="172"/>
    </row>
    <row r="76" spans="2:23" ht="16.5" customHeight="1">
      <c r="B76" s="325"/>
      <c r="C76" s="22" t="s">
        <v>155</v>
      </c>
      <c r="D76" s="149" t="s">
        <v>108</v>
      </c>
      <c r="E76" s="93" t="s">
        <v>67</v>
      </c>
      <c r="F76" s="26">
        <f t="shared" ref="F76" si="45">SUM(M76:Q76)*$F$1</f>
        <v>32</v>
      </c>
      <c r="G76" s="26">
        <f t="shared" ref="G76" si="46">F76</f>
        <v>32</v>
      </c>
      <c r="H76" s="87"/>
      <c r="I76" s="23" t="s">
        <v>1</v>
      </c>
      <c r="J76" s="23" t="s">
        <v>1</v>
      </c>
      <c r="K76" s="88"/>
      <c r="L76" s="87" t="s">
        <v>154</v>
      </c>
      <c r="M76" s="89">
        <v>0</v>
      </c>
      <c r="N76" s="89">
        <v>0</v>
      </c>
      <c r="O76" s="89">
        <v>0</v>
      </c>
      <c r="P76" s="89">
        <v>0</v>
      </c>
      <c r="Q76" s="89">
        <v>4</v>
      </c>
      <c r="R76" s="170">
        <f>F76/$F$2/2</f>
        <v>1</v>
      </c>
      <c r="S76" s="47"/>
      <c r="T76" s="172"/>
    </row>
    <row r="77" spans="2:23" ht="16.5" customHeight="1">
      <c r="B77" s="325"/>
      <c r="C77" s="22" t="s">
        <v>71</v>
      </c>
      <c r="D77" s="149" t="s">
        <v>108</v>
      </c>
      <c r="E77" s="261" t="s">
        <v>333</v>
      </c>
      <c r="F77" s="260">
        <f t="shared" ref="F77" si="47">SUM(M77:Q77)*$F$1</f>
        <v>128</v>
      </c>
      <c r="G77" s="260">
        <f t="shared" ref="G77" si="48">F77</f>
        <v>128</v>
      </c>
      <c r="H77" s="259"/>
      <c r="I77" s="259" t="s">
        <v>1</v>
      </c>
      <c r="J77" s="259" t="s">
        <v>1</v>
      </c>
      <c r="K77" s="259"/>
      <c r="L77" s="259"/>
      <c r="M77" s="260">
        <v>8</v>
      </c>
      <c r="N77" s="260">
        <v>8</v>
      </c>
      <c r="O77" s="260">
        <v>0</v>
      </c>
      <c r="P77" s="260">
        <v>0</v>
      </c>
      <c r="Q77" s="260">
        <v>0</v>
      </c>
      <c r="R77" s="260">
        <f>F77/$F$2</f>
        <v>8</v>
      </c>
      <c r="S77" s="172"/>
      <c r="T77" s="172"/>
    </row>
    <row r="78" spans="2:23" ht="16.5" customHeight="1" thickBot="1">
      <c r="B78" s="325"/>
      <c r="C78" s="22" t="s">
        <v>226</v>
      </c>
      <c r="D78" s="149" t="s">
        <v>108</v>
      </c>
      <c r="E78" s="261" t="s">
        <v>333</v>
      </c>
      <c r="F78" s="260">
        <f t="shared" si="39"/>
        <v>192</v>
      </c>
      <c r="G78" s="260">
        <f t="shared" ref="G78" si="49">F78</f>
        <v>192</v>
      </c>
      <c r="H78" s="259"/>
      <c r="I78" s="259" t="s">
        <v>1</v>
      </c>
      <c r="J78" s="259"/>
      <c r="K78" s="259" t="s">
        <v>1</v>
      </c>
      <c r="L78" s="259"/>
      <c r="M78" s="260">
        <v>0</v>
      </c>
      <c r="N78" s="260">
        <v>0</v>
      </c>
      <c r="O78" s="260">
        <v>12</v>
      </c>
      <c r="P78" s="260">
        <v>12</v>
      </c>
      <c r="Q78" s="260">
        <v>0</v>
      </c>
      <c r="R78" s="262">
        <f>F78/$F$2/3*2</f>
        <v>8</v>
      </c>
      <c r="S78" s="47"/>
      <c r="T78" s="172"/>
    </row>
    <row r="79" spans="2:23" ht="16.5" customHeight="1" thickBot="1">
      <c r="B79" s="326"/>
      <c r="C79" s="17" t="s">
        <v>11</v>
      </c>
      <c r="D79" s="17"/>
      <c r="E79" s="4"/>
      <c r="F79" s="11">
        <f>SUM(F66:F78)</f>
        <v>848</v>
      </c>
      <c r="G79" s="11">
        <f>SUM(G66:G78)</f>
        <v>1104</v>
      </c>
      <c r="H79" s="96">
        <f>SUMIF(E66:E78,"必須",G66:G78)</f>
        <v>624</v>
      </c>
      <c r="I79" s="105">
        <f>SUMIF(E66:E78,"選必",G66:G78)</f>
        <v>320</v>
      </c>
      <c r="J79" s="98">
        <f>SUMIF(E66:E78,"選択",G66:G78)</f>
        <v>160</v>
      </c>
      <c r="K79" s="12"/>
      <c r="L79" s="12"/>
      <c r="M79" s="11">
        <f t="shared" ref="M79:R79" si="50">SUM(M66:M78)</f>
        <v>24</v>
      </c>
      <c r="N79" s="11">
        <f t="shared" si="50"/>
        <v>26</v>
      </c>
      <c r="O79" s="11">
        <f t="shared" si="50"/>
        <v>26</v>
      </c>
      <c r="P79" s="11">
        <f t="shared" si="50"/>
        <v>26</v>
      </c>
      <c r="Q79" s="11">
        <f t="shared" si="50"/>
        <v>4</v>
      </c>
      <c r="R79" s="11">
        <f t="shared" si="50"/>
        <v>46</v>
      </c>
      <c r="S79" s="47"/>
      <c r="T79" s="172"/>
      <c r="U79" s="6"/>
      <c r="V79" s="6"/>
      <c r="W79" s="6"/>
    </row>
    <row r="80" spans="2:23" ht="16.5" customHeight="1" thickBot="1">
      <c r="B80" s="55"/>
      <c r="C80" s="48"/>
      <c r="D80" s="48"/>
      <c r="E80" s="13"/>
      <c r="F80" s="13"/>
      <c r="G80" s="13"/>
      <c r="H80" s="47"/>
      <c r="I80" s="47"/>
      <c r="J80" s="47"/>
      <c r="K80" s="47"/>
      <c r="L80" s="47"/>
      <c r="M80" s="13"/>
      <c r="N80" s="13"/>
      <c r="O80" s="13"/>
      <c r="P80" s="13"/>
      <c r="Q80" s="13"/>
      <c r="R80" s="13"/>
      <c r="S80" s="47"/>
      <c r="T80" s="172"/>
    </row>
    <row r="81" spans="1:20" ht="16.5" customHeight="1" thickBot="1">
      <c r="C81" s="35"/>
      <c r="D81" s="35"/>
      <c r="E81" s="34"/>
      <c r="F81" s="34"/>
      <c r="G81" s="34"/>
      <c r="H81" s="34"/>
      <c r="I81" s="4" t="s">
        <v>12</v>
      </c>
      <c r="J81" s="299" t="s">
        <v>8</v>
      </c>
      <c r="K81" s="300"/>
      <c r="L81" s="308" t="s">
        <v>48</v>
      </c>
      <c r="M81" s="309"/>
      <c r="N81" s="84" t="s">
        <v>49</v>
      </c>
      <c r="O81" s="71"/>
      <c r="P81" s="245" t="s">
        <v>329</v>
      </c>
      <c r="Q81" s="246" t="s">
        <v>331</v>
      </c>
      <c r="R81" s="247" t="s">
        <v>330</v>
      </c>
      <c r="S81" s="36" t="s">
        <v>334</v>
      </c>
      <c r="T81" s="241"/>
    </row>
    <row r="82" spans="1:20" ht="16.5" customHeight="1">
      <c r="B82" s="6"/>
      <c r="C82" s="35"/>
      <c r="D82" s="35"/>
      <c r="E82" s="14"/>
      <c r="F82" s="18"/>
      <c r="G82" s="18"/>
      <c r="H82" s="34"/>
      <c r="I82" s="7" t="s">
        <v>13</v>
      </c>
      <c r="J82" s="37">
        <f>SUMIF(H36:H64,"○",G36:G64)</f>
        <v>192</v>
      </c>
      <c r="K82" s="38">
        <f>J82/N82</f>
        <v>0.17910447761194029</v>
      </c>
      <c r="L82" s="62">
        <f>SUMIF(I36:I64,"○",G36:G64)</f>
        <v>880</v>
      </c>
      <c r="M82" s="63">
        <f>L82/N82</f>
        <v>0.82089552238805974</v>
      </c>
      <c r="N82" s="70">
        <f>G65</f>
        <v>1072</v>
      </c>
      <c r="O82" s="74"/>
      <c r="P82" s="251">
        <f>SUMIF($E36:$E64,"必須",$R36:$R64)</f>
        <v>20</v>
      </c>
      <c r="Q82" s="252">
        <f>SUMIF($E36:$E64,"選必",$R36:$R64)</f>
        <v>0</v>
      </c>
      <c r="R82" s="253">
        <f>SUMIF($E36:$E64,"選択",$R36:$R64)</f>
        <v>29</v>
      </c>
      <c r="S82" s="36">
        <v>31</v>
      </c>
      <c r="T82" s="241"/>
    </row>
    <row r="83" spans="1:20" ht="16.5" customHeight="1" thickBot="1">
      <c r="C83" s="35"/>
      <c r="D83" s="35"/>
      <c r="E83" s="14"/>
      <c r="F83" s="18"/>
      <c r="G83" s="18"/>
      <c r="H83" s="34"/>
      <c r="I83" s="8" t="s">
        <v>14</v>
      </c>
      <c r="J83" s="39">
        <f>SUMIF(H66:H78,"○",G66:G78)</f>
        <v>160</v>
      </c>
      <c r="K83" s="40">
        <f>J83/N83</f>
        <v>0.14492753623188406</v>
      </c>
      <c r="L83" s="64">
        <f>SUMIF(I66:I78,"○",G66:G78)</f>
        <v>944</v>
      </c>
      <c r="M83" s="65">
        <f>L83/N83</f>
        <v>0.85507246376811596</v>
      </c>
      <c r="N83" s="39">
        <f>G79</f>
        <v>1104</v>
      </c>
      <c r="O83" s="74"/>
      <c r="P83" s="254">
        <f>SUMIF($E66:$E78,"必須",$R66:$R78)</f>
        <v>21</v>
      </c>
      <c r="Q83" s="255">
        <f>SUMIF($E66:$E78,"選必",$R66:$R78)</f>
        <v>16</v>
      </c>
      <c r="R83" s="256">
        <f>SUMIF($E66:$E78,"選択",$R66:$R78)</f>
        <v>9</v>
      </c>
      <c r="S83" s="36">
        <v>62</v>
      </c>
      <c r="T83" s="241"/>
    </row>
    <row r="84" spans="1:20" ht="16.5" customHeight="1" thickBot="1">
      <c r="C84" s="35"/>
      <c r="D84" s="35"/>
      <c r="E84" s="14"/>
      <c r="F84" s="18"/>
      <c r="G84" s="18"/>
      <c r="H84" s="34"/>
      <c r="I84" s="52" t="s">
        <v>11</v>
      </c>
      <c r="J84" s="53">
        <f>SUM(J82:J83)</f>
        <v>352</v>
      </c>
      <c r="K84" s="54">
        <f>J84/N84</f>
        <v>0.16176470588235295</v>
      </c>
      <c r="L84" s="68">
        <f>SUM(L82:L83)</f>
        <v>1824</v>
      </c>
      <c r="M84" s="69">
        <f>L84/N84</f>
        <v>0.83823529411764708</v>
      </c>
      <c r="N84" s="53">
        <f>SUM(N82:N83)</f>
        <v>2176</v>
      </c>
      <c r="O84" s="74"/>
      <c r="P84" s="254">
        <f>SUM(P82:P83)</f>
        <v>41</v>
      </c>
      <c r="Q84" s="255">
        <f>SUM(Q82:Q83)</f>
        <v>16</v>
      </c>
      <c r="R84" s="256">
        <f>SUM(R82:R83)</f>
        <v>38</v>
      </c>
      <c r="S84" s="36"/>
      <c r="T84" s="241"/>
    </row>
    <row r="85" spans="1:20" ht="16.5" customHeight="1">
      <c r="S85" s="36"/>
      <c r="T85" s="241"/>
    </row>
    <row r="86" spans="1:20" ht="21">
      <c r="A86" s="1"/>
      <c r="B86" s="1" t="s">
        <v>139</v>
      </c>
      <c r="S86" s="36"/>
      <c r="T86" s="241"/>
    </row>
    <row r="87" spans="1:20" ht="13.8" thickBot="1">
      <c r="B87" s="3"/>
      <c r="C87" s="16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57"/>
      <c r="T87" s="242"/>
    </row>
    <row r="88" spans="1:20" ht="18" customHeight="1" thickBot="1">
      <c r="B88" s="312" t="s">
        <v>2</v>
      </c>
      <c r="C88" s="328" t="s">
        <v>3</v>
      </c>
      <c r="D88" s="335" t="s">
        <v>106</v>
      </c>
      <c r="E88" s="312" t="s">
        <v>4</v>
      </c>
      <c r="F88" s="333" t="s">
        <v>51</v>
      </c>
      <c r="G88" s="333" t="s">
        <v>52</v>
      </c>
      <c r="H88" s="304" t="s">
        <v>5</v>
      </c>
      <c r="I88" s="305"/>
      <c r="J88" s="304" t="s">
        <v>6</v>
      </c>
      <c r="K88" s="305"/>
      <c r="L88" s="342" t="s">
        <v>26</v>
      </c>
      <c r="M88" s="304" t="s">
        <v>7</v>
      </c>
      <c r="N88" s="310"/>
      <c r="O88" s="310"/>
      <c r="P88" s="310"/>
      <c r="Q88" s="305"/>
      <c r="R88" s="312" t="s">
        <v>35</v>
      </c>
      <c r="S88" s="58"/>
      <c r="T88" s="239"/>
    </row>
    <row r="89" spans="1:20" ht="18" customHeight="1" thickBot="1">
      <c r="B89" s="313"/>
      <c r="C89" s="339"/>
      <c r="D89" s="336"/>
      <c r="E89" s="313"/>
      <c r="F89" s="334"/>
      <c r="G89" s="334"/>
      <c r="H89" s="90" t="s">
        <v>8</v>
      </c>
      <c r="I89" s="90" t="s">
        <v>9</v>
      </c>
      <c r="J89" s="60" t="s">
        <v>29</v>
      </c>
      <c r="K89" s="60" t="s">
        <v>30</v>
      </c>
      <c r="L89" s="343"/>
      <c r="M89" s="10" t="s">
        <v>22</v>
      </c>
      <c r="N89" s="10" t="s">
        <v>23</v>
      </c>
      <c r="O89" s="10" t="s">
        <v>24</v>
      </c>
      <c r="P89" s="10" t="s">
        <v>25</v>
      </c>
      <c r="Q89" s="10" t="s">
        <v>151</v>
      </c>
      <c r="R89" s="313"/>
      <c r="S89" s="59"/>
      <c r="T89" s="240"/>
    </row>
    <row r="90" spans="1:20" ht="16.5" customHeight="1">
      <c r="B90" s="325" t="s">
        <v>140</v>
      </c>
      <c r="C90" s="19" t="s">
        <v>69</v>
      </c>
      <c r="D90" s="149" t="s">
        <v>107</v>
      </c>
      <c r="E90" s="91" t="s">
        <v>27</v>
      </c>
      <c r="F90" s="21">
        <f>SUM(M90:Q90)*$F$1</f>
        <v>64</v>
      </c>
      <c r="G90" s="21">
        <f>F90</f>
        <v>64</v>
      </c>
      <c r="H90" s="20" t="s">
        <v>1</v>
      </c>
      <c r="I90" s="20"/>
      <c r="J90" s="20" t="s">
        <v>1</v>
      </c>
      <c r="K90" s="20"/>
      <c r="L90" s="20"/>
      <c r="M90" s="21">
        <v>2</v>
      </c>
      <c r="N90" s="21">
        <v>2</v>
      </c>
      <c r="O90" s="21">
        <v>2</v>
      </c>
      <c r="P90" s="21">
        <v>2</v>
      </c>
      <c r="Q90" s="21">
        <v>0</v>
      </c>
      <c r="R90" s="108">
        <f>F90/$F$2/2</f>
        <v>2</v>
      </c>
      <c r="S90" s="47"/>
      <c r="T90" s="172"/>
    </row>
    <row r="91" spans="1:20" ht="16.5" customHeight="1">
      <c r="B91" s="325"/>
      <c r="C91" s="43" t="s">
        <v>103</v>
      </c>
      <c r="D91" s="149" t="s">
        <v>107</v>
      </c>
      <c r="E91" s="93" t="s">
        <v>67</v>
      </c>
      <c r="F91" s="24">
        <f>SUM(M91:Q91)*$F$1</f>
        <v>16</v>
      </c>
      <c r="G91" s="24">
        <f t="shared" ref="G91" si="51">F91</f>
        <v>16</v>
      </c>
      <c r="H91" s="44" t="s">
        <v>1</v>
      </c>
      <c r="I91" s="44"/>
      <c r="J91" s="23" t="s">
        <v>1</v>
      </c>
      <c r="K91" s="44"/>
      <c r="L91" s="44"/>
      <c r="M91" s="61">
        <v>2</v>
      </c>
      <c r="N91" s="61">
        <v>0</v>
      </c>
      <c r="O91" s="61">
        <v>0</v>
      </c>
      <c r="P91" s="61">
        <v>0</v>
      </c>
      <c r="Q91" s="61">
        <v>0</v>
      </c>
      <c r="R91" s="24">
        <f t="shared" ref="R91:R93" si="52">F91/$F$2</f>
        <v>1</v>
      </c>
      <c r="S91" s="47"/>
      <c r="T91" s="172"/>
    </row>
    <row r="92" spans="1:20" ht="16.5" customHeight="1">
      <c r="B92" s="325"/>
      <c r="C92" s="43" t="s">
        <v>238</v>
      </c>
      <c r="D92" s="149" t="s">
        <v>107</v>
      </c>
      <c r="E92" s="92" t="s">
        <v>28</v>
      </c>
      <c r="F92" s="24">
        <f>SUM(M92:Q92)*$F$1</f>
        <v>32</v>
      </c>
      <c r="G92" s="24">
        <f t="shared" ref="G92" si="53">F92</f>
        <v>32</v>
      </c>
      <c r="H92" s="44" t="s">
        <v>1</v>
      </c>
      <c r="I92" s="44"/>
      <c r="J92" s="23" t="s">
        <v>1</v>
      </c>
      <c r="K92" s="44"/>
      <c r="L92" s="44"/>
      <c r="M92" s="61">
        <v>2</v>
      </c>
      <c r="N92" s="61">
        <v>2</v>
      </c>
      <c r="O92" s="61">
        <v>0</v>
      </c>
      <c r="P92" s="61">
        <v>0</v>
      </c>
      <c r="Q92" s="61">
        <v>0</v>
      </c>
      <c r="R92" s="24">
        <f t="shared" si="52"/>
        <v>2</v>
      </c>
      <c r="S92" s="47"/>
      <c r="T92" s="172"/>
    </row>
    <row r="93" spans="1:20" ht="16.5" customHeight="1">
      <c r="B93" s="325"/>
      <c r="C93" s="43" t="s">
        <v>239</v>
      </c>
      <c r="D93" s="149" t="s">
        <v>107</v>
      </c>
      <c r="E93" s="92" t="s">
        <v>28</v>
      </c>
      <c r="F93" s="24">
        <f>SUM(M93:Q93)*$F$1</f>
        <v>32</v>
      </c>
      <c r="G93" s="24">
        <f t="shared" ref="G93" si="54">F93</f>
        <v>32</v>
      </c>
      <c r="H93" s="44" t="s">
        <v>1</v>
      </c>
      <c r="I93" s="44"/>
      <c r="J93" s="23" t="s">
        <v>1</v>
      </c>
      <c r="K93" s="44"/>
      <c r="L93" s="44"/>
      <c r="M93" s="61">
        <v>0</v>
      </c>
      <c r="N93" s="61">
        <v>0</v>
      </c>
      <c r="O93" s="61">
        <v>2</v>
      </c>
      <c r="P93" s="61">
        <v>2</v>
      </c>
      <c r="Q93" s="61">
        <v>0</v>
      </c>
      <c r="R93" s="24">
        <f t="shared" si="52"/>
        <v>2</v>
      </c>
      <c r="S93" s="47"/>
      <c r="T93" s="172"/>
    </row>
    <row r="94" spans="1:20" ht="16.5" customHeight="1">
      <c r="B94" s="325"/>
      <c r="C94" s="43" t="s">
        <v>64</v>
      </c>
      <c r="D94" s="149" t="s">
        <v>107</v>
      </c>
      <c r="E94" s="23" t="s">
        <v>67</v>
      </c>
      <c r="F94" s="24">
        <f t="shared" ref="F94:F114" si="55">SUM(M94:Q94)*$F$1</f>
        <v>64</v>
      </c>
      <c r="G94" s="24">
        <f t="shared" ref="G94:G112" si="56">F94</f>
        <v>64</v>
      </c>
      <c r="H94" s="44" t="s">
        <v>0</v>
      </c>
      <c r="I94" s="44"/>
      <c r="J94" s="23" t="s">
        <v>0</v>
      </c>
      <c r="K94" s="44"/>
      <c r="L94" s="44"/>
      <c r="M94" s="61">
        <v>2</v>
      </c>
      <c r="N94" s="61">
        <v>2</v>
      </c>
      <c r="O94" s="61">
        <v>2</v>
      </c>
      <c r="P94" s="61">
        <v>2</v>
      </c>
      <c r="Q94" s="61">
        <v>0</v>
      </c>
      <c r="R94" s="24">
        <f t="shared" ref="R94:R114" si="57">F94/$F$2</f>
        <v>4</v>
      </c>
      <c r="S94" s="47"/>
      <c r="T94" s="172" t="s">
        <v>348</v>
      </c>
    </row>
    <row r="95" spans="1:20" ht="16.5" customHeight="1">
      <c r="B95" s="325"/>
      <c r="C95" s="43" t="s">
        <v>65</v>
      </c>
      <c r="D95" s="149" t="s">
        <v>107</v>
      </c>
      <c r="E95" s="93" t="s">
        <v>67</v>
      </c>
      <c r="F95" s="24">
        <f>SUM(M95:Q95)*$F$1</f>
        <v>128</v>
      </c>
      <c r="G95" s="24">
        <f>F95</f>
        <v>128</v>
      </c>
      <c r="H95" s="44" t="s">
        <v>0</v>
      </c>
      <c r="I95" s="44"/>
      <c r="J95" s="23" t="s">
        <v>1</v>
      </c>
      <c r="K95" s="44"/>
      <c r="L95" s="44"/>
      <c r="M95" s="61">
        <v>4</v>
      </c>
      <c r="N95" s="61">
        <v>4</v>
      </c>
      <c r="O95" s="61">
        <v>4</v>
      </c>
      <c r="P95" s="61">
        <v>4</v>
      </c>
      <c r="Q95" s="61">
        <v>0</v>
      </c>
      <c r="R95" s="24">
        <f t="shared" ref="R95" si="58">F95/$F$2</f>
        <v>8</v>
      </c>
      <c r="S95" s="47"/>
      <c r="T95" s="172" t="s">
        <v>349</v>
      </c>
    </row>
    <row r="96" spans="1:20" ht="16.5" customHeight="1">
      <c r="B96" s="325"/>
      <c r="C96" s="43" t="s">
        <v>303</v>
      </c>
      <c r="D96" s="149" t="s">
        <v>107</v>
      </c>
      <c r="E96" s="344" t="s">
        <v>115</v>
      </c>
      <c r="F96" s="24">
        <f t="shared" ref="F96:F97" si="59">SUM(M96:Q96)*$F$1</f>
        <v>320</v>
      </c>
      <c r="G96" s="24">
        <f t="shared" ref="G96:G102" si="60">F96</f>
        <v>320</v>
      </c>
      <c r="H96" s="44" t="s">
        <v>0</v>
      </c>
      <c r="I96" s="44"/>
      <c r="J96" s="23" t="s">
        <v>1</v>
      </c>
      <c r="K96" s="44"/>
      <c r="L96" s="44"/>
      <c r="M96" s="61">
        <v>10</v>
      </c>
      <c r="N96" s="61">
        <v>10</v>
      </c>
      <c r="O96" s="61">
        <v>10</v>
      </c>
      <c r="P96" s="61">
        <v>10</v>
      </c>
      <c r="Q96" s="61">
        <v>0</v>
      </c>
      <c r="R96" s="170">
        <f>F96/$F$2/2</f>
        <v>10</v>
      </c>
      <c r="S96" s="47"/>
      <c r="T96" s="172"/>
    </row>
    <row r="97" spans="2:20" ht="16.5" customHeight="1" thickBot="1">
      <c r="B97" s="325"/>
      <c r="C97" s="147" t="s">
        <v>304</v>
      </c>
      <c r="D97" s="154" t="s">
        <v>107</v>
      </c>
      <c r="E97" s="345"/>
      <c r="F97" s="156">
        <f t="shared" si="59"/>
        <v>0</v>
      </c>
      <c r="G97" s="156">
        <f t="shared" si="60"/>
        <v>0</v>
      </c>
      <c r="H97" s="157" t="s">
        <v>0</v>
      </c>
      <c r="I97" s="157"/>
      <c r="J97" s="112" t="s">
        <v>1</v>
      </c>
      <c r="K97" s="157"/>
      <c r="L97" s="157"/>
      <c r="M97" s="158"/>
      <c r="N97" s="158"/>
      <c r="O97" s="158"/>
      <c r="P97" s="158"/>
      <c r="Q97" s="158"/>
      <c r="R97" s="156">
        <f t="shared" ref="R97:R102" si="61">F97/$F$2</f>
        <v>0</v>
      </c>
      <c r="S97" s="47"/>
      <c r="T97" s="172"/>
    </row>
    <row r="98" spans="2:20" ht="16.5" customHeight="1">
      <c r="B98" s="325"/>
      <c r="C98" s="19" t="s">
        <v>68</v>
      </c>
      <c r="D98" s="148" t="s">
        <v>108</v>
      </c>
      <c r="E98" s="91" t="s">
        <v>28</v>
      </c>
      <c r="F98" s="21">
        <f t="shared" ref="F98" si="62">SUM(M98:Q98)*$F$1</f>
        <v>16</v>
      </c>
      <c r="G98" s="21">
        <f t="shared" si="60"/>
        <v>16</v>
      </c>
      <c r="H98" s="20"/>
      <c r="I98" s="20" t="s">
        <v>1</v>
      </c>
      <c r="J98" s="20" t="s">
        <v>1</v>
      </c>
      <c r="K98" s="20"/>
      <c r="L98" s="20"/>
      <c r="M98" s="21">
        <v>2</v>
      </c>
      <c r="N98" s="21">
        <v>0</v>
      </c>
      <c r="O98" s="21">
        <v>0</v>
      </c>
      <c r="P98" s="21">
        <v>0</v>
      </c>
      <c r="Q98" s="21">
        <v>0</v>
      </c>
      <c r="R98" s="21">
        <f t="shared" si="61"/>
        <v>1</v>
      </c>
      <c r="S98" s="47"/>
      <c r="T98" s="172"/>
    </row>
    <row r="99" spans="2:20" ht="16.5" customHeight="1">
      <c r="B99" s="325"/>
      <c r="C99" s="43" t="s">
        <v>347</v>
      </c>
      <c r="D99" s="149" t="s">
        <v>108</v>
      </c>
      <c r="E99" s="94" t="s">
        <v>67</v>
      </c>
      <c r="F99" s="61">
        <f t="shared" ref="F99:F102" si="63">SUM(M99:Q99)*$F$1</f>
        <v>16</v>
      </c>
      <c r="G99" s="61">
        <f t="shared" si="60"/>
        <v>16</v>
      </c>
      <c r="H99" s="44"/>
      <c r="I99" s="44" t="s">
        <v>1</v>
      </c>
      <c r="J99" s="44" t="s">
        <v>1</v>
      </c>
      <c r="K99" s="44"/>
      <c r="L99" s="44"/>
      <c r="M99" s="61">
        <v>2</v>
      </c>
      <c r="N99" s="61">
        <v>0</v>
      </c>
      <c r="O99" s="61">
        <v>0</v>
      </c>
      <c r="P99" s="61">
        <v>0</v>
      </c>
      <c r="Q99" s="61">
        <v>0</v>
      </c>
      <c r="R99" s="61">
        <f t="shared" si="61"/>
        <v>1</v>
      </c>
      <c r="S99" s="47"/>
      <c r="T99" s="172" t="s">
        <v>348</v>
      </c>
    </row>
    <row r="100" spans="2:20" ht="16.5" customHeight="1">
      <c r="B100" s="325"/>
      <c r="C100" s="43" t="s">
        <v>263</v>
      </c>
      <c r="D100" s="149" t="s">
        <v>108</v>
      </c>
      <c r="E100" s="93" t="s">
        <v>39</v>
      </c>
      <c r="F100" s="61">
        <f t="shared" si="63"/>
        <v>16</v>
      </c>
      <c r="G100" s="61">
        <f t="shared" si="60"/>
        <v>16</v>
      </c>
      <c r="H100" s="44"/>
      <c r="I100" s="44" t="s">
        <v>1</v>
      </c>
      <c r="J100" s="44" t="s">
        <v>1</v>
      </c>
      <c r="K100" s="44"/>
      <c r="L100" s="44"/>
      <c r="M100" s="61">
        <v>0</v>
      </c>
      <c r="N100" s="61">
        <v>2</v>
      </c>
      <c r="O100" s="61">
        <v>0</v>
      </c>
      <c r="P100" s="61">
        <v>0</v>
      </c>
      <c r="Q100" s="61">
        <v>0</v>
      </c>
      <c r="R100" s="61">
        <f t="shared" si="61"/>
        <v>1</v>
      </c>
      <c r="S100" s="47"/>
      <c r="T100" s="172" t="s">
        <v>348</v>
      </c>
    </row>
    <row r="101" spans="2:20" ht="16.5" customHeight="1">
      <c r="B101" s="325"/>
      <c r="C101" s="43" t="s">
        <v>264</v>
      </c>
      <c r="D101" s="149" t="s">
        <v>108</v>
      </c>
      <c r="E101" s="94" t="s">
        <v>67</v>
      </c>
      <c r="F101" s="61">
        <f t="shared" si="63"/>
        <v>16</v>
      </c>
      <c r="G101" s="61">
        <f t="shared" si="60"/>
        <v>16</v>
      </c>
      <c r="H101" s="44"/>
      <c r="I101" s="44" t="s">
        <v>1</v>
      </c>
      <c r="J101" s="44" t="s">
        <v>1</v>
      </c>
      <c r="K101" s="44"/>
      <c r="L101" s="44"/>
      <c r="M101" s="61">
        <v>0</v>
      </c>
      <c r="N101" s="61">
        <v>0</v>
      </c>
      <c r="O101" s="61">
        <v>2</v>
      </c>
      <c r="P101" s="61">
        <v>0</v>
      </c>
      <c r="Q101" s="61">
        <v>0</v>
      </c>
      <c r="R101" s="61">
        <f t="shared" si="61"/>
        <v>1</v>
      </c>
      <c r="S101" s="47"/>
      <c r="T101" s="172" t="s">
        <v>348</v>
      </c>
    </row>
    <row r="102" spans="2:20" ht="16.5" customHeight="1">
      <c r="B102" s="325"/>
      <c r="C102" s="43" t="s">
        <v>335</v>
      </c>
      <c r="D102" s="149" t="s">
        <v>108</v>
      </c>
      <c r="E102" s="93" t="s">
        <v>39</v>
      </c>
      <c r="F102" s="61">
        <f t="shared" si="63"/>
        <v>16</v>
      </c>
      <c r="G102" s="61">
        <f t="shared" si="60"/>
        <v>16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0</v>
      </c>
      <c r="P102" s="61">
        <v>2</v>
      </c>
      <c r="Q102" s="61">
        <v>0</v>
      </c>
      <c r="R102" s="61">
        <f t="shared" si="61"/>
        <v>1</v>
      </c>
      <c r="S102" s="47"/>
      <c r="T102" s="172" t="s">
        <v>348</v>
      </c>
    </row>
    <row r="103" spans="2:20" ht="16.5" customHeight="1">
      <c r="B103" s="325"/>
      <c r="C103" s="43" t="s">
        <v>133</v>
      </c>
      <c r="D103" s="149" t="s">
        <v>108</v>
      </c>
      <c r="E103" s="94" t="s">
        <v>67</v>
      </c>
      <c r="F103" s="61">
        <f t="shared" ref="F103" si="64">SUM(M103:Q103)*$F$1</f>
        <v>64</v>
      </c>
      <c r="G103" s="61">
        <f t="shared" ref="G103" si="65">F103</f>
        <v>64</v>
      </c>
      <c r="H103" s="44"/>
      <c r="I103" s="44" t="s">
        <v>1</v>
      </c>
      <c r="J103" s="44" t="s">
        <v>1</v>
      </c>
      <c r="K103" s="44"/>
      <c r="L103" s="44"/>
      <c r="M103" s="61">
        <v>4</v>
      </c>
      <c r="N103" s="61">
        <v>4</v>
      </c>
      <c r="O103" s="61">
        <v>0</v>
      </c>
      <c r="P103" s="61">
        <v>0</v>
      </c>
      <c r="Q103" s="61">
        <v>0</v>
      </c>
      <c r="R103" s="61">
        <f t="shared" ref="R103" si="66">F103/$F$2</f>
        <v>4</v>
      </c>
      <c r="S103" s="47"/>
      <c r="T103" s="172" t="s">
        <v>302</v>
      </c>
    </row>
    <row r="104" spans="2:20" ht="16.5" customHeight="1">
      <c r="B104" s="325"/>
      <c r="C104" s="43" t="s">
        <v>134</v>
      </c>
      <c r="D104" s="149" t="s">
        <v>108</v>
      </c>
      <c r="E104" s="93" t="s">
        <v>39</v>
      </c>
      <c r="F104" s="24">
        <f t="shared" ref="F104" si="67">SUM(M104:Q104)*$F$1</f>
        <v>64</v>
      </c>
      <c r="G104" s="24">
        <f t="shared" ref="G104:G107" si="68">F104</f>
        <v>64</v>
      </c>
      <c r="H104" s="44"/>
      <c r="I104" s="44" t="s">
        <v>1</v>
      </c>
      <c r="J104" s="23" t="s">
        <v>1</v>
      </c>
      <c r="K104" s="44"/>
      <c r="L104" s="44"/>
      <c r="M104" s="61">
        <v>0</v>
      </c>
      <c r="N104" s="61">
        <v>0</v>
      </c>
      <c r="O104" s="61">
        <v>4</v>
      </c>
      <c r="P104" s="61">
        <v>4</v>
      </c>
      <c r="Q104" s="61">
        <v>0</v>
      </c>
      <c r="R104" s="24">
        <f t="shared" si="57"/>
        <v>4</v>
      </c>
      <c r="S104" s="47"/>
      <c r="T104" s="172" t="s">
        <v>302</v>
      </c>
    </row>
    <row r="105" spans="2:20" ht="16.5" customHeight="1">
      <c r="B105" s="325"/>
      <c r="C105" s="43" t="s">
        <v>305</v>
      </c>
      <c r="D105" s="149" t="s">
        <v>108</v>
      </c>
      <c r="E105" s="92" t="s">
        <v>28</v>
      </c>
      <c r="F105" s="24">
        <f t="shared" ref="F105" si="69">SUM(M105:Q105)*$F$1</f>
        <v>32</v>
      </c>
      <c r="G105" s="24">
        <f t="shared" ref="G105" si="70">F105</f>
        <v>32</v>
      </c>
      <c r="H105" s="44"/>
      <c r="I105" s="44" t="s">
        <v>1</v>
      </c>
      <c r="J105" s="23" t="s">
        <v>1</v>
      </c>
      <c r="K105" s="44"/>
      <c r="L105" s="44"/>
      <c r="M105" s="61">
        <v>2</v>
      </c>
      <c r="N105" s="61">
        <v>2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0" ht="16.5" customHeight="1">
      <c r="B106" s="325"/>
      <c r="C106" s="22" t="s">
        <v>267</v>
      </c>
      <c r="D106" s="149" t="s">
        <v>108</v>
      </c>
      <c r="E106" s="93" t="s">
        <v>39</v>
      </c>
      <c r="F106" s="24">
        <f t="shared" ref="F106:F107" si="71">SUM(M106:Q106)*$F$1</f>
        <v>32</v>
      </c>
      <c r="G106" s="24">
        <f t="shared" si="68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2</v>
      </c>
      <c r="P106" s="61">
        <v>2</v>
      </c>
      <c r="Q106" s="61">
        <v>0</v>
      </c>
      <c r="R106" s="24">
        <f t="shared" si="57"/>
        <v>2</v>
      </c>
      <c r="S106" s="47"/>
      <c r="T106" s="172"/>
    </row>
    <row r="107" spans="2:20" ht="16.5" customHeight="1">
      <c r="B107" s="325"/>
      <c r="C107" s="43" t="s">
        <v>128</v>
      </c>
      <c r="D107" s="149" t="s">
        <v>108</v>
      </c>
      <c r="E107" s="92" t="s">
        <v>28</v>
      </c>
      <c r="F107" s="24">
        <f t="shared" si="71"/>
        <v>16</v>
      </c>
      <c r="G107" s="24">
        <f t="shared" si="68"/>
        <v>16</v>
      </c>
      <c r="H107" s="44"/>
      <c r="I107" s="44" t="s">
        <v>1</v>
      </c>
      <c r="J107" s="23" t="s">
        <v>1</v>
      </c>
      <c r="K107" s="44"/>
      <c r="L107" s="44"/>
      <c r="M107" s="61">
        <v>0</v>
      </c>
      <c r="N107" s="61">
        <v>2</v>
      </c>
      <c r="O107" s="61">
        <v>0</v>
      </c>
      <c r="P107" s="61">
        <v>0</v>
      </c>
      <c r="Q107" s="61">
        <v>0</v>
      </c>
      <c r="R107" s="24">
        <f t="shared" si="57"/>
        <v>1</v>
      </c>
      <c r="S107" s="47"/>
      <c r="T107" s="172"/>
    </row>
    <row r="108" spans="2:20" ht="16.5" customHeight="1">
      <c r="B108" s="325"/>
      <c r="C108" s="43" t="s">
        <v>74</v>
      </c>
      <c r="D108" s="149" t="s">
        <v>108</v>
      </c>
      <c r="E108" s="92" t="s">
        <v>28</v>
      </c>
      <c r="F108" s="24">
        <f t="shared" si="55"/>
        <v>16</v>
      </c>
      <c r="G108" s="24">
        <f t="shared" si="56"/>
        <v>16</v>
      </c>
      <c r="H108" s="44"/>
      <c r="I108" s="44" t="s">
        <v>1</v>
      </c>
      <c r="J108" s="23" t="s">
        <v>1</v>
      </c>
      <c r="K108" s="44"/>
      <c r="L108" s="44"/>
      <c r="M108" s="61">
        <v>2</v>
      </c>
      <c r="N108" s="61">
        <v>0</v>
      </c>
      <c r="O108" s="61">
        <v>0</v>
      </c>
      <c r="P108" s="61">
        <v>0</v>
      </c>
      <c r="Q108" s="61">
        <v>0</v>
      </c>
      <c r="R108" s="24">
        <f t="shared" si="57"/>
        <v>1</v>
      </c>
      <c r="S108" s="47"/>
      <c r="T108" s="172"/>
    </row>
    <row r="109" spans="2:20" ht="16.5" customHeight="1">
      <c r="B109" s="325"/>
      <c r="C109" s="43" t="s">
        <v>77</v>
      </c>
      <c r="D109" s="149" t="s">
        <v>108</v>
      </c>
      <c r="E109" s="93" t="s">
        <v>39</v>
      </c>
      <c r="F109" s="24">
        <f>SUM(M109:Q109)*$F$1</f>
        <v>32</v>
      </c>
      <c r="G109" s="24">
        <f t="shared" si="56"/>
        <v>32</v>
      </c>
      <c r="H109" s="44"/>
      <c r="I109" s="44" t="s">
        <v>1</v>
      </c>
      <c r="J109" s="23" t="s">
        <v>1</v>
      </c>
      <c r="K109" s="44"/>
      <c r="L109" s="44"/>
      <c r="M109" s="61">
        <v>0</v>
      </c>
      <c r="N109" s="61">
        <v>4</v>
      </c>
      <c r="O109" s="61">
        <v>0</v>
      </c>
      <c r="P109" s="61">
        <v>0</v>
      </c>
      <c r="Q109" s="61">
        <v>0</v>
      </c>
      <c r="R109" s="24">
        <f t="shared" si="57"/>
        <v>2</v>
      </c>
      <c r="S109" s="47"/>
      <c r="T109" s="172"/>
    </row>
    <row r="110" spans="2:20" ht="16.5" customHeight="1">
      <c r="B110" s="325"/>
      <c r="C110" s="43" t="s">
        <v>78</v>
      </c>
      <c r="D110" s="149" t="s">
        <v>108</v>
      </c>
      <c r="E110" s="93" t="s">
        <v>39</v>
      </c>
      <c r="F110" s="24">
        <f t="shared" si="55"/>
        <v>32</v>
      </c>
      <c r="G110" s="24">
        <f t="shared" si="56"/>
        <v>32</v>
      </c>
      <c r="H110" s="44"/>
      <c r="I110" s="44" t="s">
        <v>1</v>
      </c>
      <c r="J110" s="23" t="s">
        <v>1</v>
      </c>
      <c r="K110" s="44"/>
      <c r="L110" s="44"/>
      <c r="M110" s="61">
        <v>0</v>
      </c>
      <c r="N110" s="61">
        <v>0</v>
      </c>
      <c r="O110" s="61">
        <v>4</v>
      </c>
      <c r="P110" s="61">
        <v>0</v>
      </c>
      <c r="Q110" s="61">
        <v>0</v>
      </c>
      <c r="R110" s="24">
        <f t="shared" si="57"/>
        <v>2</v>
      </c>
      <c r="S110" s="47"/>
      <c r="T110" s="172"/>
    </row>
    <row r="111" spans="2:20" ht="16.5" customHeight="1">
      <c r="B111" s="325"/>
      <c r="C111" s="43" t="s">
        <v>79</v>
      </c>
      <c r="D111" s="149" t="s">
        <v>108</v>
      </c>
      <c r="E111" s="93" t="s">
        <v>39</v>
      </c>
      <c r="F111" s="24">
        <f t="shared" si="55"/>
        <v>32</v>
      </c>
      <c r="G111" s="24">
        <f t="shared" si="56"/>
        <v>32</v>
      </c>
      <c r="H111" s="44"/>
      <c r="I111" s="23" t="s">
        <v>1</v>
      </c>
      <c r="J111" s="23" t="s">
        <v>1</v>
      </c>
      <c r="K111" s="44"/>
      <c r="L111" s="44"/>
      <c r="M111" s="61">
        <v>0</v>
      </c>
      <c r="N111" s="61">
        <v>0</v>
      </c>
      <c r="O111" s="61">
        <v>2</v>
      </c>
      <c r="P111" s="61">
        <v>2</v>
      </c>
      <c r="Q111" s="61">
        <v>0</v>
      </c>
      <c r="R111" s="24">
        <f>F111/$F$2</f>
        <v>2</v>
      </c>
      <c r="S111" s="47"/>
      <c r="T111" s="172"/>
    </row>
    <row r="112" spans="2:20" ht="16.5" customHeight="1">
      <c r="B112" s="325"/>
      <c r="C112" s="43" t="s">
        <v>80</v>
      </c>
      <c r="D112" s="149" t="s">
        <v>108</v>
      </c>
      <c r="E112" s="93" t="s">
        <v>39</v>
      </c>
      <c r="F112" s="24">
        <f t="shared" si="55"/>
        <v>32</v>
      </c>
      <c r="G112" s="24">
        <f t="shared" si="56"/>
        <v>32</v>
      </c>
      <c r="H112" s="44"/>
      <c r="I112" s="23" t="s">
        <v>1</v>
      </c>
      <c r="J112" s="23" t="s">
        <v>1</v>
      </c>
      <c r="K112" s="44"/>
      <c r="L112" s="44"/>
      <c r="M112" s="61">
        <v>0</v>
      </c>
      <c r="N112" s="61">
        <v>0</v>
      </c>
      <c r="O112" s="61">
        <v>0</v>
      </c>
      <c r="P112" s="61">
        <v>4</v>
      </c>
      <c r="Q112" s="61">
        <v>0</v>
      </c>
      <c r="R112" s="24">
        <f t="shared" si="57"/>
        <v>2</v>
      </c>
      <c r="S112" s="47"/>
      <c r="T112" s="172"/>
    </row>
    <row r="113" spans="2:24" ht="16.5" customHeight="1">
      <c r="B113" s="325"/>
      <c r="C113" s="43" t="s">
        <v>268</v>
      </c>
      <c r="D113" s="149" t="s">
        <v>108</v>
      </c>
      <c r="E113" s="92" t="s">
        <v>28</v>
      </c>
      <c r="F113" s="24">
        <f t="shared" si="55"/>
        <v>64</v>
      </c>
      <c r="G113" s="85">
        <f>F113*$F$3</f>
        <v>192</v>
      </c>
      <c r="H113" s="23"/>
      <c r="I113" s="23" t="s">
        <v>1</v>
      </c>
      <c r="J113" s="23" t="s">
        <v>1</v>
      </c>
      <c r="K113" s="23"/>
      <c r="L113" s="23"/>
      <c r="M113" s="24">
        <v>4</v>
      </c>
      <c r="N113" s="24">
        <v>4</v>
      </c>
      <c r="O113" s="24">
        <v>0</v>
      </c>
      <c r="P113" s="24">
        <v>0</v>
      </c>
      <c r="Q113" s="24">
        <v>0</v>
      </c>
      <c r="R113" s="24">
        <f t="shared" si="57"/>
        <v>4</v>
      </c>
      <c r="S113" s="47"/>
      <c r="T113" s="172"/>
    </row>
    <row r="114" spans="2:24" ht="16.5" customHeight="1" thickBot="1">
      <c r="B114" s="325"/>
      <c r="C114" s="43" t="s">
        <v>269</v>
      </c>
      <c r="D114" s="149" t="s">
        <v>108</v>
      </c>
      <c r="E114" s="92" t="s">
        <v>28</v>
      </c>
      <c r="F114" s="24">
        <f t="shared" si="55"/>
        <v>64</v>
      </c>
      <c r="G114" s="85">
        <f>F114*$F$3</f>
        <v>192</v>
      </c>
      <c r="H114" s="23"/>
      <c r="I114" s="23" t="s">
        <v>1</v>
      </c>
      <c r="J114" s="23" t="s">
        <v>1</v>
      </c>
      <c r="K114" s="23"/>
      <c r="L114" s="23"/>
      <c r="M114" s="24">
        <v>0</v>
      </c>
      <c r="N114" s="24">
        <v>0</v>
      </c>
      <c r="O114" s="24">
        <v>4</v>
      </c>
      <c r="P114" s="24">
        <v>4</v>
      </c>
      <c r="Q114" s="24">
        <v>0</v>
      </c>
      <c r="R114" s="24">
        <f t="shared" si="57"/>
        <v>4</v>
      </c>
      <c r="S114" s="47"/>
      <c r="T114" s="172"/>
    </row>
    <row r="115" spans="2:24" ht="16.5" customHeight="1" thickBot="1">
      <c r="B115" s="326"/>
      <c r="C115" s="17" t="s">
        <v>11</v>
      </c>
      <c r="D115" s="17"/>
      <c r="E115" s="4"/>
      <c r="F115" s="5">
        <f>SUM(F90:F114)</f>
        <v>1216</v>
      </c>
      <c r="G115" s="5">
        <f>SUM(G90:G114)</f>
        <v>1472</v>
      </c>
      <c r="H115" s="96">
        <f>SUMIF(E90:E114,"必須",G90:G114)</f>
        <v>592</v>
      </c>
      <c r="I115" s="105">
        <f>SUMIF(E90:E114,"選必",G90:G114)</f>
        <v>0</v>
      </c>
      <c r="J115" s="98">
        <f>SUMIF(E90:E114,"選択",G90:G114)</f>
        <v>880</v>
      </c>
      <c r="K115" s="4"/>
      <c r="L115" s="4"/>
      <c r="M115" s="5">
        <f>SUM(M90:M114)</f>
        <v>38</v>
      </c>
      <c r="N115" s="5">
        <f>SUM(N90:N114)</f>
        <v>38</v>
      </c>
      <c r="O115" s="5">
        <f>SUM(O90:O114)</f>
        <v>38</v>
      </c>
      <c r="P115" s="5"/>
      <c r="Q115" s="5">
        <f>SUM(Q90:Q114)</f>
        <v>0</v>
      </c>
      <c r="R115" s="5">
        <f>SUM(R90:R114)</f>
        <v>64</v>
      </c>
      <c r="S115" s="47"/>
      <c r="T115" s="172"/>
      <c r="U115" s="6"/>
      <c r="V115" s="6"/>
      <c r="W115" s="6"/>
      <c r="X115" s="109"/>
    </row>
    <row r="116" spans="2:24" ht="16.5" customHeight="1">
      <c r="B116" s="327" t="s">
        <v>142</v>
      </c>
      <c r="C116" s="19" t="s">
        <v>69</v>
      </c>
      <c r="D116" s="149" t="s">
        <v>107</v>
      </c>
      <c r="E116" s="91" t="s">
        <v>27</v>
      </c>
      <c r="F116" s="30">
        <f>SUM(M116:Q116)*$F$1</f>
        <v>64</v>
      </c>
      <c r="G116" s="30">
        <f>F116</f>
        <v>64</v>
      </c>
      <c r="H116" s="29" t="s">
        <v>1</v>
      </c>
      <c r="I116" s="20"/>
      <c r="J116" s="20" t="s">
        <v>1</v>
      </c>
      <c r="K116" s="29"/>
      <c r="L116" s="29"/>
      <c r="M116" s="30">
        <v>2</v>
      </c>
      <c r="N116" s="30">
        <v>2</v>
      </c>
      <c r="O116" s="30">
        <v>2</v>
      </c>
      <c r="P116" s="30">
        <v>2</v>
      </c>
      <c r="Q116" s="30">
        <v>0</v>
      </c>
      <c r="R116" s="108">
        <f>F116/$F$2/2</f>
        <v>2</v>
      </c>
      <c r="S116" s="47"/>
      <c r="T116" s="172"/>
    </row>
    <row r="117" spans="2:24" ht="16.5" customHeight="1">
      <c r="B117" s="325"/>
      <c r="C117" s="43" t="s">
        <v>260</v>
      </c>
      <c r="D117" s="149" t="s">
        <v>107</v>
      </c>
      <c r="E117" s="92" t="s">
        <v>28</v>
      </c>
      <c r="F117" s="26">
        <f>SUM(M117:Q117)*$F$1</f>
        <v>16</v>
      </c>
      <c r="G117" s="26">
        <f>F117</f>
        <v>16</v>
      </c>
      <c r="H117" s="25" t="s">
        <v>1</v>
      </c>
      <c r="I117" s="25"/>
      <c r="J117" s="25" t="s">
        <v>1</v>
      </c>
      <c r="K117" s="45"/>
      <c r="L117" s="45"/>
      <c r="M117" s="46">
        <v>0</v>
      </c>
      <c r="N117" s="46">
        <v>0</v>
      </c>
      <c r="O117" s="46">
        <v>0</v>
      </c>
      <c r="P117" s="46">
        <v>2</v>
      </c>
      <c r="Q117" s="46">
        <v>0</v>
      </c>
      <c r="R117" s="24">
        <f>F117/$F$2</f>
        <v>1</v>
      </c>
      <c r="S117" s="47"/>
      <c r="T117" s="172"/>
    </row>
    <row r="118" spans="2:24" ht="16.350000000000001" customHeight="1">
      <c r="B118" s="325"/>
      <c r="C118" s="43" t="s">
        <v>70</v>
      </c>
      <c r="D118" s="149" t="s">
        <v>107</v>
      </c>
      <c r="E118" s="93" t="s">
        <v>67</v>
      </c>
      <c r="F118" s="26">
        <f>SUM(M118:Q118)*$F$1</f>
        <v>32</v>
      </c>
      <c r="G118" s="26">
        <f>F118</f>
        <v>32</v>
      </c>
      <c r="H118" s="25" t="s">
        <v>1</v>
      </c>
      <c r="I118" s="25"/>
      <c r="J118" s="25" t="s">
        <v>1</v>
      </c>
      <c r="K118" s="45"/>
      <c r="L118" s="45"/>
      <c r="M118" s="46">
        <v>2</v>
      </c>
      <c r="N118" s="26">
        <v>2</v>
      </c>
      <c r="O118" s="46">
        <v>0</v>
      </c>
      <c r="P118" s="46">
        <v>0</v>
      </c>
      <c r="Q118" s="46">
        <v>0</v>
      </c>
      <c r="R118" s="24">
        <f>F118/$F$2</f>
        <v>2</v>
      </c>
      <c r="S118" s="47"/>
      <c r="T118" s="172"/>
    </row>
    <row r="119" spans="2:24" ht="16.5" customHeight="1">
      <c r="B119" s="325"/>
      <c r="C119" s="43" t="s">
        <v>72</v>
      </c>
      <c r="D119" s="149" t="s">
        <v>107</v>
      </c>
      <c r="E119" s="93" t="s">
        <v>67</v>
      </c>
      <c r="F119" s="26">
        <f t="shared" ref="F119:F136" si="72">SUM(M119:Q119)*$F$1</f>
        <v>128</v>
      </c>
      <c r="G119" s="26">
        <f t="shared" ref="G119:G122" si="73">F119</f>
        <v>128</v>
      </c>
      <c r="H119" s="44" t="s">
        <v>0</v>
      </c>
      <c r="I119" s="44"/>
      <c r="J119" s="23" t="s">
        <v>0</v>
      </c>
      <c r="K119" s="25"/>
      <c r="L119" s="45"/>
      <c r="M119" s="61">
        <v>4</v>
      </c>
      <c r="N119" s="61">
        <v>4</v>
      </c>
      <c r="O119" s="61">
        <v>4</v>
      </c>
      <c r="P119" s="61">
        <v>4</v>
      </c>
      <c r="Q119" s="61">
        <v>0</v>
      </c>
      <c r="R119" s="24">
        <f t="shared" ref="R119:R136" si="74">F119/$F$2</f>
        <v>8</v>
      </c>
      <c r="S119" s="47"/>
      <c r="T119" s="172" t="s">
        <v>349</v>
      </c>
    </row>
    <row r="120" spans="2:24" ht="16.5" customHeight="1">
      <c r="B120" s="325"/>
      <c r="C120" s="43" t="s">
        <v>306</v>
      </c>
      <c r="D120" s="149" t="s">
        <v>107</v>
      </c>
      <c r="E120" s="93" t="s">
        <v>67</v>
      </c>
      <c r="F120" s="26">
        <f>SUM(M120:Q120)*$F$1</f>
        <v>320</v>
      </c>
      <c r="G120" s="26">
        <f t="shared" ref="G120:G121" si="75">F120</f>
        <v>320</v>
      </c>
      <c r="H120" s="44" t="s">
        <v>0</v>
      </c>
      <c r="I120" s="44"/>
      <c r="J120" s="23" t="s">
        <v>0</v>
      </c>
      <c r="K120" s="25"/>
      <c r="L120" s="45"/>
      <c r="M120" s="61">
        <v>10</v>
      </c>
      <c r="N120" s="61">
        <v>10</v>
      </c>
      <c r="O120" s="61">
        <v>10</v>
      </c>
      <c r="P120" s="61">
        <v>10</v>
      </c>
      <c r="Q120" s="61">
        <v>0</v>
      </c>
      <c r="R120" s="170">
        <f>F120/$F$2/2</f>
        <v>10</v>
      </c>
      <c r="S120" s="47"/>
      <c r="T120" s="172"/>
    </row>
    <row r="121" spans="2:24" ht="16.5" customHeight="1" thickBot="1">
      <c r="B121" s="325"/>
      <c r="C121" s="147" t="s">
        <v>307</v>
      </c>
      <c r="D121" s="154" t="s">
        <v>107</v>
      </c>
      <c r="E121" s="162" t="s">
        <v>67</v>
      </c>
      <c r="F121" s="113">
        <f t="shared" ref="F121" si="76">SUM(M121:Q121)*$F$1</f>
        <v>0</v>
      </c>
      <c r="G121" s="113">
        <f t="shared" si="75"/>
        <v>0</v>
      </c>
      <c r="H121" s="157" t="s">
        <v>0</v>
      </c>
      <c r="I121" s="157"/>
      <c r="J121" s="112" t="s">
        <v>0</v>
      </c>
      <c r="K121" s="88"/>
      <c r="L121" s="87"/>
      <c r="M121" s="158"/>
      <c r="N121" s="158"/>
      <c r="O121" s="158"/>
      <c r="P121" s="158"/>
      <c r="Q121" s="158"/>
      <c r="R121" s="156">
        <f t="shared" ref="R121" si="77">F121/$F$2</f>
        <v>0</v>
      </c>
      <c r="S121" s="47"/>
      <c r="T121" s="172"/>
    </row>
    <row r="122" spans="2:24" ht="16.5" customHeight="1">
      <c r="B122" s="325"/>
      <c r="C122" s="200" t="s">
        <v>73</v>
      </c>
      <c r="D122" s="148" t="s">
        <v>108</v>
      </c>
      <c r="E122" s="159" t="s">
        <v>67</v>
      </c>
      <c r="F122" s="21">
        <f t="shared" si="72"/>
        <v>128</v>
      </c>
      <c r="G122" s="30">
        <f t="shared" si="73"/>
        <v>128</v>
      </c>
      <c r="H122" s="29"/>
      <c r="I122" s="20" t="s">
        <v>1</v>
      </c>
      <c r="J122" s="20" t="s">
        <v>1</v>
      </c>
      <c r="K122" s="20"/>
      <c r="L122" s="20"/>
      <c r="M122" s="21">
        <v>4</v>
      </c>
      <c r="N122" s="21">
        <v>4</v>
      </c>
      <c r="O122" s="21">
        <v>4</v>
      </c>
      <c r="P122" s="21">
        <v>4</v>
      </c>
      <c r="Q122" s="21">
        <v>0</v>
      </c>
      <c r="R122" s="21">
        <f t="shared" ref="R122" si="78">F122/$F$2</f>
        <v>8</v>
      </c>
      <c r="S122" s="47"/>
      <c r="T122" s="172" t="s">
        <v>302</v>
      </c>
    </row>
    <row r="123" spans="2:24" ht="16.5" customHeight="1">
      <c r="B123" s="325"/>
      <c r="C123" s="257" t="s">
        <v>336</v>
      </c>
      <c r="D123" s="149" t="s">
        <v>108</v>
      </c>
      <c r="E123" s="94" t="s">
        <v>39</v>
      </c>
      <c r="F123" s="24">
        <f t="shared" ref="F123:F126" si="79">SUM(M123:Q123)*$F$1</f>
        <v>16</v>
      </c>
      <c r="G123" s="26">
        <f t="shared" ref="G123:G126" si="80">F123</f>
        <v>16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0</v>
      </c>
      <c r="O123" s="61">
        <v>0</v>
      </c>
      <c r="P123" s="61">
        <v>0</v>
      </c>
      <c r="Q123" s="61">
        <v>0</v>
      </c>
      <c r="R123" s="24">
        <f t="shared" si="74"/>
        <v>1</v>
      </c>
      <c r="S123" s="47"/>
      <c r="T123" s="172" t="s">
        <v>348</v>
      </c>
    </row>
    <row r="124" spans="2:24" ht="16.5" customHeight="1">
      <c r="B124" s="325"/>
      <c r="C124" s="257" t="s">
        <v>337</v>
      </c>
      <c r="D124" s="149" t="s">
        <v>108</v>
      </c>
      <c r="E124" s="94" t="s">
        <v>39</v>
      </c>
      <c r="F124" s="24">
        <f t="shared" si="79"/>
        <v>16</v>
      </c>
      <c r="G124" s="26">
        <f t="shared" si="80"/>
        <v>16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2</v>
      </c>
      <c r="O124" s="61">
        <v>0</v>
      </c>
      <c r="P124" s="61">
        <v>0</v>
      </c>
      <c r="Q124" s="61">
        <v>0</v>
      </c>
      <c r="R124" s="24">
        <f t="shared" si="74"/>
        <v>1</v>
      </c>
      <c r="S124" s="47"/>
      <c r="T124" s="172" t="s">
        <v>348</v>
      </c>
    </row>
    <row r="125" spans="2:24" ht="16.5" customHeight="1">
      <c r="B125" s="325"/>
      <c r="C125" s="257" t="s">
        <v>338</v>
      </c>
      <c r="D125" s="149" t="s">
        <v>108</v>
      </c>
      <c r="E125" s="94" t="s">
        <v>39</v>
      </c>
      <c r="F125" s="24">
        <f t="shared" si="79"/>
        <v>16</v>
      </c>
      <c r="G125" s="26">
        <f t="shared" si="80"/>
        <v>16</v>
      </c>
      <c r="H125" s="45"/>
      <c r="I125" s="23" t="s">
        <v>1</v>
      </c>
      <c r="J125" s="23" t="s">
        <v>1</v>
      </c>
      <c r="K125" s="45"/>
      <c r="L125" s="45"/>
      <c r="M125" s="61">
        <v>0</v>
      </c>
      <c r="N125" s="61">
        <v>0</v>
      </c>
      <c r="O125" s="61">
        <v>2</v>
      </c>
      <c r="P125" s="61">
        <v>0</v>
      </c>
      <c r="Q125" s="61">
        <v>0</v>
      </c>
      <c r="R125" s="24">
        <f t="shared" si="74"/>
        <v>1</v>
      </c>
      <c r="S125" s="47"/>
      <c r="T125" s="172" t="s">
        <v>348</v>
      </c>
    </row>
    <row r="126" spans="2:24" ht="16.5" customHeight="1">
      <c r="B126" s="325"/>
      <c r="C126" s="257" t="s">
        <v>339</v>
      </c>
      <c r="D126" s="149" t="s">
        <v>108</v>
      </c>
      <c r="E126" s="94" t="s">
        <v>39</v>
      </c>
      <c r="F126" s="24">
        <f t="shared" si="79"/>
        <v>16</v>
      </c>
      <c r="G126" s="26">
        <f t="shared" si="80"/>
        <v>16</v>
      </c>
      <c r="H126" s="45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0</v>
      </c>
      <c r="P126" s="61">
        <v>2</v>
      </c>
      <c r="Q126" s="61">
        <v>0</v>
      </c>
      <c r="R126" s="24">
        <f t="shared" si="74"/>
        <v>1</v>
      </c>
      <c r="S126" s="47"/>
      <c r="T126" s="172" t="s">
        <v>348</v>
      </c>
    </row>
    <row r="127" spans="2:24" ht="16.5" customHeight="1">
      <c r="B127" s="325"/>
      <c r="C127" s="257" t="s">
        <v>104</v>
      </c>
      <c r="D127" s="149" t="s">
        <v>108</v>
      </c>
      <c r="E127" s="94" t="s">
        <v>39</v>
      </c>
      <c r="F127" s="24">
        <f t="shared" ref="F127:F128" si="81">SUM(M127:Q127)*$F$1</f>
        <v>32</v>
      </c>
      <c r="G127" s="26">
        <f t="shared" ref="G127:G128" si="82">F127</f>
        <v>32</v>
      </c>
      <c r="H127" s="45"/>
      <c r="I127" s="23" t="s">
        <v>1</v>
      </c>
      <c r="J127" s="23" t="s">
        <v>1</v>
      </c>
      <c r="K127" s="45"/>
      <c r="L127" s="45"/>
      <c r="M127" s="61">
        <v>2</v>
      </c>
      <c r="N127" s="61">
        <v>2</v>
      </c>
      <c r="O127" s="61">
        <v>0</v>
      </c>
      <c r="P127" s="61">
        <v>0</v>
      </c>
      <c r="Q127" s="61">
        <v>0</v>
      </c>
      <c r="R127" s="24">
        <f t="shared" si="74"/>
        <v>2</v>
      </c>
      <c r="S127" s="47"/>
      <c r="T127" s="172" t="s">
        <v>349</v>
      </c>
    </row>
    <row r="128" spans="2:24" ht="16.5" customHeight="1">
      <c r="B128" s="325"/>
      <c r="C128" s="257" t="s">
        <v>101</v>
      </c>
      <c r="D128" s="149" t="s">
        <v>108</v>
      </c>
      <c r="E128" s="94" t="s">
        <v>39</v>
      </c>
      <c r="F128" s="24">
        <f t="shared" si="81"/>
        <v>32</v>
      </c>
      <c r="G128" s="26">
        <f t="shared" si="82"/>
        <v>32</v>
      </c>
      <c r="H128" s="45"/>
      <c r="I128" s="23" t="s">
        <v>1</v>
      </c>
      <c r="J128" s="23" t="s">
        <v>1</v>
      </c>
      <c r="K128" s="45"/>
      <c r="L128" s="45"/>
      <c r="M128" s="61">
        <v>0</v>
      </c>
      <c r="N128" s="61">
        <v>0</v>
      </c>
      <c r="O128" s="61">
        <v>2</v>
      </c>
      <c r="P128" s="61">
        <v>2</v>
      </c>
      <c r="Q128" s="61">
        <v>0</v>
      </c>
      <c r="R128" s="24">
        <f t="shared" si="74"/>
        <v>2</v>
      </c>
      <c r="S128" s="47"/>
      <c r="T128" s="172" t="s">
        <v>349</v>
      </c>
    </row>
    <row r="129" spans="2:24" ht="16.5" customHeight="1">
      <c r="B129" s="325"/>
      <c r="C129" s="22" t="s">
        <v>308</v>
      </c>
      <c r="D129" s="149" t="s">
        <v>108</v>
      </c>
      <c r="E129" s="92" t="s">
        <v>28</v>
      </c>
      <c r="F129" s="26">
        <f t="shared" si="72"/>
        <v>64</v>
      </c>
      <c r="G129" s="106">
        <f>F129*$F$3</f>
        <v>192</v>
      </c>
      <c r="H129" s="45"/>
      <c r="I129" s="23" t="s">
        <v>1</v>
      </c>
      <c r="J129" s="23" t="s">
        <v>1</v>
      </c>
      <c r="K129" s="25"/>
      <c r="L129" s="45"/>
      <c r="M129" s="61">
        <v>4</v>
      </c>
      <c r="N129" s="61">
        <v>4</v>
      </c>
      <c r="O129" s="61">
        <v>0</v>
      </c>
      <c r="P129" s="61">
        <v>0</v>
      </c>
      <c r="Q129" s="61">
        <v>0</v>
      </c>
      <c r="R129" s="24">
        <f t="shared" si="74"/>
        <v>4</v>
      </c>
      <c r="S129" s="47"/>
      <c r="T129" s="172"/>
    </row>
    <row r="130" spans="2:24" ht="16.5" customHeight="1">
      <c r="B130" s="325"/>
      <c r="C130" s="22" t="s">
        <v>309</v>
      </c>
      <c r="D130" s="149" t="s">
        <v>108</v>
      </c>
      <c r="E130" s="92" t="s">
        <v>28</v>
      </c>
      <c r="F130" s="26">
        <f t="shared" ref="F130:F132" si="83">SUM(M130:Q130)*$F$1</f>
        <v>64</v>
      </c>
      <c r="G130" s="106">
        <f>F130*$F$3</f>
        <v>192</v>
      </c>
      <c r="H130" s="44"/>
      <c r="I130" s="23" t="s">
        <v>1</v>
      </c>
      <c r="J130" s="23" t="s">
        <v>1</v>
      </c>
      <c r="K130" s="45"/>
      <c r="L130" s="45"/>
      <c r="M130" s="61">
        <v>0</v>
      </c>
      <c r="N130" s="61">
        <v>0</v>
      </c>
      <c r="O130" s="61">
        <v>4</v>
      </c>
      <c r="P130" s="61">
        <v>4</v>
      </c>
      <c r="Q130" s="61">
        <v>0</v>
      </c>
      <c r="R130" s="24">
        <f t="shared" si="74"/>
        <v>4</v>
      </c>
      <c r="S130" s="47"/>
      <c r="T130" s="172"/>
    </row>
    <row r="131" spans="2:24" ht="16.5" customHeight="1">
      <c r="B131" s="325"/>
      <c r="C131" s="43" t="s">
        <v>131</v>
      </c>
      <c r="D131" s="149" t="s">
        <v>108</v>
      </c>
      <c r="E131" s="92" t="s">
        <v>28</v>
      </c>
      <c r="F131" s="26">
        <f t="shared" ref="F131" si="84">SUM(M131:Q131)*$F$1</f>
        <v>16</v>
      </c>
      <c r="G131" s="26">
        <f t="shared" ref="G131" si="85">F131</f>
        <v>16</v>
      </c>
      <c r="H131" s="44"/>
      <c r="I131" s="23" t="s">
        <v>1</v>
      </c>
      <c r="J131" s="23" t="s">
        <v>1</v>
      </c>
      <c r="K131" s="25"/>
      <c r="L131" s="45"/>
      <c r="M131" s="46">
        <v>2</v>
      </c>
      <c r="N131" s="46">
        <v>0</v>
      </c>
      <c r="O131" s="46">
        <v>0</v>
      </c>
      <c r="P131" s="46">
        <v>0</v>
      </c>
      <c r="Q131" s="46">
        <v>0</v>
      </c>
      <c r="R131" s="24">
        <f t="shared" si="74"/>
        <v>1</v>
      </c>
      <c r="S131" s="47"/>
      <c r="T131" s="172"/>
    </row>
    <row r="132" spans="2:24" ht="16.5" customHeight="1">
      <c r="B132" s="325"/>
      <c r="C132" s="22" t="s">
        <v>122</v>
      </c>
      <c r="D132" s="149" t="s">
        <v>108</v>
      </c>
      <c r="E132" s="92" t="s">
        <v>28</v>
      </c>
      <c r="F132" s="26">
        <f t="shared" si="83"/>
        <v>32</v>
      </c>
      <c r="G132" s="26">
        <f t="shared" ref="G132" si="86">F132</f>
        <v>32</v>
      </c>
      <c r="H132" s="45"/>
      <c r="I132" s="23" t="s">
        <v>1</v>
      </c>
      <c r="J132" s="23" t="s">
        <v>1</v>
      </c>
      <c r="K132" s="45"/>
      <c r="L132" s="45"/>
      <c r="M132" s="61">
        <v>4</v>
      </c>
      <c r="N132" s="61">
        <v>0</v>
      </c>
      <c r="O132" s="61">
        <v>0</v>
      </c>
      <c r="P132" s="61">
        <v>0</v>
      </c>
      <c r="Q132" s="61">
        <v>0</v>
      </c>
      <c r="R132" s="24">
        <f t="shared" si="74"/>
        <v>2</v>
      </c>
      <c r="S132" s="47"/>
      <c r="T132" s="172"/>
    </row>
    <row r="133" spans="2:24" ht="16.5" customHeight="1">
      <c r="B133" s="325"/>
      <c r="C133" s="43" t="s">
        <v>119</v>
      </c>
      <c r="D133" s="149" t="s">
        <v>108</v>
      </c>
      <c r="E133" s="92" t="s">
        <v>28</v>
      </c>
      <c r="F133" s="26">
        <f t="shared" ref="F133" si="87">SUM(M133:Q133)*$F$1</f>
        <v>96</v>
      </c>
      <c r="G133" s="26">
        <f t="shared" ref="G133:G136" si="88">F133</f>
        <v>96</v>
      </c>
      <c r="H133" s="45"/>
      <c r="I133" s="23" t="s">
        <v>1</v>
      </c>
      <c r="J133" s="23" t="s">
        <v>1</v>
      </c>
      <c r="K133" s="45"/>
      <c r="L133" s="45"/>
      <c r="M133" s="61">
        <v>0</v>
      </c>
      <c r="N133" s="61">
        <v>4</v>
      </c>
      <c r="O133" s="61">
        <v>4</v>
      </c>
      <c r="P133" s="61">
        <v>4</v>
      </c>
      <c r="Q133" s="61">
        <v>0</v>
      </c>
      <c r="R133" s="24">
        <f t="shared" si="74"/>
        <v>6</v>
      </c>
      <c r="S133" s="47"/>
      <c r="T133" s="172"/>
    </row>
    <row r="134" spans="2:24" ht="16.5" customHeight="1">
      <c r="B134" s="325"/>
      <c r="C134" s="43" t="s">
        <v>135</v>
      </c>
      <c r="D134" s="149" t="s">
        <v>108</v>
      </c>
      <c r="E134" s="92" t="s">
        <v>28</v>
      </c>
      <c r="F134" s="26">
        <f t="shared" si="72"/>
        <v>96</v>
      </c>
      <c r="G134" s="26">
        <f t="shared" si="88"/>
        <v>96</v>
      </c>
      <c r="H134" s="45"/>
      <c r="I134" s="23" t="s">
        <v>1</v>
      </c>
      <c r="J134" s="23" t="s">
        <v>1</v>
      </c>
      <c r="K134" s="44"/>
      <c r="L134" s="44"/>
      <c r="M134" s="61">
        <v>0</v>
      </c>
      <c r="N134" s="61">
        <v>4</v>
      </c>
      <c r="O134" s="61">
        <v>4</v>
      </c>
      <c r="P134" s="61">
        <v>4</v>
      </c>
      <c r="Q134" s="61">
        <v>0</v>
      </c>
      <c r="R134" s="24">
        <f t="shared" si="74"/>
        <v>6</v>
      </c>
      <c r="S134" s="47"/>
      <c r="T134" s="172"/>
    </row>
    <row r="135" spans="2:24" ht="16.5" customHeight="1">
      <c r="B135" s="325"/>
      <c r="C135" s="43" t="s">
        <v>148</v>
      </c>
      <c r="D135" s="149" t="s">
        <v>108</v>
      </c>
      <c r="E135" s="92" t="s">
        <v>28</v>
      </c>
      <c r="F135" s="26">
        <f t="shared" si="72"/>
        <v>16</v>
      </c>
      <c r="G135" s="26">
        <f t="shared" si="88"/>
        <v>16</v>
      </c>
      <c r="H135" s="45"/>
      <c r="I135" s="44" t="s">
        <v>1</v>
      </c>
      <c r="J135" s="23" t="s">
        <v>1</v>
      </c>
      <c r="K135" s="44"/>
      <c r="L135" s="44"/>
      <c r="M135" s="61">
        <v>2</v>
      </c>
      <c r="N135" s="61">
        <v>0</v>
      </c>
      <c r="O135" s="61">
        <v>0</v>
      </c>
      <c r="P135" s="61">
        <v>0</v>
      </c>
      <c r="Q135" s="61">
        <v>0</v>
      </c>
      <c r="R135" s="24">
        <f t="shared" si="74"/>
        <v>1</v>
      </c>
      <c r="S135" s="47"/>
      <c r="T135" s="172"/>
    </row>
    <row r="136" spans="2:24" ht="16.5" customHeight="1" thickBot="1">
      <c r="B136" s="325"/>
      <c r="C136" s="43" t="s">
        <v>149</v>
      </c>
      <c r="D136" s="149" t="s">
        <v>108</v>
      </c>
      <c r="E136" s="92" t="s">
        <v>28</v>
      </c>
      <c r="F136" s="26">
        <f t="shared" si="72"/>
        <v>16</v>
      </c>
      <c r="G136" s="26">
        <f t="shared" si="88"/>
        <v>16</v>
      </c>
      <c r="H136" s="45"/>
      <c r="I136" s="44" t="s">
        <v>1</v>
      </c>
      <c r="J136" s="23" t="s">
        <v>1</v>
      </c>
      <c r="K136" s="44"/>
      <c r="L136" s="44"/>
      <c r="M136" s="61">
        <v>0</v>
      </c>
      <c r="N136" s="61">
        <v>0</v>
      </c>
      <c r="O136" s="61">
        <v>2</v>
      </c>
      <c r="P136" s="61">
        <v>0</v>
      </c>
      <c r="Q136" s="61">
        <v>0</v>
      </c>
      <c r="R136" s="24">
        <f t="shared" si="74"/>
        <v>1</v>
      </c>
      <c r="S136" s="47"/>
      <c r="T136" s="172"/>
    </row>
    <row r="137" spans="2:24" ht="16.5" customHeight="1" thickBot="1">
      <c r="B137" s="326"/>
      <c r="C137" s="17" t="s">
        <v>11</v>
      </c>
      <c r="D137" s="17"/>
      <c r="E137" s="4"/>
      <c r="F137" s="11">
        <f>SUM(F116:F136)</f>
        <v>1216</v>
      </c>
      <c r="G137" s="11">
        <f>SUM(G116:G136)</f>
        <v>1472</v>
      </c>
      <c r="H137" s="96">
        <f>SUMIF(E116:E136,"必須",G116:G136)</f>
        <v>736</v>
      </c>
      <c r="I137" s="105">
        <f>SUMIF(E116:E136,"選必",G116:G136)</f>
        <v>0</v>
      </c>
      <c r="J137" s="98">
        <f>SUMIF(E116:E136,"選択",G116:G136)</f>
        <v>736</v>
      </c>
      <c r="K137" s="12"/>
      <c r="L137" s="12"/>
      <c r="M137" s="11">
        <f t="shared" ref="M137:R137" si="89">SUM(M116:M136)</f>
        <v>38</v>
      </c>
      <c r="N137" s="11">
        <f t="shared" si="89"/>
        <v>38</v>
      </c>
      <c r="O137" s="11">
        <f t="shared" si="89"/>
        <v>38</v>
      </c>
      <c r="P137" s="11">
        <f t="shared" si="89"/>
        <v>38</v>
      </c>
      <c r="Q137" s="11">
        <f t="shared" si="89"/>
        <v>0</v>
      </c>
      <c r="R137" s="11">
        <f t="shared" si="89"/>
        <v>64</v>
      </c>
      <c r="S137" s="47"/>
      <c r="T137" s="172"/>
      <c r="U137" s="6"/>
      <c r="V137" s="6"/>
      <c r="W137" s="6"/>
      <c r="X137" s="109"/>
    </row>
    <row r="138" spans="2:24" ht="16.5" customHeight="1">
      <c r="B138" s="322" t="s">
        <v>141</v>
      </c>
      <c r="C138" s="19" t="s">
        <v>69</v>
      </c>
      <c r="D138" s="148" t="s">
        <v>107</v>
      </c>
      <c r="E138" s="91" t="s">
        <v>27</v>
      </c>
      <c r="F138" s="30">
        <f>SUM(M138:Q138)*$F$1</f>
        <v>64</v>
      </c>
      <c r="G138" s="30">
        <f>F138</f>
        <v>64</v>
      </c>
      <c r="H138" s="20" t="s">
        <v>1</v>
      </c>
      <c r="I138" s="20"/>
      <c r="J138" s="20" t="s">
        <v>1</v>
      </c>
      <c r="K138" s="20"/>
      <c r="L138" s="20"/>
      <c r="M138" s="21">
        <v>2</v>
      </c>
      <c r="N138" s="21">
        <v>2</v>
      </c>
      <c r="O138" s="21">
        <v>2</v>
      </c>
      <c r="P138" s="21">
        <v>2</v>
      </c>
      <c r="Q138" s="21">
        <v>0</v>
      </c>
      <c r="R138" s="108">
        <f>F138/$F$2/2</f>
        <v>2</v>
      </c>
      <c r="S138" s="47"/>
      <c r="T138" s="172"/>
    </row>
    <row r="139" spans="2:24" ht="16.5" customHeight="1">
      <c r="B139" s="323"/>
      <c r="C139" s="43" t="s">
        <v>310</v>
      </c>
      <c r="D139" s="149" t="s">
        <v>107</v>
      </c>
      <c r="E139" s="92" t="s">
        <v>28</v>
      </c>
      <c r="F139" s="26">
        <f>SUM(M139:Q139)*$F$1</f>
        <v>64</v>
      </c>
      <c r="G139" s="26">
        <f>F139</f>
        <v>64</v>
      </c>
      <c r="H139" s="44" t="s">
        <v>0</v>
      </c>
      <c r="I139" s="44"/>
      <c r="J139" s="23" t="s">
        <v>0</v>
      </c>
      <c r="K139" s="45"/>
      <c r="L139" s="45"/>
      <c r="M139" s="46">
        <v>2</v>
      </c>
      <c r="N139" s="46">
        <v>2</v>
      </c>
      <c r="O139" s="46">
        <v>2</v>
      </c>
      <c r="P139" s="46">
        <v>2</v>
      </c>
      <c r="Q139" s="46">
        <v>0</v>
      </c>
      <c r="R139" s="24">
        <f>F139/$F$2</f>
        <v>4</v>
      </c>
      <c r="S139" s="47"/>
      <c r="T139" s="172"/>
    </row>
    <row r="140" spans="2:24" ht="16.5" customHeight="1">
      <c r="B140" s="323"/>
      <c r="C140" s="43" t="s">
        <v>311</v>
      </c>
      <c r="D140" s="149" t="s">
        <v>107</v>
      </c>
      <c r="E140" s="93" t="s">
        <v>67</v>
      </c>
      <c r="F140" s="26">
        <f t="shared" ref="F140:F141" si="90">SUM(M140:Q140)*$F$1</f>
        <v>160</v>
      </c>
      <c r="G140" s="26">
        <f t="shared" ref="G140:G141" si="91">F140</f>
        <v>160</v>
      </c>
      <c r="H140" s="44" t="s">
        <v>0</v>
      </c>
      <c r="I140" s="44"/>
      <c r="J140" s="23" t="s">
        <v>0</v>
      </c>
      <c r="K140" s="45"/>
      <c r="L140" s="45"/>
      <c r="M140" s="61">
        <v>10</v>
      </c>
      <c r="N140" s="61">
        <v>10</v>
      </c>
      <c r="O140" s="61">
        <v>0</v>
      </c>
      <c r="P140" s="61">
        <v>0</v>
      </c>
      <c r="Q140" s="61">
        <v>0</v>
      </c>
      <c r="R140" s="170">
        <f>F140/$F$2/2</f>
        <v>5</v>
      </c>
      <c r="S140" s="47"/>
      <c r="T140" s="172"/>
    </row>
    <row r="141" spans="2:24" ht="16.5" customHeight="1" thickBot="1">
      <c r="B141" s="323"/>
      <c r="C141" s="169" t="s">
        <v>312</v>
      </c>
      <c r="D141" s="168" t="s">
        <v>107</v>
      </c>
      <c r="E141" s="193" t="s">
        <v>67</v>
      </c>
      <c r="F141" s="32">
        <f t="shared" si="90"/>
        <v>0</v>
      </c>
      <c r="G141" s="32">
        <f t="shared" si="91"/>
        <v>0</v>
      </c>
      <c r="H141" s="52" t="s">
        <v>0</v>
      </c>
      <c r="I141" s="52"/>
      <c r="J141" s="28" t="s">
        <v>0</v>
      </c>
      <c r="K141" s="166"/>
      <c r="L141" s="166"/>
      <c r="M141" s="192"/>
      <c r="N141" s="192"/>
      <c r="O141" s="192"/>
      <c r="P141" s="192"/>
      <c r="Q141" s="192"/>
      <c r="R141" s="161">
        <f t="shared" ref="R141" si="92">F141/$F$2</f>
        <v>0</v>
      </c>
      <c r="S141" s="47"/>
      <c r="T141" s="172"/>
    </row>
    <row r="142" spans="2:24" ht="16.5" customHeight="1">
      <c r="B142" s="323"/>
      <c r="C142" s="43" t="s">
        <v>272</v>
      </c>
      <c r="D142" s="149" t="s">
        <v>108</v>
      </c>
      <c r="E142" s="95" t="s">
        <v>28</v>
      </c>
      <c r="F142" s="46">
        <f>SUM(M142:Q142)*$F$1</f>
        <v>64</v>
      </c>
      <c r="G142" s="191">
        <f>F142*$F$3</f>
        <v>192</v>
      </c>
      <c r="H142" s="45"/>
      <c r="I142" s="44" t="s">
        <v>1</v>
      </c>
      <c r="J142" s="44" t="s">
        <v>1</v>
      </c>
      <c r="K142" s="45"/>
      <c r="L142" s="45"/>
      <c r="M142" s="46">
        <v>4</v>
      </c>
      <c r="N142" s="46">
        <v>4</v>
      </c>
      <c r="O142" s="46">
        <v>0</v>
      </c>
      <c r="P142" s="46">
        <v>0</v>
      </c>
      <c r="Q142" s="46">
        <v>0</v>
      </c>
      <c r="R142" s="61">
        <f t="shared" ref="R142" si="93">F142/$F$2</f>
        <v>4</v>
      </c>
      <c r="S142" s="47"/>
      <c r="T142" s="172"/>
    </row>
    <row r="143" spans="2:24" ht="16.5" customHeight="1">
      <c r="B143" s="323"/>
      <c r="C143" s="22" t="s">
        <v>273</v>
      </c>
      <c r="D143" s="149" t="s">
        <v>108</v>
      </c>
      <c r="E143" s="92" t="s">
        <v>28</v>
      </c>
      <c r="F143" s="26">
        <f t="shared" ref="F143:F149" si="94">SUM(M143:Q143)*$F$1</f>
        <v>64</v>
      </c>
      <c r="G143" s="106">
        <f>F143*$F$3</f>
        <v>192</v>
      </c>
      <c r="H143" s="45"/>
      <c r="I143" s="23" t="s">
        <v>1</v>
      </c>
      <c r="J143" s="23" t="s">
        <v>1</v>
      </c>
      <c r="K143" s="25"/>
      <c r="L143" s="45"/>
      <c r="M143" s="46">
        <v>0</v>
      </c>
      <c r="N143" s="46">
        <v>0</v>
      </c>
      <c r="O143" s="46">
        <v>4</v>
      </c>
      <c r="P143" s="46">
        <v>4</v>
      </c>
      <c r="Q143" s="46">
        <v>0</v>
      </c>
      <c r="R143" s="24">
        <f t="shared" ref="R143:R147" si="95">F143/$F$2</f>
        <v>4</v>
      </c>
      <c r="S143" s="47"/>
      <c r="T143" s="172"/>
    </row>
    <row r="144" spans="2:24" ht="16.5" customHeight="1">
      <c r="B144" s="323"/>
      <c r="C144" s="22" t="s">
        <v>313</v>
      </c>
      <c r="D144" s="149" t="s">
        <v>108</v>
      </c>
      <c r="E144" s="92" t="s">
        <v>28</v>
      </c>
      <c r="F144" s="26">
        <f t="shared" ref="F144" si="96">SUM(M144:Q144)*$F$1</f>
        <v>32</v>
      </c>
      <c r="G144" s="26">
        <f t="shared" ref="G144:G149" si="97">F144</f>
        <v>32</v>
      </c>
      <c r="H144" s="45"/>
      <c r="I144" s="23" t="s">
        <v>1</v>
      </c>
      <c r="J144" s="23" t="s">
        <v>1</v>
      </c>
      <c r="K144" s="25"/>
      <c r="L144" s="45"/>
      <c r="M144" s="61">
        <v>2</v>
      </c>
      <c r="N144" s="61">
        <v>2</v>
      </c>
      <c r="O144" s="61">
        <v>0</v>
      </c>
      <c r="P144" s="61">
        <v>0</v>
      </c>
      <c r="Q144" s="61">
        <v>0</v>
      </c>
      <c r="R144" s="24">
        <f t="shared" si="95"/>
        <v>2</v>
      </c>
      <c r="S144" s="47"/>
      <c r="T144" s="172"/>
    </row>
    <row r="145" spans="2:24" ht="16.5" customHeight="1">
      <c r="B145" s="323"/>
      <c r="C145" s="22" t="s">
        <v>314</v>
      </c>
      <c r="D145" s="149" t="s">
        <v>108</v>
      </c>
      <c r="E145" s="93" t="s">
        <v>67</v>
      </c>
      <c r="F145" s="26">
        <f t="shared" ref="F145" si="98">SUM(M145:Q145)*$F$1</f>
        <v>32</v>
      </c>
      <c r="G145" s="26">
        <f t="shared" ref="G145" si="99">F145</f>
        <v>32</v>
      </c>
      <c r="H145" s="87"/>
      <c r="I145" s="23" t="s">
        <v>357</v>
      </c>
      <c r="J145" s="23" t="s">
        <v>1</v>
      </c>
      <c r="K145" s="88"/>
      <c r="L145" s="87"/>
      <c r="M145" s="61">
        <v>2</v>
      </c>
      <c r="N145" s="61">
        <v>2</v>
      </c>
      <c r="O145" s="61">
        <v>0</v>
      </c>
      <c r="P145" s="61">
        <v>0</v>
      </c>
      <c r="Q145" s="61">
        <v>0</v>
      </c>
      <c r="R145" s="24">
        <f t="shared" si="95"/>
        <v>2</v>
      </c>
      <c r="S145" s="47"/>
      <c r="T145" s="172" t="s">
        <v>358</v>
      </c>
    </row>
    <row r="146" spans="2:24" ht="16.5" customHeight="1">
      <c r="B146" s="323"/>
      <c r="C146" s="22" t="s">
        <v>340</v>
      </c>
      <c r="D146" s="149" t="s">
        <v>108</v>
      </c>
      <c r="E146" s="93" t="s">
        <v>67</v>
      </c>
      <c r="F146" s="26">
        <f t="shared" ref="F146:F147" si="100">SUM(M146:Q146)*$F$1</f>
        <v>16</v>
      </c>
      <c r="G146" s="26">
        <f t="shared" ref="G146:G147" si="101">F146</f>
        <v>16</v>
      </c>
      <c r="H146" s="87"/>
      <c r="I146" s="23" t="s">
        <v>357</v>
      </c>
      <c r="J146" s="23" t="s">
        <v>1</v>
      </c>
      <c r="K146" s="88"/>
      <c r="L146" s="87"/>
      <c r="M146" s="158">
        <v>2</v>
      </c>
      <c r="N146" s="158">
        <v>0</v>
      </c>
      <c r="O146" s="158">
        <v>0</v>
      </c>
      <c r="P146" s="158">
        <v>0</v>
      </c>
      <c r="Q146" s="158">
        <v>0</v>
      </c>
      <c r="R146" s="24">
        <f t="shared" si="95"/>
        <v>1</v>
      </c>
      <c r="S146" s="47"/>
      <c r="T146" s="172" t="s">
        <v>348</v>
      </c>
    </row>
    <row r="147" spans="2:24" ht="16.5" customHeight="1">
      <c r="B147" s="323"/>
      <c r="C147" s="22" t="s">
        <v>341</v>
      </c>
      <c r="D147" s="149" t="s">
        <v>108</v>
      </c>
      <c r="E147" s="93" t="s">
        <v>67</v>
      </c>
      <c r="F147" s="26">
        <f t="shared" si="100"/>
        <v>16</v>
      </c>
      <c r="G147" s="26">
        <f t="shared" si="101"/>
        <v>16</v>
      </c>
      <c r="H147" s="87"/>
      <c r="I147" s="23" t="s">
        <v>357</v>
      </c>
      <c r="J147" s="23" t="s">
        <v>1</v>
      </c>
      <c r="K147" s="88"/>
      <c r="L147" s="87"/>
      <c r="M147" s="158">
        <v>0</v>
      </c>
      <c r="N147" s="158">
        <v>2</v>
      </c>
      <c r="O147" s="158">
        <v>0</v>
      </c>
      <c r="P147" s="158">
        <v>0</v>
      </c>
      <c r="Q147" s="158">
        <v>0</v>
      </c>
      <c r="R147" s="24">
        <f t="shared" si="95"/>
        <v>1</v>
      </c>
      <c r="S147" s="47"/>
      <c r="T147" s="172" t="s">
        <v>348</v>
      </c>
    </row>
    <row r="148" spans="2:24" ht="16.5" customHeight="1">
      <c r="B148" s="323"/>
      <c r="C148" s="22" t="s">
        <v>155</v>
      </c>
      <c r="D148" s="149" t="s">
        <v>108</v>
      </c>
      <c r="E148" s="93" t="s">
        <v>67</v>
      </c>
      <c r="F148" s="26">
        <f t="shared" ref="F148" si="102">SUM(M148:Q148)*$F$1</f>
        <v>32</v>
      </c>
      <c r="G148" s="26">
        <f t="shared" ref="G148" si="103">F148</f>
        <v>32</v>
      </c>
      <c r="H148" s="87"/>
      <c r="I148" s="23" t="s">
        <v>1</v>
      </c>
      <c r="J148" s="23" t="s">
        <v>1</v>
      </c>
      <c r="K148" s="88"/>
      <c r="L148" s="87" t="s">
        <v>154</v>
      </c>
      <c r="M148" s="158">
        <v>0</v>
      </c>
      <c r="N148" s="158">
        <v>0</v>
      </c>
      <c r="O148" s="158">
        <v>0</v>
      </c>
      <c r="P148" s="158">
        <v>0</v>
      </c>
      <c r="Q148" s="158">
        <v>4</v>
      </c>
      <c r="R148" s="170">
        <f>F148/$F$2/2</f>
        <v>1</v>
      </c>
      <c r="S148" s="47"/>
      <c r="T148" s="172"/>
    </row>
    <row r="149" spans="2:24" ht="16.5" customHeight="1">
      <c r="B149" s="323"/>
      <c r="C149" s="22" t="s">
        <v>355</v>
      </c>
      <c r="D149" s="149" t="s">
        <v>108</v>
      </c>
      <c r="E149" s="330" t="s">
        <v>42</v>
      </c>
      <c r="F149" s="288">
        <f t="shared" si="94"/>
        <v>128</v>
      </c>
      <c r="G149" s="288">
        <f t="shared" si="97"/>
        <v>128</v>
      </c>
      <c r="H149" s="286"/>
      <c r="I149" s="286" t="s">
        <v>1</v>
      </c>
      <c r="J149" s="286" t="s">
        <v>1</v>
      </c>
      <c r="K149" s="286"/>
      <c r="L149" s="286"/>
      <c r="M149" s="288">
        <v>8</v>
      </c>
      <c r="N149" s="288">
        <v>8</v>
      </c>
      <c r="O149" s="288">
        <v>0</v>
      </c>
      <c r="P149" s="288">
        <v>0</v>
      </c>
      <c r="Q149" s="288">
        <v>0</v>
      </c>
      <c r="R149" s="288">
        <f>F149/$F$2</f>
        <v>8</v>
      </c>
      <c r="S149" s="47"/>
      <c r="T149" s="172" t="s">
        <v>348</v>
      </c>
    </row>
    <row r="150" spans="2:24" ht="16.5" customHeight="1">
      <c r="B150" s="323"/>
      <c r="C150" s="22" t="s">
        <v>318</v>
      </c>
      <c r="D150" s="149" t="s">
        <v>108</v>
      </c>
      <c r="E150" s="331"/>
      <c r="F150" s="315"/>
      <c r="G150" s="315"/>
      <c r="H150" s="287"/>
      <c r="I150" s="287"/>
      <c r="J150" s="287"/>
      <c r="K150" s="287"/>
      <c r="L150" s="287"/>
      <c r="M150" s="315"/>
      <c r="N150" s="315"/>
      <c r="O150" s="315"/>
      <c r="P150" s="315"/>
      <c r="Q150" s="315"/>
      <c r="R150" s="303"/>
      <c r="S150" s="47"/>
      <c r="T150" s="172" t="s">
        <v>358</v>
      </c>
    </row>
    <row r="151" spans="2:24" ht="16.5" customHeight="1">
      <c r="B151" s="323"/>
      <c r="C151" s="22" t="s">
        <v>356</v>
      </c>
      <c r="D151" s="149" t="s">
        <v>108</v>
      </c>
      <c r="E151" s="330" t="s">
        <v>42</v>
      </c>
      <c r="F151" s="288">
        <f t="shared" ref="F151" si="104">SUM(M151:Q151)*$F$1</f>
        <v>192</v>
      </c>
      <c r="G151" s="288">
        <f t="shared" ref="G151" si="105">F151</f>
        <v>192</v>
      </c>
      <c r="H151" s="286"/>
      <c r="I151" s="286" t="s">
        <v>1</v>
      </c>
      <c r="J151" s="286"/>
      <c r="K151" s="286" t="s">
        <v>1</v>
      </c>
      <c r="L151" s="286"/>
      <c r="M151" s="288">
        <v>0</v>
      </c>
      <c r="N151" s="288">
        <v>0</v>
      </c>
      <c r="O151" s="288">
        <v>12</v>
      </c>
      <c r="P151" s="288">
        <v>12</v>
      </c>
      <c r="Q151" s="288">
        <v>0</v>
      </c>
      <c r="R151" s="319">
        <f>F151/$F$2/3*2</f>
        <v>8</v>
      </c>
      <c r="S151" s="47"/>
      <c r="T151" s="172" t="s">
        <v>348</v>
      </c>
    </row>
    <row r="152" spans="2:24" ht="16.5" customHeight="1" thickBot="1">
      <c r="B152" s="323"/>
      <c r="C152" s="22" t="s">
        <v>319</v>
      </c>
      <c r="D152" s="149" t="s">
        <v>108</v>
      </c>
      <c r="E152" s="331"/>
      <c r="F152" s="315"/>
      <c r="G152" s="315"/>
      <c r="H152" s="287"/>
      <c r="I152" s="287"/>
      <c r="J152" s="287"/>
      <c r="K152" s="340"/>
      <c r="L152" s="287"/>
      <c r="M152" s="315"/>
      <c r="N152" s="315"/>
      <c r="O152" s="315"/>
      <c r="P152" s="315"/>
      <c r="Q152" s="315"/>
      <c r="R152" s="341"/>
      <c r="S152" s="47"/>
      <c r="T152" s="172" t="s">
        <v>358</v>
      </c>
    </row>
    <row r="153" spans="2:24" ht="16.5" customHeight="1" thickBot="1">
      <c r="B153" s="324"/>
      <c r="C153" s="33" t="s">
        <v>11</v>
      </c>
      <c r="D153" s="33"/>
      <c r="E153" s="5"/>
      <c r="F153" s="11">
        <f>SUM(F138:F152)</f>
        <v>864</v>
      </c>
      <c r="G153" s="11">
        <f>SUM(G138:G152)</f>
        <v>1120</v>
      </c>
      <c r="H153" s="96">
        <f>SUMIF(E138:E152,"必須",G138:G152)</f>
        <v>544</v>
      </c>
      <c r="I153" s="105">
        <f>SUMIF(E138:E152,"選必",G138:G152)</f>
        <v>320</v>
      </c>
      <c r="J153" s="98">
        <f>SUMIF(E138:E152,"選択",G138:G152)</f>
        <v>256</v>
      </c>
      <c r="K153" s="12"/>
      <c r="L153" s="12"/>
      <c r="M153" s="11">
        <f t="shared" ref="M153:R153" si="106">SUM(M138:M152)</f>
        <v>32</v>
      </c>
      <c r="N153" s="11">
        <f t="shared" si="106"/>
        <v>32</v>
      </c>
      <c r="O153" s="11">
        <f t="shared" si="106"/>
        <v>20</v>
      </c>
      <c r="P153" s="11">
        <f t="shared" si="106"/>
        <v>20</v>
      </c>
      <c r="Q153" s="11">
        <f t="shared" si="106"/>
        <v>4</v>
      </c>
      <c r="R153" s="11">
        <f t="shared" si="106"/>
        <v>42</v>
      </c>
      <c r="S153" s="47"/>
      <c r="T153" s="172"/>
      <c r="U153" s="6"/>
      <c r="V153" s="6"/>
      <c r="W153" s="6"/>
      <c r="X153" s="109"/>
    </row>
    <row r="154" spans="2:24" ht="16.5" customHeight="1" thickBot="1">
      <c r="B154" s="55"/>
      <c r="C154" s="48"/>
      <c r="D154" s="48"/>
      <c r="E154" s="13"/>
      <c r="F154" s="13"/>
      <c r="G154" s="13"/>
      <c r="H154" s="47"/>
      <c r="I154" s="47"/>
      <c r="J154" s="47"/>
      <c r="K154" s="47"/>
      <c r="L154" s="47"/>
      <c r="M154" s="13"/>
      <c r="N154" s="13"/>
      <c r="O154" s="13"/>
      <c r="P154" s="13"/>
      <c r="Q154" s="13"/>
      <c r="R154" s="13"/>
      <c r="S154" s="47"/>
      <c r="T154" s="172"/>
    </row>
    <row r="155" spans="2:24" ht="16.5" customHeight="1" thickBot="1">
      <c r="C155" s="35"/>
      <c r="D155" s="35"/>
      <c r="E155" s="34"/>
      <c r="F155" s="34"/>
      <c r="G155" s="34"/>
      <c r="H155" s="34"/>
      <c r="I155" s="4" t="s">
        <v>12</v>
      </c>
      <c r="J155" s="299" t="s">
        <v>8</v>
      </c>
      <c r="K155" s="300"/>
      <c r="L155" s="308" t="s">
        <v>48</v>
      </c>
      <c r="M155" s="309"/>
      <c r="N155" s="84" t="s">
        <v>49</v>
      </c>
      <c r="O155" s="71"/>
      <c r="P155" s="73"/>
      <c r="Q155" s="72"/>
      <c r="R155" s="73"/>
      <c r="S155" s="36"/>
      <c r="T155" s="241"/>
    </row>
    <row r="156" spans="2:24" ht="16.5" customHeight="1">
      <c r="B156" s="6"/>
      <c r="C156" s="35"/>
      <c r="D156" s="35"/>
      <c r="E156" s="14"/>
      <c r="F156" s="18"/>
      <c r="G156" s="18"/>
      <c r="H156" s="34"/>
      <c r="I156" s="7" t="s">
        <v>13</v>
      </c>
      <c r="J156" s="37">
        <f>SUMIF(H90:H114,"○",G90:G114)</f>
        <v>656</v>
      </c>
      <c r="K156" s="38">
        <f>J156/N156</f>
        <v>0.44565217391304346</v>
      </c>
      <c r="L156" s="62">
        <f>SUMIF(I90:I114,"○",G90:G114)</f>
        <v>816</v>
      </c>
      <c r="M156" s="63">
        <f>L156/N156</f>
        <v>0.55434782608695654</v>
      </c>
      <c r="N156" s="70">
        <f>G115</f>
        <v>1472</v>
      </c>
      <c r="O156" s="74"/>
      <c r="P156" s="76"/>
      <c r="Q156" s="75"/>
      <c r="R156" s="76"/>
      <c r="S156" s="36"/>
      <c r="T156" s="241"/>
    </row>
    <row r="157" spans="2:24" ht="16.5" customHeight="1">
      <c r="C157" s="35"/>
      <c r="D157" s="35"/>
      <c r="E157" s="14"/>
      <c r="F157" s="18"/>
      <c r="G157" s="18"/>
      <c r="H157" s="34"/>
      <c r="I157" s="8" t="s">
        <v>14</v>
      </c>
      <c r="J157" s="39">
        <f>SUMIF(H116:H136,"○",G116:G136)</f>
        <v>560</v>
      </c>
      <c r="K157" s="40">
        <f>J157/N157</f>
        <v>0.38043478260869568</v>
      </c>
      <c r="L157" s="64">
        <f>SUMIF(I116:I136,"○",G116:G136)</f>
        <v>912</v>
      </c>
      <c r="M157" s="65">
        <f>L157/N157</f>
        <v>0.61956521739130432</v>
      </c>
      <c r="N157" s="39">
        <f>G137</f>
        <v>1472</v>
      </c>
      <c r="O157" s="74"/>
      <c r="P157" s="76"/>
      <c r="Q157" s="75"/>
      <c r="R157" s="76"/>
      <c r="S157" s="36"/>
      <c r="T157" s="241"/>
    </row>
    <row r="158" spans="2:24" ht="16.5" customHeight="1" thickBot="1">
      <c r="C158" s="35"/>
      <c r="D158" s="35"/>
      <c r="E158" s="14"/>
      <c r="F158" s="18"/>
      <c r="G158" s="18"/>
      <c r="H158" s="34"/>
      <c r="I158" s="50" t="s">
        <v>17</v>
      </c>
      <c r="J158" s="51">
        <f>SUMIF(H138:H152,"○",G138:G152)</f>
        <v>288</v>
      </c>
      <c r="K158" s="49">
        <f>J158/N158</f>
        <v>0.25714285714285712</v>
      </c>
      <c r="L158" s="77">
        <f>SUMIF(I138:I152,"○",G138:G152)</f>
        <v>832</v>
      </c>
      <c r="M158" s="78">
        <f>L158/N158</f>
        <v>0.74285714285714288</v>
      </c>
      <c r="N158" s="51">
        <f>G153</f>
        <v>1120</v>
      </c>
      <c r="O158" s="74"/>
      <c r="P158" s="76"/>
      <c r="Q158" s="75"/>
      <c r="R158" s="76"/>
      <c r="S158" s="36"/>
      <c r="T158" s="241"/>
    </row>
    <row r="159" spans="2:24" ht="16.5" customHeight="1" thickBot="1">
      <c r="C159" s="35"/>
      <c r="D159" s="35"/>
      <c r="E159" s="14"/>
      <c r="F159" s="18"/>
      <c r="G159" s="18"/>
      <c r="H159" s="34"/>
      <c r="I159" s="4" t="s">
        <v>11</v>
      </c>
      <c r="J159" s="79">
        <f>SUM(J156:J158)</f>
        <v>1504</v>
      </c>
      <c r="K159" s="80">
        <f>J159/N159</f>
        <v>0.37007874015748032</v>
      </c>
      <c r="L159" s="81">
        <f>SUM(L156:L158)</f>
        <v>2560</v>
      </c>
      <c r="M159" s="82">
        <f>L159/N159</f>
        <v>0.62992125984251968</v>
      </c>
      <c r="N159" s="83">
        <f>SUM(N156:N158)</f>
        <v>4064</v>
      </c>
      <c r="O159" s="74"/>
      <c r="P159" s="76"/>
      <c r="Q159" s="75"/>
      <c r="R159" s="76"/>
      <c r="S159" s="36"/>
      <c r="T159" s="241"/>
    </row>
    <row r="160" spans="2:24" ht="16.5" customHeight="1">
      <c r="S160" s="36"/>
      <c r="T160" s="241"/>
    </row>
  </sheetData>
  <mergeCells count="74">
    <mergeCell ref="M151:M152"/>
    <mergeCell ref="J151:J152"/>
    <mergeCell ref="J88:K88"/>
    <mergeCell ref="E96:E97"/>
    <mergeCell ref="M34:Q34"/>
    <mergeCell ref="D34:D35"/>
    <mergeCell ref="J28:K28"/>
    <mergeCell ref="L28:M28"/>
    <mergeCell ref="D88:D89"/>
    <mergeCell ref="F34:F35"/>
    <mergeCell ref="G34:G35"/>
    <mergeCell ref="H34:I34"/>
    <mergeCell ref="J34:K34"/>
    <mergeCell ref="L34:L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R34:R35"/>
    <mergeCell ref="B36:B65"/>
    <mergeCell ref="B66:B79"/>
    <mergeCell ref="R88:R89"/>
    <mergeCell ref="B90:B115"/>
    <mergeCell ref="J81:K81"/>
    <mergeCell ref="L81:M81"/>
    <mergeCell ref="B88:B89"/>
    <mergeCell ref="C88:C89"/>
    <mergeCell ref="E88:E89"/>
    <mergeCell ref="F88:F89"/>
    <mergeCell ref="G88:G89"/>
    <mergeCell ref="H88:I88"/>
    <mergeCell ref="B34:B35"/>
    <mergeCell ref="C34:C35"/>
    <mergeCell ref="E34:E35"/>
    <mergeCell ref="B138:B153"/>
    <mergeCell ref="L88:L89"/>
    <mergeCell ref="M88:Q88"/>
    <mergeCell ref="B116:B137"/>
    <mergeCell ref="K151:K152"/>
    <mergeCell ref="L151:L152"/>
    <mergeCell ref="H151:H152"/>
    <mergeCell ref="I151:I152"/>
    <mergeCell ref="O149:O150"/>
    <mergeCell ref="Q149:Q150"/>
    <mergeCell ref="G151:G152"/>
    <mergeCell ref="F151:F152"/>
    <mergeCell ref="J149:J150"/>
    <mergeCell ref="K149:K150"/>
    <mergeCell ref="L149:L150"/>
    <mergeCell ref="M149:M150"/>
    <mergeCell ref="J155:K155"/>
    <mergeCell ref="L155:M155"/>
    <mergeCell ref="R151:R152"/>
    <mergeCell ref="E151:E152"/>
    <mergeCell ref="E149:E150"/>
    <mergeCell ref="F149:F150"/>
    <mergeCell ref="G149:G150"/>
    <mergeCell ref="H149:H150"/>
    <mergeCell ref="I149:I150"/>
    <mergeCell ref="R149:R150"/>
    <mergeCell ref="P149:P150"/>
    <mergeCell ref="N149:N150"/>
    <mergeCell ref="N151:N152"/>
    <mergeCell ref="O151:O152"/>
    <mergeCell ref="Q151:Q152"/>
    <mergeCell ref="P151:P152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47" zoomScale="70" zoomScaleNormal="85" zoomScaleSheetLayoutView="70" workbookViewId="0">
      <selection activeCell="G48" sqref="G48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1" style="15" bestFit="1" customWidth="1"/>
    <col min="5" max="5" width="10" style="2" customWidth="1"/>
    <col min="6" max="7" width="9.109375" style="2" customWidth="1"/>
    <col min="8" max="18" width="7" style="2" customWidth="1"/>
    <col min="19" max="19" width="6" style="2" customWidth="1"/>
    <col min="20" max="16384" width="9.2187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3.8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2" t="s">
        <v>2</v>
      </c>
      <c r="C6" s="346" t="s">
        <v>3</v>
      </c>
      <c r="D6" s="335" t="s">
        <v>106</v>
      </c>
      <c r="E6" s="312" t="s">
        <v>4</v>
      </c>
      <c r="F6" s="333" t="s">
        <v>51</v>
      </c>
      <c r="G6" s="333" t="s">
        <v>52</v>
      </c>
      <c r="H6" s="304" t="s">
        <v>5</v>
      </c>
      <c r="I6" s="305"/>
      <c r="J6" s="304" t="s">
        <v>6</v>
      </c>
      <c r="K6" s="305"/>
      <c r="L6" s="342" t="s">
        <v>26</v>
      </c>
      <c r="M6" s="304" t="s">
        <v>7</v>
      </c>
      <c r="N6" s="310"/>
      <c r="O6" s="310"/>
      <c r="P6" s="310"/>
      <c r="Q6" s="305"/>
      <c r="R6" s="312" t="s">
        <v>35</v>
      </c>
    </row>
    <row r="7" spans="1:18" ht="18" customHeight="1" thickBot="1">
      <c r="B7" s="313"/>
      <c r="C7" s="347"/>
      <c r="D7" s="336"/>
      <c r="E7" s="313"/>
      <c r="F7" s="334"/>
      <c r="G7" s="334"/>
      <c r="H7" s="90" t="s">
        <v>8</v>
      </c>
      <c r="I7" s="90" t="s">
        <v>9</v>
      </c>
      <c r="J7" s="60" t="s">
        <v>29</v>
      </c>
      <c r="K7" s="60" t="s">
        <v>30</v>
      </c>
      <c r="L7" s="343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3"/>
    </row>
    <row r="8" spans="1:18" ht="16.5" customHeight="1">
      <c r="B8" s="325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25"/>
      <c r="C9" s="43" t="s">
        <v>320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25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25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25"/>
      <c r="C12" s="43" t="s">
        <v>321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25"/>
      <c r="C13" s="43" t="s">
        <v>322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25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25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25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25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25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25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25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25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25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25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26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27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25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25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25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25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25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25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25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25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25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25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25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25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25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25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26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99" t="s">
        <v>8</v>
      </c>
      <c r="K42" s="300"/>
      <c r="L42" s="308" t="s">
        <v>48</v>
      </c>
      <c r="M42" s="30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3.8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2" t="s">
        <v>2</v>
      </c>
      <c r="C49" s="346" t="s">
        <v>3</v>
      </c>
      <c r="D49" s="335" t="s">
        <v>106</v>
      </c>
      <c r="E49" s="312" t="s">
        <v>4</v>
      </c>
      <c r="F49" s="333" t="s">
        <v>51</v>
      </c>
      <c r="G49" s="333" t="s">
        <v>52</v>
      </c>
      <c r="H49" s="304" t="s">
        <v>5</v>
      </c>
      <c r="I49" s="305"/>
      <c r="J49" s="304" t="s">
        <v>6</v>
      </c>
      <c r="K49" s="305"/>
      <c r="L49" s="342" t="s">
        <v>26</v>
      </c>
      <c r="M49" s="304" t="s">
        <v>7</v>
      </c>
      <c r="N49" s="310"/>
      <c r="O49" s="310"/>
      <c r="P49" s="310"/>
      <c r="Q49" s="305"/>
      <c r="R49" s="312" t="s">
        <v>35</v>
      </c>
    </row>
    <row r="50" spans="2:18" ht="18" customHeight="1" thickBot="1">
      <c r="B50" s="313"/>
      <c r="C50" s="347"/>
      <c r="D50" s="336"/>
      <c r="E50" s="313"/>
      <c r="F50" s="334"/>
      <c r="G50" s="334"/>
      <c r="H50" s="90" t="s">
        <v>8</v>
      </c>
      <c r="I50" s="90" t="s">
        <v>9</v>
      </c>
      <c r="J50" s="60" t="s">
        <v>29</v>
      </c>
      <c r="K50" s="60" t="s">
        <v>30</v>
      </c>
      <c r="L50" s="343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3"/>
    </row>
    <row r="51" spans="2:18" ht="16.5" customHeight="1">
      <c r="B51" s="325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25"/>
      <c r="C52" s="43" t="s">
        <v>320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25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25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25"/>
      <c r="C55" s="43" t="s">
        <v>365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25"/>
      <c r="C56" s="43" t="s">
        <v>322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25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25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25"/>
      <c r="C59" s="19" t="s">
        <v>288</v>
      </c>
      <c r="D59" s="243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25"/>
      <c r="C60" s="43" t="s">
        <v>289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25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25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25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25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25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25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26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27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25"/>
      <c r="C69" s="43" t="s">
        <v>323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25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25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25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25"/>
      <c r="C73" s="43" t="s">
        <v>324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25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25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25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25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25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25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25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25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25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26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322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23"/>
      <c r="C85" s="43" t="s">
        <v>325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23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23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323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323"/>
      <c r="C89" s="19" t="s">
        <v>326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323"/>
      <c r="C90" s="43" t="s">
        <v>327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323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323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323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24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99" t="s">
        <v>8</v>
      </c>
      <c r="K96" s="300"/>
      <c r="L96" s="308" t="s">
        <v>48</v>
      </c>
      <c r="M96" s="30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  <mergeCell ref="J96:K96"/>
    <mergeCell ref="L96:M96"/>
    <mergeCell ref="B84:B94"/>
    <mergeCell ref="L49:L50"/>
    <mergeCell ref="M49:Q49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42:K42"/>
    <mergeCell ref="L42:M42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E88" sqref="E88"/>
    </sheetView>
  </sheetViews>
  <sheetFormatPr defaultColWidth="9.21875" defaultRowHeight="13.2"/>
  <cols>
    <col min="1" max="1" width="1.77734375" style="2" customWidth="1"/>
    <col min="2" max="2" width="9.21875" style="2" customWidth="1"/>
    <col min="3" max="3" width="28.6640625" style="15" customWidth="1"/>
    <col min="4" max="4" width="11" style="15" bestFit="1" customWidth="1"/>
    <col min="5" max="5" width="10" style="2" customWidth="1"/>
    <col min="6" max="7" width="9.109375" style="2" customWidth="1"/>
    <col min="8" max="18" width="7" style="2" customWidth="1"/>
    <col min="19" max="19" width="6" style="2" customWidth="1"/>
    <col min="20" max="16384" width="9.2187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3.8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2" t="s">
        <v>2</v>
      </c>
      <c r="C6" s="328" t="s">
        <v>3</v>
      </c>
      <c r="D6" s="335" t="s">
        <v>106</v>
      </c>
      <c r="E6" s="312" t="s">
        <v>4</v>
      </c>
      <c r="F6" s="333" t="s">
        <v>51</v>
      </c>
      <c r="G6" s="333" t="s">
        <v>52</v>
      </c>
      <c r="H6" s="304" t="s">
        <v>5</v>
      </c>
      <c r="I6" s="305"/>
      <c r="J6" s="304" t="s">
        <v>6</v>
      </c>
      <c r="K6" s="305"/>
      <c r="L6" s="342" t="s">
        <v>26</v>
      </c>
      <c r="M6" s="304" t="s">
        <v>7</v>
      </c>
      <c r="N6" s="310"/>
      <c r="O6" s="310"/>
      <c r="P6" s="310"/>
      <c r="Q6" s="305"/>
      <c r="R6" s="312" t="s">
        <v>35</v>
      </c>
    </row>
    <row r="7" spans="1:18" ht="18" customHeight="1" thickBot="1">
      <c r="B7" s="313"/>
      <c r="C7" s="339"/>
      <c r="D7" s="336"/>
      <c r="E7" s="313"/>
      <c r="F7" s="334"/>
      <c r="G7" s="334"/>
      <c r="H7" s="171" t="s">
        <v>8</v>
      </c>
      <c r="I7" s="171" t="s">
        <v>9</v>
      </c>
      <c r="J7" s="60" t="s">
        <v>29</v>
      </c>
      <c r="K7" s="60" t="s">
        <v>30</v>
      </c>
      <c r="L7" s="343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3"/>
    </row>
    <row r="8" spans="1:18" ht="16.5" customHeight="1">
      <c r="B8" s="325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25"/>
      <c r="C9" s="43" t="s">
        <v>320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25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25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25"/>
      <c r="C12" s="43" t="s">
        <v>321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25"/>
      <c r="C13" s="43" t="s">
        <v>322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25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25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25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25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25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25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25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25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25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25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26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27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25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25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25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25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25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25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25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25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25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25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25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25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25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25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26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99" t="s">
        <v>8</v>
      </c>
      <c r="K42" s="300"/>
      <c r="L42" s="308" t="s">
        <v>48</v>
      </c>
      <c r="M42" s="30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3.8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2" t="s">
        <v>2</v>
      </c>
      <c r="C49" s="346" t="s">
        <v>3</v>
      </c>
      <c r="D49" s="335" t="s">
        <v>106</v>
      </c>
      <c r="E49" s="312" t="s">
        <v>4</v>
      </c>
      <c r="F49" s="333" t="s">
        <v>51</v>
      </c>
      <c r="G49" s="333" t="s">
        <v>52</v>
      </c>
      <c r="H49" s="304" t="s">
        <v>5</v>
      </c>
      <c r="I49" s="305"/>
      <c r="J49" s="304" t="s">
        <v>6</v>
      </c>
      <c r="K49" s="305"/>
      <c r="L49" s="342" t="s">
        <v>26</v>
      </c>
      <c r="M49" s="304" t="s">
        <v>7</v>
      </c>
      <c r="N49" s="310"/>
      <c r="O49" s="310"/>
      <c r="P49" s="310"/>
      <c r="Q49" s="305"/>
      <c r="R49" s="312" t="s">
        <v>35</v>
      </c>
    </row>
    <row r="50" spans="2:18" ht="18" customHeight="1" thickBot="1">
      <c r="B50" s="313"/>
      <c r="C50" s="347"/>
      <c r="D50" s="336"/>
      <c r="E50" s="313"/>
      <c r="F50" s="334"/>
      <c r="G50" s="334"/>
      <c r="H50" s="171" t="s">
        <v>8</v>
      </c>
      <c r="I50" s="171" t="s">
        <v>9</v>
      </c>
      <c r="J50" s="60" t="s">
        <v>29</v>
      </c>
      <c r="K50" s="60" t="s">
        <v>30</v>
      </c>
      <c r="L50" s="343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3"/>
    </row>
    <row r="51" spans="2:18" ht="16.5" customHeight="1">
      <c r="B51" s="325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25"/>
      <c r="C52" s="43" t="s">
        <v>320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25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25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25"/>
      <c r="C55" s="43" t="s">
        <v>321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25"/>
      <c r="C56" s="43" t="s">
        <v>322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25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25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25"/>
      <c r="C59" s="19" t="s">
        <v>288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25"/>
      <c r="C60" s="43" t="s">
        <v>289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25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25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25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25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25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25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26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27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25"/>
      <c r="C69" s="43" t="s">
        <v>323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25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25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25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25"/>
      <c r="C73" s="43" t="s">
        <v>324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25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25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25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25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25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25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25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25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25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26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322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23"/>
      <c r="C85" s="43" t="s">
        <v>325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23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23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323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323"/>
      <c r="C89" s="19" t="s">
        <v>326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323"/>
      <c r="C90" s="43" t="s">
        <v>328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323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323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323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24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99" t="s">
        <v>8</v>
      </c>
      <c r="K96" s="300"/>
      <c r="L96" s="308" t="s">
        <v>48</v>
      </c>
      <c r="M96" s="30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49:R50"/>
    <mergeCell ref="B51:B67"/>
    <mergeCell ref="J96:K96"/>
    <mergeCell ref="L96:M96"/>
    <mergeCell ref="B68:B83"/>
    <mergeCell ref="B84:B94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Windows User</cp:lastModifiedBy>
  <cp:lastPrinted>2021-03-04T01:01:18Z</cp:lastPrinted>
  <dcterms:created xsi:type="dcterms:W3CDTF">2016-08-04T02:07:40Z</dcterms:created>
  <dcterms:modified xsi:type="dcterms:W3CDTF">2021-03-24T04:19:53Z</dcterms:modified>
</cp:coreProperties>
</file>