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eda-l540\Desktop\syllabus2021\"/>
    </mc:Choice>
  </mc:AlternateContent>
  <xr:revisionPtr revIDLastSave="0" documentId="13_ncr:1_{56F8A89E-DFF0-4D61-AC51-00245BE2196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統合カリキュラム" sheetId="17" r:id="rId1"/>
    <sheet name="コンピュータ教育学院＿一般" sheetId="9" r:id="rId2"/>
    <sheet name="メディアコミュニケーション＿一般" sheetId="15" r:id="rId3"/>
    <sheet name="コンピュータ教育学院＿留学" sheetId="13" r:id="rId4"/>
    <sheet name="メディアコミュニケーション＿留学" sheetId="16" r:id="rId5"/>
  </sheets>
  <definedNames>
    <definedName name="_xlnm._FilterDatabase" localSheetId="0" hidden="1">統合カリキュラム!$H$3:$R$136</definedName>
    <definedName name="_xlnm.Print_Area" localSheetId="1">コンピュータ教育学院＿一般!$A$4:$S$201</definedName>
    <definedName name="_xlnm.Print_Area" localSheetId="3">コンピュータ教育学院＿留学!$A$4:$S$101</definedName>
    <definedName name="_xlnm.Print_Area" localSheetId="2">メディアコミュニケーション＿一般!$A$4:$S$160</definedName>
    <definedName name="_xlnm.Print_Area" localSheetId="4">メディアコミュニケーション＿留学!$A$4:$S$101</definedName>
    <definedName name="_xlnm.Print_Area" localSheetId="0">統合カリキュラム!$A$1:$Q$148</definedName>
    <definedName name="_xlnm.Print_Titles" localSheetId="0">統合カリキュラム!$2:$3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1" i="9" l="1"/>
  <c r="R191" i="9" s="1"/>
  <c r="G191" i="9" l="1"/>
  <c r="F57" i="15"/>
  <c r="G57" i="15" s="1"/>
  <c r="F58" i="15"/>
  <c r="R58" i="15" s="1"/>
  <c r="F59" i="15"/>
  <c r="G59" i="15" s="1"/>
  <c r="F60" i="15"/>
  <c r="R60" i="15" s="1"/>
  <c r="R59" i="15" l="1"/>
  <c r="G60" i="15"/>
  <c r="G58" i="15"/>
  <c r="R57" i="15"/>
  <c r="H136" i="17" l="1"/>
  <c r="F73" i="15" l="1"/>
  <c r="G73" i="15" s="1"/>
  <c r="F74" i="15"/>
  <c r="G74" i="15" s="1"/>
  <c r="F75" i="15"/>
  <c r="G75" i="15" s="1"/>
  <c r="R75" i="15" l="1"/>
  <c r="R73" i="15"/>
  <c r="R74" i="15"/>
  <c r="F54" i="15"/>
  <c r="G54" i="15" s="1"/>
  <c r="R54" i="15" l="1"/>
  <c r="F118" i="9" l="1"/>
  <c r="R118" i="9" s="1"/>
  <c r="G118" i="9" l="1"/>
  <c r="F40" i="15"/>
  <c r="R40" i="15" s="1"/>
  <c r="G40" i="15" l="1"/>
  <c r="O120" i="9"/>
  <c r="F62" i="15" l="1"/>
  <c r="G62" i="15" s="1"/>
  <c r="F63" i="15"/>
  <c r="G63" i="15" s="1"/>
  <c r="R63" i="15" l="1"/>
  <c r="R62" i="15"/>
  <c r="F146" i="15"/>
  <c r="G146" i="15" s="1"/>
  <c r="F147" i="15"/>
  <c r="G147" i="15" s="1"/>
  <c r="F127" i="15"/>
  <c r="G127" i="15" s="1"/>
  <c r="F128" i="15"/>
  <c r="G128" i="15" s="1"/>
  <c r="F123" i="15"/>
  <c r="G123" i="15" s="1"/>
  <c r="F124" i="15"/>
  <c r="R124" i="15" s="1"/>
  <c r="F125" i="15"/>
  <c r="G125" i="15" s="1"/>
  <c r="F126" i="15"/>
  <c r="G126" i="15" s="1"/>
  <c r="F99" i="15"/>
  <c r="G99" i="15" s="1"/>
  <c r="F100" i="15"/>
  <c r="G100" i="15" s="1"/>
  <c r="F101" i="15"/>
  <c r="G101" i="15" s="1"/>
  <c r="F102" i="15"/>
  <c r="G102" i="15" s="1"/>
  <c r="G124" i="15" l="1"/>
  <c r="R146" i="15"/>
  <c r="R147" i="15"/>
  <c r="R128" i="15"/>
  <c r="R127" i="15"/>
  <c r="R126" i="15"/>
  <c r="R125" i="15"/>
  <c r="R123" i="15"/>
  <c r="R102" i="15"/>
  <c r="R101" i="15"/>
  <c r="R100" i="15"/>
  <c r="R99" i="15"/>
  <c r="F157" i="9"/>
  <c r="G157" i="9" s="1"/>
  <c r="F158" i="9"/>
  <c r="G158" i="9" s="1"/>
  <c r="F90" i="9"/>
  <c r="R90" i="9" s="1"/>
  <c r="F91" i="9"/>
  <c r="G91" i="9" s="1"/>
  <c r="F34" i="9"/>
  <c r="R34" i="9" s="1"/>
  <c r="F35" i="9"/>
  <c r="G35" i="9" s="1"/>
  <c r="R158" i="9" l="1"/>
  <c r="R157" i="9"/>
  <c r="R91" i="9"/>
  <c r="G90" i="9"/>
  <c r="G34" i="9"/>
  <c r="R35" i="9"/>
  <c r="Q82" i="15"/>
  <c r="Q29" i="15"/>
  <c r="S139" i="17"/>
  <c r="S141" i="17" s="1"/>
  <c r="F98" i="15" l="1"/>
  <c r="G98" i="15" s="1"/>
  <c r="F103" i="15"/>
  <c r="G103" i="15" s="1"/>
  <c r="F156" i="9"/>
  <c r="R156" i="9" s="1"/>
  <c r="F155" i="9"/>
  <c r="R155" i="9" s="1"/>
  <c r="F154" i="9"/>
  <c r="G154" i="9" s="1"/>
  <c r="F138" i="9"/>
  <c r="R138" i="9" s="1"/>
  <c r="F137" i="9"/>
  <c r="G137" i="9" s="1"/>
  <c r="F136" i="9"/>
  <c r="R136" i="9" s="1"/>
  <c r="F135" i="9"/>
  <c r="R135" i="9" s="1"/>
  <c r="F139" i="9"/>
  <c r="G139" i="9" s="1"/>
  <c r="F67" i="9"/>
  <c r="R67" i="9" s="1"/>
  <c r="I28" i="9"/>
  <c r="F12" i="9"/>
  <c r="R12" i="9" s="1"/>
  <c r="R137" i="9" l="1"/>
  <c r="R98" i="15"/>
  <c r="R103" i="15"/>
  <c r="R154" i="9"/>
  <c r="G155" i="9"/>
  <c r="G156" i="9"/>
  <c r="G135" i="9"/>
  <c r="G138" i="9"/>
  <c r="G136" i="9"/>
  <c r="R139" i="9"/>
  <c r="G67" i="9"/>
  <c r="G12" i="9"/>
  <c r="I143" i="17" l="1"/>
  <c r="J143" i="17"/>
  <c r="K143" i="17"/>
  <c r="L143" i="17"/>
  <c r="M143" i="17"/>
  <c r="N143" i="17"/>
  <c r="O143" i="17"/>
  <c r="P143" i="17"/>
  <c r="Q143" i="17"/>
  <c r="I144" i="17"/>
  <c r="J144" i="17"/>
  <c r="K144" i="17"/>
  <c r="L144" i="17"/>
  <c r="M144" i="17"/>
  <c r="N144" i="17"/>
  <c r="O144" i="17"/>
  <c r="P144" i="17"/>
  <c r="Q144" i="17"/>
  <c r="H144" i="17"/>
  <c r="H143" i="17"/>
  <c r="Q142" i="17"/>
  <c r="I142" i="17"/>
  <c r="J142" i="17"/>
  <c r="K142" i="17"/>
  <c r="L142" i="17"/>
  <c r="M142" i="17"/>
  <c r="N142" i="17"/>
  <c r="O142" i="17"/>
  <c r="P142" i="17"/>
  <c r="H142" i="17"/>
  <c r="I139" i="17"/>
  <c r="J139" i="17"/>
  <c r="K139" i="17"/>
  <c r="L139" i="17"/>
  <c r="M139" i="17"/>
  <c r="N139" i="17"/>
  <c r="O139" i="17"/>
  <c r="P139" i="17"/>
  <c r="Q139" i="17"/>
  <c r="H139" i="17"/>
  <c r="H140" i="17" s="1"/>
  <c r="H138" i="17"/>
  <c r="I138" i="17"/>
  <c r="J138" i="17"/>
  <c r="K138" i="17"/>
  <c r="L138" i="17"/>
  <c r="M138" i="17"/>
  <c r="N138" i="17"/>
  <c r="O138" i="17"/>
  <c r="P138" i="17"/>
  <c r="Q138" i="17"/>
  <c r="H145" i="17" l="1"/>
  <c r="N136" i="17"/>
  <c r="O136" i="17"/>
  <c r="O145" i="17" s="1"/>
  <c r="P136" i="17"/>
  <c r="Q136" i="17"/>
  <c r="I136" i="17"/>
  <c r="J136" i="17"/>
  <c r="J145" i="17" s="1"/>
  <c r="K136" i="17"/>
  <c r="K145" i="17" s="1"/>
  <c r="L136" i="17"/>
  <c r="L145" i="17" s="1"/>
  <c r="M136" i="17"/>
  <c r="M145" i="17" s="1"/>
  <c r="I140" i="17" l="1"/>
  <c r="I145" i="17"/>
  <c r="P140" i="17"/>
  <c r="P145" i="17"/>
  <c r="Q140" i="17"/>
  <c r="Q145" i="17"/>
  <c r="N140" i="17"/>
  <c r="N145" i="17"/>
  <c r="O140" i="17"/>
  <c r="J140" i="17"/>
  <c r="K140" i="17"/>
  <c r="L140" i="17"/>
  <c r="M140" i="17"/>
  <c r="F148" i="15"/>
  <c r="R148" i="15" s="1"/>
  <c r="F76" i="15"/>
  <c r="R76" i="15" s="1"/>
  <c r="F44" i="9"/>
  <c r="G44" i="9" s="1"/>
  <c r="F117" i="9"/>
  <c r="G117" i="9" s="1"/>
  <c r="P153" i="15"/>
  <c r="P137" i="15"/>
  <c r="P79" i="15"/>
  <c r="P65" i="15"/>
  <c r="P26" i="15"/>
  <c r="P94" i="16"/>
  <c r="P83" i="16"/>
  <c r="P67" i="16"/>
  <c r="P40" i="16"/>
  <c r="P24" i="16"/>
  <c r="P94" i="13"/>
  <c r="P83" i="13"/>
  <c r="P67" i="13"/>
  <c r="P40" i="13"/>
  <c r="P24" i="13"/>
  <c r="Q151" i="9"/>
  <c r="P193" i="9"/>
  <c r="P186" i="9"/>
  <c r="P175" i="9"/>
  <c r="P151" i="9"/>
  <c r="P120" i="9"/>
  <c r="P108" i="9"/>
  <c r="P83" i="9"/>
  <c r="P53" i="9"/>
  <c r="P28" i="9"/>
  <c r="G76" i="15" l="1"/>
  <c r="R44" i="9"/>
  <c r="R117" i="9"/>
  <c r="G148" i="15"/>
  <c r="F104" i="15"/>
  <c r="F109" i="15"/>
  <c r="F105" i="15"/>
  <c r="R105" i="15" s="1"/>
  <c r="F140" i="15"/>
  <c r="G140" i="15" s="1"/>
  <c r="F141" i="15"/>
  <c r="G141" i="15" s="1"/>
  <c r="F142" i="15"/>
  <c r="G142" i="15" s="1"/>
  <c r="G104" i="15" l="1"/>
  <c r="R104" i="15"/>
  <c r="R141" i="15"/>
  <c r="R142" i="15"/>
  <c r="G105" i="15"/>
  <c r="R140" i="15"/>
  <c r="F106" i="15"/>
  <c r="G106" i="15" s="1"/>
  <c r="F107" i="15"/>
  <c r="G107" i="15" s="1"/>
  <c r="R106" i="15" l="1"/>
  <c r="R107" i="15"/>
  <c r="F11" i="15"/>
  <c r="G11" i="15" s="1"/>
  <c r="F71" i="15"/>
  <c r="R71" i="15" s="1"/>
  <c r="F41" i="15"/>
  <c r="G41" i="15" s="1"/>
  <c r="F42" i="15"/>
  <c r="R42" i="15" s="1"/>
  <c r="G42" i="15" l="1"/>
  <c r="R11" i="15"/>
  <c r="G71" i="15"/>
  <c r="R41" i="15"/>
  <c r="F24" i="15" l="1"/>
  <c r="G24" i="15" s="1"/>
  <c r="F25" i="15"/>
  <c r="R25" i="15" s="1"/>
  <c r="G25" i="15" l="1"/>
  <c r="R24" i="15"/>
  <c r="Q65" i="15"/>
  <c r="F86" i="13"/>
  <c r="F87" i="13"/>
  <c r="R87" i="13" s="1"/>
  <c r="F86" i="16"/>
  <c r="Q94" i="16"/>
  <c r="O94" i="16"/>
  <c r="N94" i="16"/>
  <c r="M94" i="16"/>
  <c r="I94" i="16"/>
  <c r="F93" i="16"/>
  <c r="R93" i="16" s="1"/>
  <c r="F92" i="16"/>
  <c r="G92" i="16" s="1"/>
  <c r="F91" i="16"/>
  <c r="R91" i="16" s="1"/>
  <c r="F90" i="16"/>
  <c r="R90" i="16" s="1"/>
  <c r="F89" i="16"/>
  <c r="R89" i="16" s="1"/>
  <c r="F88" i="16"/>
  <c r="R88" i="16" s="1"/>
  <c r="F87" i="16"/>
  <c r="R87" i="16" s="1"/>
  <c r="F85" i="16"/>
  <c r="R85" i="16" s="1"/>
  <c r="F84" i="16"/>
  <c r="G84" i="16" s="1"/>
  <c r="Q83" i="16"/>
  <c r="O83" i="16"/>
  <c r="N83" i="16"/>
  <c r="M83" i="16"/>
  <c r="I83" i="16"/>
  <c r="F82" i="16"/>
  <c r="R82" i="16" s="1"/>
  <c r="F81" i="16"/>
  <c r="R81" i="16" s="1"/>
  <c r="F80" i="16"/>
  <c r="G80" i="16" s="1"/>
  <c r="F79" i="16"/>
  <c r="G79" i="16" s="1"/>
  <c r="F78" i="16"/>
  <c r="R78" i="16" s="1"/>
  <c r="F77" i="16"/>
  <c r="R77" i="16" s="1"/>
  <c r="F76" i="16"/>
  <c r="G76" i="16" s="1"/>
  <c r="F75" i="16"/>
  <c r="G75" i="16" s="1"/>
  <c r="F74" i="16"/>
  <c r="R74" i="16" s="1"/>
  <c r="F73" i="16"/>
  <c r="R73" i="16" s="1"/>
  <c r="F72" i="16"/>
  <c r="R72" i="16" s="1"/>
  <c r="F71" i="16"/>
  <c r="R71" i="16" s="1"/>
  <c r="F70" i="16"/>
  <c r="R70" i="16" s="1"/>
  <c r="F69" i="16"/>
  <c r="G69" i="16" s="1"/>
  <c r="F68" i="16"/>
  <c r="G68" i="16" s="1"/>
  <c r="Q67" i="16"/>
  <c r="O67" i="16"/>
  <c r="N67" i="16"/>
  <c r="M67" i="16"/>
  <c r="I67" i="16"/>
  <c r="F66" i="16"/>
  <c r="R66" i="16" s="1"/>
  <c r="F65" i="16"/>
  <c r="R65" i="16" s="1"/>
  <c r="F64" i="16"/>
  <c r="R64" i="16" s="1"/>
  <c r="F63" i="16"/>
  <c r="G63" i="16" s="1"/>
  <c r="F62" i="16"/>
  <c r="G62" i="16" s="1"/>
  <c r="F61" i="16"/>
  <c r="R61" i="16" s="1"/>
  <c r="F60" i="16"/>
  <c r="R60" i="16" s="1"/>
  <c r="F59" i="16"/>
  <c r="R59" i="16" s="1"/>
  <c r="F58" i="16"/>
  <c r="R58" i="16" s="1"/>
  <c r="F57" i="16"/>
  <c r="R57" i="16" s="1"/>
  <c r="F56" i="16"/>
  <c r="R56" i="16" s="1"/>
  <c r="F55" i="16"/>
  <c r="R55" i="16" s="1"/>
  <c r="F54" i="16"/>
  <c r="R54" i="16" s="1"/>
  <c r="F53" i="16"/>
  <c r="R53" i="16" s="1"/>
  <c r="F52" i="16"/>
  <c r="R52" i="16" s="1"/>
  <c r="F51" i="16"/>
  <c r="G51" i="16" s="1"/>
  <c r="Q40" i="16"/>
  <c r="O40" i="16"/>
  <c r="N40" i="16"/>
  <c r="M40" i="16"/>
  <c r="I40" i="16"/>
  <c r="F39" i="16"/>
  <c r="R39" i="16" s="1"/>
  <c r="F38" i="16"/>
  <c r="R38" i="16" s="1"/>
  <c r="F37" i="16"/>
  <c r="G37" i="16" s="1"/>
  <c r="F36" i="16"/>
  <c r="G36" i="16" s="1"/>
  <c r="F35" i="16"/>
  <c r="R35" i="16" s="1"/>
  <c r="F34" i="16"/>
  <c r="R34" i="16" s="1"/>
  <c r="F33" i="16"/>
  <c r="G33" i="16" s="1"/>
  <c r="F32" i="16"/>
  <c r="G32" i="16" s="1"/>
  <c r="F31" i="16"/>
  <c r="R31" i="16" s="1"/>
  <c r="F30" i="16"/>
  <c r="R30" i="16" s="1"/>
  <c r="F29" i="16"/>
  <c r="R29" i="16" s="1"/>
  <c r="F28" i="16"/>
  <c r="R28" i="16" s="1"/>
  <c r="F27" i="16"/>
  <c r="G27" i="16" s="1"/>
  <c r="F26" i="16"/>
  <c r="R26" i="16" s="1"/>
  <c r="F25" i="16"/>
  <c r="R25" i="16" s="1"/>
  <c r="Q24" i="16"/>
  <c r="O24" i="16"/>
  <c r="N24" i="16"/>
  <c r="M24" i="16"/>
  <c r="I24" i="16"/>
  <c r="F23" i="16"/>
  <c r="G23" i="16" s="1"/>
  <c r="F22" i="16"/>
  <c r="R22" i="16" s="1"/>
  <c r="F21" i="16"/>
  <c r="R21" i="16" s="1"/>
  <c r="F20" i="16"/>
  <c r="G20" i="16" s="1"/>
  <c r="F19" i="16"/>
  <c r="G19" i="16" s="1"/>
  <c r="F18" i="16"/>
  <c r="R18" i="16" s="1"/>
  <c r="F17" i="16"/>
  <c r="R17" i="16" s="1"/>
  <c r="F16" i="16"/>
  <c r="R16" i="16" s="1"/>
  <c r="F15" i="16"/>
  <c r="G15" i="16" s="1"/>
  <c r="F14" i="16"/>
  <c r="G14" i="16" s="1"/>
  <c r="F13" i="16"/>
  <c r="R13" i="16" s="1"/>
  <c r="F12" i="16"/>
  <c r="R12" i="16" s="1"/>
  <c r="F11" i="16"/>
  <c r="R11" i="16" s="1"/>
  <c r="F10" i="16"/>
  <c r="R10" i="16" s="1"/>
  <c r="F9" i="16"/>
  <c r="R9" i="16" s="1"/>
  <c r="F8" i="16"/>
  <c r="G8" i="16" s="1"/>
  <c r="I24" i="13"/>
  <c r="M24" i="13"/>
  <c r="N24" i="13"/>
  <c r="O24" i="13"/>
  <c r="G16" i="16" l="1"/>
  <c r="G85" i="16"/>
  <c r="G86" i="16"/>
  <c r="R86" i="16"/>
  <c r="G72" i="16"/>
  <c r="G70" i="16"/>
  <c r="G71" i="16"/>
  <c r="J98" i="16" s="1"/>
  <c r="G58" i="16"/>
  <c r="R51" i="16"/>
  <c r="G52" i="16"/>
  <c r="G53" i="16"/>
  <c r="J97" i="16" s="1"/>
  <c r="G54" i="16"/>
  <c r="G55" i="16"/>
  <c r="G57" i="16"/>
  <c r="G28" i="16"/>
  <c r="J40" i="16" s="1"/>
  <c r="R27" i="16"/>
  <c r="G29" i="16"/>
  <c r="G30" i="16"/>
  <c r="G31" i="16"/>
  <c r="G26" i="16"/>
  <c r="G25" i="16"/>
  <c r="R14" i="16"/>
  <c r="G11" i="16"/>
  <c r="G87" i="13"/>
  <c r="G86" i="13"/>
  <c r="R86" i="13"/>
  <c r="G88" i="16"/>
  <c r="G10" i="16"/>
  <c r="R15" i="16"/>
  <c r="G56" i="16"/>
  <c r="G73" i="16"/>
  <c r="R69" i="16"/>
  <c r="G74" i="16"/>
  <c r="R68" i="16"/>
  <c r="G12" i="16"/>
  <c r="F94" i="16"/>
  <c r="G59" i="16"/>
  <c r="R84" i="16"/>
  <c r="G87" i="16"/>
  <c r="F83" i="16"/>
  <c r="G66" i="16"/>
  <c r="R19" i="16"/>
  <c r="R23" i="16"/>
  <c r="R32" i="16"/>
  <c r="R36" i="16"/>
  <c r="R62" i="16"/>
  <c r="R75" i="16"/>
  <c r="R79" i="16"/>
  <c r="R92" i="16"/>
  <c r="J99" i="16"/>
  <c r="J83" i="16"/>
  <c r="G89" i="16"/>
  <c r="G93" i="16"/>
  <c r="F67" i="16"/>
  <c r="R33" i="16"/>
  <c r="R37" i="16"/>
  <c r="R63" i="16"/>
  <c r="R76" i="16"/>
  <c r="R80" i="16"/>
  <c r="F40" i="16"/>
  <c r="F24" i="16"/>
  <c r="R8" i="16"/>
  <c r="R20" i="16"/>
  <c r="G9" i="16"/>
  <c r="G13" i="16"/>
  <c r="G34" i="16"/>
  <c r="G38" i="16"/>
  <c r="G60" i="16"/>
  <c r="G64" i="16"/>
  <c r="G77" i="16"/>
  <c r="G81" i="16"/>
  <c r="G90" i="16"/>
  <c r="G17" i="16"/>
  <c r="G21" i="16"/>
  <c r="G61" i="16"/>
  <c r="G65" i="16"/>
  <c r="G78" i="16"/>
  <c r="G82" i="16"/>
  <c r="G91" i="16"/>
  <c r="J94" i="16" s="1"/>
  <c r="G18" i="16"/>
  <c r="G22" i="16"/>
  <c r="G35" i="16"/>
  <c r="G39" i="16"/>
  <c r="F145" i="9"/>
  <c r="G145" i="9" s="1"/>
  <c r="F77" i="9"/>
  <c r="R77" i="9" s="1"/>
  <c r="F22" i="9"/>
  <c r="R22" i="9" s="1"/>
  <c r="J67" i="16" l="1"/>
  <c r="L43" i="16"/>
  <c r="R67" i="16"/>
  <c r="H83" i="16"/>
  <c r="J44" i="16"/>
  <c r="H67" i="16"/>
  <c r="G22" i="9"/>
  <c r="G67" i="16"/>
  <c r="N97" i="16" s="1"/>
  <c r="K97" i="16" s="1"/>
  <c r="H94" i="16"/>
  <c r="L98" i="16"/>
  <c r="G24" i="16"/>
  <c r="N43" i="16" s="1"/>
  <c r="J43" i="16"/>
  <c r="K43" i="16" s="1"/>
  <c r="H40" i="16"/>
  <c r="G83" i="16"/>
  <c r="N98" i="16" s="1"/>
  <c r="K98" i="16" s="1"/>
  <c r="R24" i="16"/>
  <c r="G94" i="16"/>
  <c r="N99" i="16" s="1"/>
  <c r="K99" i="16" s="1"/>
  <c r="J24" i="16"/>
  <c r="L44" i="16"/>
  <c r="M44" i="16" s="1"/>
  <c r="L97" i="16"/>
  <c r="R40" i="16"/>
  <c r="R83" i="16"/>
  <c r="H24" i="16"/>
  <c r="G40" i="16"/>
  <c r="N44" i="16" s="1"/>
  <c r="R94" i="16"/>
  <c r="J100" i="16"/>
  <c r="L99" i="16"/>
  <c r="M99" i="16" s="1"/>
  <c r="R145" i="9"/>
  <c r="G77" i="9"/>
  <c r="F120" i="15"/>
  <c r="G120" i="15" s="1"/>
  <c r="F121" i="15"/>
  <c r="G121" i="15" s="1"/>
  <c r="F122" i="15"/>
  <c r="G122" i="15" s="1"/>
  <c r="F96" i="15"/>
  <c r="R96" i="15" s="1"/>
  <c r="F97" i="15"/>
  <c r="G97" i="15" s="1"/>
  <c r="F45" i="15"/>
  <c r="G45" i="15" s="1"/>
  <c r="M43" i="16" l="1"/>
  <c r="M98" i="16"/>
  <c r="K44" i="16"/>
  <c r="N45" i="16"/>
  <c r="N100" i="16"/>
  <c r="K100" i="16" s="1"/>
  <c r="J45" i="16"/>
  <c r="R121" i="15"/>
  <c r="L100" i="16"/>
  <c r="M97" i="16"/>
  <c r="L45" i="16"/>
  <c r="R120" i="15"/>
  <c r="R122" i="15"/>
  <c r="R97" i="15"/>
  <c r="G96" i="15"/>
  <c r="R45" i="15"/>
  <c r="M45" i="16" l="1"/>
  <c r="K45" i="16"/>
  <c r="M100" i="16"/>
  <c r="F91" i="15"/>
  <c r="G91" i="15" s="1"/>
  <c r="R91" i="15" l="1"/>
  <c r="F37" i="15" l="1"/>
  <c r="R37" i="15" s="1"/>
  <c r="F8" i="15"/>
  <c r="R8" i="15" s="1"/>
  <c r="F133" i="9"/>
  <c r="G133" i="9" s="1"/>
  <c r="F65" i="9"/>
  <c r="R65" i="9" s="1"/>
  <c r="F10" i="9"/>
  <c r="G10" i="9" s="1"/>
  <c r="G37" i="15" l="1"/>
  <c r="G8" i="15"/>
  <c r="R133" i="9"/>
  <c r="G65" i="9"/>
  <c r="R10" i="9"/>
  <c r="F147" i="9"/>
  <c r="G147" i="9" s="1"/>
  <c r="F79" i="9"/>
  <c r="G79" i="9" s="1"/>
  <c r="F24" i="9"/>
  <c r="G24" i="9" s="1"/>
  <c r="F164" i="9"/>
  <c r="G164" i="9" s="1"/>
  <c r="F97" i="9"/>
  <c r="G97" i="9" s="1"/>
  <c r="F41" i="9"/>
  <c r="G41" i="9" s="1"/>
  <c r="R97" i="9" l="1"/>
  <c r="R79" i="9"/>
  <c r="R24" i="9"/>
  <c r="R147" i="9"/>
  <c r="R164" i="9"/>
  <c r="R41" i="9"/>
  <c r="F145" i="15" l="1"/>
  <c r="G145" i="15" s="1"/>
  <c r="R145" i="15" l="1"/>
  <c r="F133" i="15"/>
  <c r="G133" i="15" s="1"/>
  <c r="R133" i="15" l="1"/>
  <c r="F65" i="13" l="1"/>
  <c r="R65" i="13" s="1"/>
  <c r="F66" i="13"/>
  <c r="R66" i="13" s="1"/>
  <c r="F19" i="13"/>
  <c r="G19" i="13" s="1"/>
  <c r="G66" i="13" l="1"/>
  <c r="G65" i="13"/>
  <c r="R19" i="13"/>
  <c r="F46" i="15"/>
  <c r="G46" i="15" s="1"/>
  <c r="F47" i="15"/>
  <c r="G47" i="15" s="1"/>
  <c r="F48" i="15"/>
  <c r="G48" i="15" s="1"/>
  <c r="R48" i="15" l="1"/>
  <c r="R47" i="15"/>
  <c r="R46" i="15"/>
  <c r="F131" i="15" l="1"/>
  <c r="G131" i="15" s="1"/>
  <c r="F132" i="15"/>
  <c r="G132" i="15" s="1"/>
  <c r="F130" i="15"/>
  <c r="G130" i="15" s="1"/>
  <c r="F149" i="15"/>
  <c r="R149" i="15" s="1"/>
  <c r="F95" i="15"/>
  <c r="R95" i="15" s="1"/>
  <c r="R131" i="15" l="1"/>
  <c r="R132" i="15"/>
  <c r="R130" i="15"/>
  <c r="G149" i="15"/>
  <c r="G95" i="15"/>
  <c r="F139" i="15" l="1"/>
  <c r="G139" i="15" s="1"/>
  <c r="F117" i="15"/>
  <c r="G117" i="15" s="1"/>
  <c r="F92" i="15"/>
  <c r="G92" i="15" s="1"/>
  <c r="F68" i="15"/>
  <c r="G68" i="15" s="1"/>
  <c r="F67" i="15"/>
  <c r="G67" i="15" s="1"/>
  <c r="F38" i="15"/>
  <c r="R38" i="15" s="1"/>
  <c r="F9" i="15"/>
  <c r="G9" i="15" s="1"/>
  <c r="F118" i="15"/>
  <c r="G118" i="15" s="1"/>
  <c r="F39" i="15"/>
  <c r="G39" i="15" s="1"/>
  <c r="F9" i="9"/>
  <c r="G9" i="9" s="1"/>
  <c r="F85" i="9"/>
  <c r="G85" i="9" s="1"/>
  <c r="R39" i="15" l="1"/>
  <c r="R92" i="15"/>
  <c r="R139" i="15"/>
  <c r="R117" i="15"/>
  <c r="R68" i="15"/>
  <c r="R67" i="15"/>
  <c r="G38" i="15"/>
  <c r="R9" i="15"/>
  <c r="R118" i="15"/>
  <c r="R9" i="9"/>
  <c r="R85" i="9"/>
  <c r="F144" i="15" l="1"/>
  <c r="G144" i="15" s="1"/>
  <c r="R83" i="15" l="1"/>
  <c r="R144" i="15"/>
  <c r="F77" i="15" l="1"/>
  <c r="R77" i="15" s="1"/>
  <c r="F143" i="15"/>
  <c r="R143" i="15" l="1"/>
  <c r="G143" i="15"/>
  <c r="G77" i="15"/>
  <c r="M115" i="15" l="1"/>
  <c r="M137" i="15"/>
  <c r="F8" i="13" l="1"/>
  <c r="F94" i="15" l="1"/>
  <c r="G94" i="15" s="1"/>
  <c r="F108" i="15"/>
  <c r="R108" i="15" s="1"/>
  <c r="G109" i="15"/>
  <c r="F110" i="15"/>
  <c r="G110" i="15" s="1"/>
  <c r="F111" i="15"/>
  <c r="F112" i="15"/>
  <c r="R112" i="15" s="1"/>
  <c r="F113" i="15"/>
  <c r="G113" i="15" s="1"/>
  <c r="F114" i="15"/>
  <c r="G114" i="15" s="1"/>
  <c r="F70" i="15"/>
  <c r="G70" i="15" s="1"/>
  <c r="F72" i="15"/>
  <c r="G72" i="15" s="1"/>
  <c r="F78" i="15"/>
  <c r="R78" i="15" s="1"/>
  <c r="Q83" i="15" s="1"/>
  <c r="Q84" i="15" s="1"/>
  <c r="F43" i="15"/>
  <c r="G43" i="15" s="1"/>
  <c r="F44" i="15"/>
  <c r="G44" i="15" s="1"/>
  <c r="F49" i="15"/>
  <c r="R49" i="15" s="1"/>
  <c r="F50" i="15"/>
  <c r="G50" i="15" s="1"/>
  <c r="F51" i="15"/>
  <c r="G51" i="15" s="1"/>
  <c r="F14" i="15"/>
  <c r="G14" i="15" s="1"/>
  <c r="F15" i="15"/>
  <c r="R15" i="15" s="1"/>
  <c r="F16" i="15"/>
  <c r="R16" i="15" s="1"/>
  <c r="F17" i="15"/>
  <c r="G17" i="15" s="1"/>
  <c r="F18" i="15"/>
  <c r="G18" i="15" s="1"/>
  <c r="F19" i="15"/>
  <c r="G19" i="15" s="1"/>
  <c r="F20" i="15"/>
  <c r="G20" i="15" s="1"/>
  <c r="F21" i="15"/>
  <c r="G21" i="15" s="1"/>
  <c r="F22" i="15"/>
  <c r="G22" i="15" s="1"/>
  <c r="F23" i="15"/>
  <c r="R23" i="15" s="1"/>
  <c r="F119" i="15"/>
  <c r="R119" i="15" s="1"/>
  <c r="F129" i="15"/>
  <c r="R129" i="15" s="1"/>
  <c r="F134" i="15"/>
  <c r="G134" i="15" s="1"/>
  <c r="F135" i="15"/>
  <c r="G135" i="15" s="1"/>
  <c r="F136" i="15"/>
  <c r="G136" i="15" s="1"/>
  <c r="F69" i="15"/>
  <c r="G69" i="15" s="1"/>
  <c r="Q153" i="15"/>
  <c r="O153" i="15"/>
  <c r="N153" i="15"/>
  <c r="M153" i="15"/>
  <c r="F151" i="15"/>
  <c r="R151" i="15" s="1"/>
  <c r="F138" i="15"/>
  <c r="R138" i="15" s="1"/>
  <c r="Q137" i="15"/>
  <c r="O137" i="15"/>
  <c r="N137" i="15"/>
  <c r="F116" i="15"/>
  <c r="R116" i="15" s="1"/>
  <c r="Q115" i="15"/>
  <c r="O115" i="15"/>
  <c r="N115" i="15"/>
  <c r="F93" i="15"/>
  <c r="R93" i="15" s="1"/>
  <c r="F90" i="15"/>
  <c r="R90" i="15" s="1"/>
  <c r="Q79" i="15"/>
  <c r="O79" i="15"/>
  <c r="N79" i="15"/>
  <c r="M79" i="15"/>
  <c r="F66" i="15"/>
  <c r="R66" i="15" s="1"/>
  <c r="O65" i="15"/>
  <c r="N65" i="15"/>
  <c r="M65" i="15"/>
  <c r="I65" i="15"/>
  <c r="F64" i="15"/>
  <c r="F61" i="15"/>
  <c r="R61" i="15" s="1"/>
  <c r="F56" i="15"/>
  <c r="R56" i="15" s="1"/>
  <c r="F55" i="15"/>
  <c r="G55" i="15" s="1"/>
  <c r="F53" i="15"/>
  <c r="F52" i="15"/>
  <c r="R52" i="15" s="1"/>
  <c r="F36" i="15"/>
  <c r="R36" i="15" s="1"/>
  <c r="Q26" i="15"/>
  <c r="O26" i="15"/>
  <c r="N26" i="15"/>
  <c r="M26" i="15"/>
  <c r="I26" i="15"/>
  <c r="F13" i="15"/>
  <c r="G13" i="15" s="1"/>
  <c r="F12" i="15"/>
  <c r="G12" i="15" s="1"/>
  <c r="F10" i="15"/>
  <c r="G10" i="15" s="1"/>
  <c r="F7" i="15"/>
  <c r="R7" i="15" s="1"/>
  <c r="Q40" i="13"/>
  <c r="O40" i="13"/>
  <c r="N40" i="13"/>
  <c r="M40" i="13"/>
  <c r="I40" i="13"/>
  <c r="F39" i="13"/>
  <c r="R39" i="13" s="1"/>
  <c r="F38" i="13"/>
  <c r="G38" i="13" s="1"/>
  <c r="F37" i="13"/>
  <c r="R37" i="13" s="1"/>
  <c r="F36" i="13"/>
  <c r="R36" i="13" s="1"/>
  <c r="F35" i="13"/>
  <c r="F34" i="13"/>
  <c r="G34" i="13" s="1"/>
  <c r="F33" i="13"/>
  <c r="R33" i="13" s="1"/>
  <c r="F32" i="13"/>
  <c r="R32" i="13" s="1"/>
  <c r="F31" i="13"/>
  <c r="R31" i="13" s="1"/>
  <c r="F30" i="13"/>
  <c r="R30" i="13" s="1"/>
  <c r="F29" i="13"/>
  <c r="R29" i="13" s="1"/>
  <c r="F28" i="13"/>
  <c r="G28" i="13" s="1"/>
  <c r="F27" i="13"/>
  <c r="R27" i="13" s="1"/>
  <c r="F26" i="13"/>
  <c r="F25" i="13"/>
  <c r="Q24" i="13"/>
  <c r="F23" i="13"/>
  <c r="G23" i="13" s="1"/>
  <c r="F22" i="13"/>
  <c r="G22" i="13" s="1"/>
  <c r="F21" i="13"/>
  <c r="G21" i="13" s="1"/>
  <c r="F20" i="13"/>
  <c r="G20" i="13" s="1"/>
  <c r="F18" i="13"/>
  <c r="R18" i="13" s="1"/>
  <c r="F17" i="13"/>
  <c r="R17" i="13" s="1"/>
  <c r="F16" i="13"/>
  <c r="R16" i="13" s="1"/>
  <c r="F15" i="13"/>
  <c r="G15" i="13" s="1"/>
  <c r="F14" i="13"/>
  <c r="R14" i="13" s="1"/>
  <c r="F13" i="13"/>
  <c r="R13" i="13" s="1"/>
  <c r="F12" i="13"/>
  <c r="R12" i="13" s="1"/>
  <c r="F11" i="13"/>
  <c r="G11" i="13" s="1"/>
  <c r="F10" i="13"/>
  <c r="R10" i="13" s="1"/>
  <c r="F9" i="13"/>
  <c r="R8" i="13"/>
  <c r="F88" i="13"/>
  <c r="G88" i="13" s="1"/>
  <c r="F89" i="13"/>
  <c r="G89" i="13" s="1"/>
  <c r="F90" i="13"/>
  <c r="R90" i="13" s="1"/>
  <c r="F91" i="13"/>
  <c r="G91" i="13" s="1"/>
  <c r="F92" i="13"/>
  <c r="G92" i="13" s="1"/>
  <c r="F70" i="13"/>
  <c r="G70" i="13" s="1"/>
  <c r="F71" i="13"/>
  <c r="G71" i="13" s="1"/>
  <c r="F72" i="13"/>
  <c r="R72" i="13" s="1"/>
  <c r="F73" i="13"/>
  <c r="G73" i="13" s="1"/>
  <c r="F74" i="13"/>
  <c r="G74" i="13" s="1"/>
  <c r="F75" i="13"/>
  <c r="R75" i="13" s="1"/>
  <c r="F76" i="13"/>
  <c r="R76" i="13" s="1"/>
  <c r="F77" i="13"/>
  <c r="G77" i="13" s="1"/>
  <c r="F78" i="13"/>
  <c r="R78" i="13" s="1"/>
  <c r="F55" i="13"/>
  <c r="R55" i="13" s="1"/>
  <c r="F56" i="13"/>
  <c r="R56" i="13" s="1"/>
  <c r="F57" i="13"/>
  <c r="G57" i="13" s="1"/>
  <c r="F58" i="13"/>
  <c r="R58" i="13" s="1"/>
  <c r="F59" i="13"/>
  <c r="G59" i="13" s="1"/>
  <c r="Q94" i="13"/>
  <c r="O94" i="13"/>
  <c r="N94" i="13"/>
  <c r="M94" i="13"/>
  <c r="F93" i="13"/>
  <c r="G93" i="13" s="1"/>
  <c r="F85" i="13"/>
  <c r="G85" i="13" s="1"/>
  <c r="F84" i="13"/>
  <c r="G84" i="13" s="1"/>
  <c r="Q83" i="13"/>
  <c r="O83" i="13"/>
  <c r="N83" i="13"/>
  <c r="M83" i="13"/>
  <c r="F82" i="13"/>
  <c r="G82" i="13" s="1"/>
  <c r="F81" i="13"/>
  <c r="G81" i="13" s="1"/>
  <c r="F80" i="13"/>
  <c r="R80" i="13" s="1"/>
  <c r="F79" i="13"/>
  <c r="R79" i="13" s="1"/>
  <c r="F69" i="13"/>
  <c r="G69" i="13" s="1"/>
  <c r="F68" i="13"/>
  <c r="R68" i="13" s="1"/>
  <c r="Q67" i="13"/>
  <c r="O67" i="13"/>
  <c r="N67" i="13"/>
  <c r="M67" i="13"/>
  <c r="I67" i="13"/>
  <c r="F64" i="13"/>
  <c r="F63" i="13"/>
  <c r="R63" i="13" s="1"/>
  <c r="F62" i="13"/>
  <c r="G62" i="13" s="1"/>
  <c r="F61" i="13"/>
  <c r="R61" i="13" s="1"/>
  <c r="F60" i="13"/>
  <c r="R60" i="13" s="1"/>
  <c r="F54" i="13"/>
  <c r="R54" i="13" s="1"/>
  <c r="F53" i="13"/>
  <c r="R53" i="13" s="1"/>
  <c r="F52" i="13"/>
  <c r="R52" i="13" s="1"/>
  <c r="F51" i="13"/>
  <c r="R51" i="13" s="1"/>
  <c r="G111" i="15" l="1"/>
  <c r="R111" i="15"/>
  <c r="G129" i="15"/>
  <c r="R35" i="13"/>
  <c r="G35" i="13"/>
  <c r="J83" i="13"/>
  <c r="R22" i="13"/>
  <c r="R25" i="13"/>
  <c r="G25" i="13"/>
  <c r="R21" i="13"/>
  <c r="R26" i="13"/>
  <c r="G26" i="13"/>
  <c r="R23" i="13"/>
  <c r="G78" i="15"/>
  <c r="I79" i="15" s="1"/>
  <c r="G151" i="15"/>
  <c r="R135" i="15"/>
  <c r="R136" i="15"/>
  <c r="R110" i="15"/>
  <c r="R113" i="15"/>
  <c r="G108" i="15"/>
  <c r="G112" i="15"/>
  <c r="R114" i="15"/>
  <c r="R11" i="13"/>
  <c r="R20" i="13"/>
  <c r="F24" i="13"/>
  <c r="R15" i="13"/>
  <c r="R94" i="15"/>
  <c r="R109" i="15"/>
  <c r="R70" i="15"/>
  <c r="R72" i="15"/>
  <c r="G15" i="15"/>
  <c r="G56" i="15"/>
  <c r="R44" i="15"/>
  <c r="G16" i="15"/>
  <c r="R51" i="15"/>
  <c r="G49" i="15"/>
  <c r="R43" i="15"/>
  <c r="R50" i="15"/>
  <c r="G23" i="15"/>
  <c r="R21" i="15"/>
  <c r="R20" i="15"/>
  <c r="R17" i="15"/>
  <c r="G119" i="15"/>
  <c r="R18" i="15"/>
  <c r="R22" i="15"/>
  <c r="R19" i="15"/>
  <c r="R14" i="15"/>
  <c r="R134" i="15"/>
  <c r="R69" i="15"/>
  <c r="G61" i="15"/>
  <c r="R12" i="15"/>
  <c r="F137" i="15"/>
  <c r="R55" i="15"/>
  <c r="G66" i="15"/>
  <c r="G52" i="15"/>
  <c r="G93" i="15"/>
  <c r="I115" i="15"/>
  <c r="F65" i="15"/>
  <c r="F153" i="15"/>
  <c r="F26" i="15"/>
  <c r="R10" i="15"/>
  <c r="R29" i="15" s="1"/>
  <c r="G7" i="15"/>
  <c r="R13" i="15"/>
  <c r="F79" i="15"/>
  <c r="F115" i="15"/>
  <c r="J26" i="15"/>
  <c r="R53" i="15"/>
  <c r="G53" i="15"/>
  <c r="R64" i="15"/>
  <c r="G64" i="15"/>
  <c r="I137" i="15"/>
  <c r="G138" i="15"/>
  <c r="G116" i="15"/>
  <c r="G36" i="15"/>
  <c r="G90" i="15"/>
  <c r="G33" i="13"/>
  <c r="R28" i="13"/>
  <c r="G31" i="13"/>
  <c r="R38" i="13"/>
  <c r="G8" i="13"/>
  <c r="G10" i="13"/>
  <c r="J24" i="13" s="1"/>
  <c r="G12" i="13"/>
  <c r="G14" i="13"/>
  <c r="G16" i="13"/>
  <c r="G18" i="13"/>
  <c r="R34" i="13"/>
  <c r="G27" i="13"/>
  <c r="G29" i="13"/>
  <c r="G37" i="13"/>
  <c r="G39" i="13"/>
  <c r="G9" i="13"/>
  <c r="G13" i="13"/>
  <c r="G17" i="13"/>
  <c r="G30" i="13"/>
  <c r="G32" i="13"/>
  <c r="G36" i="13"/>
  <c r="F40" i="13"/>
  <c r="R9" i="13"/>
  <c r="G90" i="13"/>
  <c r="H94" i="13" s="1"/>
  <c r="G72" i="13"/>
  <c r="R88" i="13"/>
  <c r="G78" i="13"/>
  <c r="G75" i="13"/>
  <c r="R92" i="13"/>
  <c r="G76" i="13"/>
  <c r="R91" i="13"/>
  <c r="R89" i="13"/>
  <c r="R71" i="13"/>
  <c r="R77" i="13"/>
  <c r="R73" i="13"/>
  <c r="R74" i="13"/>
  <c r="R70" i="13"/>
  <c r="R81" i="13"/>
  <c r="R59" i="13"/>
  <c r="G63" i="13"/>
  <c r="G56" i="13"/>
  <c r="R57" i="13"/>
  <c r="G58" i="13"/>
  <c r="G55" i="13"/>
  <c r="G60" i="13"/>
  <c r="G61" i="13"/>
  <c r="G68" i="13"/>
  <c r="H83" i="13" s="1"/>
  <c r="R82" i="13"/>
  <c r="F94" i="13"/>
  <c r="G53" i="13"/>
  <c r="G52" i="13"/>
  <c r="I94" i="13"/>
  <c r="R84" i="13"/>
  <c r="G54" i="13"/>
  <c r="R69" i="13"/>
  <c r="G80" i="13"/>
  <c r="R62" i="13"/>
  <c r="F83" i="13"/>
  <c r="G64" i="13"/>
  <c r="R64" i="13"/>
  <c r="G79" i="13"/>
  <c r="R85" i="13"/>
  <c r="R93" i="13"/>
  <c r="G51" i="13"/>
  <c r="F67" i="13"/>
  <c r="Q193" i="9"/>
  <c r="O193" i="9"/>
  <c r="N193" i="9"/>
  <c r="M193" i="9"/>
  <c r="F192" i="9"/>
  <c r="R192" i="9" s="1"/>
  <c r="F190" i="9"/>
  <c r="G190" i="9" s="1"/>
  <c r="F189" i="9"/>
  <c r="R189" i="9" s="1"/>
  <c r="F188" i="9"/>
  <c r="R188" i="9" s="1"/>
  <c r="F187" i="9"/>
  <c r="Q186" i="9"/>
  <c r="O186" i="9"/>
  <c r="N186" i="9"/>
  <c r="M186" i="9"/>
  <c r="F184" i="9"/>
  <c r="R184" i="9" s="1"/>
  <c r="F183" i="9"/>
  <c r="G183" i="9" s="1"/>
  <c r="F182" i="9"/>
  <c r="R182" i="9" s="1"/>
  <c r="F181" i="9"/>
  <c r="R181" i="9" s="1"/>
  <c r="F180" i="9"/>
  <c r="G180" i="9" s="1"/>
  <c r="F179" i="9"/>
  <c r="R179" i="9" s="1"/>
  <c r="F178" i="9"/>
  <c r="R178" i="9" s="1"/>
  <c r="F177" i="9"/>
  <c r="R177" i="9" s="1"/>
  <c r="F176" i="9"/>
  <c r="Q175" i="9"/>
  <c r="O175" i="9"/>
  <c r="N175" i="9"/>
  <c r="M175" i="9"/>
  <c r="F173" i="9"/>
  <c r="R173" i="9" s="1"/>
  <c r="F171" i="9"/>
  <c r="G171" i="9" s="1"/>
  <c r="F169" i="9"/>
  <c r="R169" i="9" s="1"/>
  <c r="F167" i="9"/>
  <c r="R167" i="9" s="1"/>
  <c r="F165" i="9"/>
  <c r="R165" i="9" s="1"/>
  <c r="F163" i="9"/>
  <c r="R163" i="9" s="1"/>
  <c r="F162" i="9"/>
  <c r="R162" i="9" s="1"/>
  <c r="F161" i="9"/>
  <c r="G161" i="9" s="1"/>
  <c r="F160" i="9"/>
  <c r="R160" i="9" s="1"/>
  <c r="F159" i="9"/>
  <c r="G159" i="9" s="1"/>
  <c r="F153" i="9"/>
  <c r="G153" i="9" s="1"/>
  <c r="F152" i="9"/>
  <c r="R152" i="9" s="1"/>
  <c r="O151" i="9"/>
  <c r="N151" i="9"/>
  <c r="M151" i="9"/>
  <c r="I151" i="9"/>
  <c r="F150" i="9"/>
  <c r="G150" i="9" s="1"/>
  <c r="F149" i="9"/>
  <c r="R149" i="9" s="1"/>
  <c r="F148" i="9"/>
  <c r="R148" i="9" s="1"/>
  <c r="F146" i="9"/>
  <c r="R146" i="9" s="1"/>
  <c r="F144" i="9"/>
  <c r="G144" i="9" s="1"/>
  <c r="F143" i="9"/>
  <c r="R143" i="9" s="1"/>
  <c r="F142" i="9"/>
  <c r="R142" i="9" s="1"/>
  <c r="F141" i="9"/>
  <c r="R141" i="9" s="1"/>
  <c r="F140" i="9"/>
  <c r="R140" i="9" s="1"/>
  <c r="F134" i="9"/>
  <c r="R134" i="9" s="1"/>
  <c r="F132" i="9"/>
  <c r="R132" i="9" s="1"/>
  <c r="F8" i="9"/>
  <c r="R8" i="9" s="1"/>
  <c r="Q53" i="9"/>
  <c r="O53" i="9"/>
  <c r="N53" i="9"/>
  <c r="M53" i="9"/>
  <c r="F51" i="9"/>
  <c r="R51" i="9" s="1"/>
  <c r="F49" i="9"/>
  <c r="G49" i="9" s="1"/>
  <c r="F47" i="9"/>
  <c r="R47" i="9" s="1"/>
  <c r="F45" i="9"/>
  <c r="R45" i="9" s="1"/>
  <c r="F42" i="9"/>
  <c r="R42" i="9" s="1"/>
  <c r="F40" i="9"/>
  <c r="R40" i="9" s="1"/>
  <c r="F39" i="9"/>
  <c r="R39" i="9" s="1"/>
  <c r="F38" i="9"/>
  <c r="R38" i="9" s="1"/>
  <c r="F37" i="9"/>
  <c r="R37" i="9" s="1"/>
  <c r="F36" i="9"/>
  <c r="R36" i="9" s="1"/>
  <c r="F33" i="9"/>
  <c r="G33" i="9" s="1"/>
  <c r="F32" i="9"/>
  <c r="R32" i="9" s="1"/>
  <c r="F31" i="9"/>
  <c r="R31" i="9" s="1"/>
  <c r="F30" i="9"/>
  <c r="G30" i="9" s="1"/>
  <c r="F29" i="9"/>
  <c r="R29" i="9" s="1"/>
  <c r="Q28" i="9"/>
  <c r="O28" i="9"/>
  <c r="N28" i="9"/>
  <c r="M28" i="9"/>
  <c r="F27" i="9"/>
  <c r="G27" i="9" s="1"/>
  <c r="F26" i="9"/>
  <c r="R26" i="9" s="1"/>
  <c r="F25" i="9"/>
  <c r="R25" i="9" s="1"/>
  <c r="F23" i="9"/>
  <c r="R23" i="9" s="1"/>
  <c r="F21" i="9"/>
  <c r="R21" i="9" s="1"/>
  <c r="F20" i="9"/>
  <c r="R20" i="9" s="1"/>
  <c r="F19" i="9"/>
  <c r="R19" i="9" s="1"/>
  <c r="F18" i="9"/>
  <c r="R18" i="9" s="1"/>
  <c r="F17" i="9"/>
  <c r="R17" i="9" s="1"/>
  <c r="F16" i="9"/>
  <c r="R16" i="9" s="1"/>
  <c r="F15" i="9"/>
  <c r="F14" i="9"/>
  <c r="G14" i="9" s="1"/>
  <c r="F13" i="9"/>
  <c r="R13" i="9" s="1"/>
  <c r="F11" i="9"/>
  <c r="R11" i="9" s="1"/>
  <c r="I83" i="9"/>
  <c r="F111" i="9"/>
  <c r="G111" i="9" s="1"/>
  <c r="F112" i="9"/>
  <c r="G112" i="9" s="1"/>
  <c r="F113" i="9"/>
  <c r="G113" i="9" s="1"/>
  <c r="F114" i="9"/>
  <c r="R114" i="9" s="1"/>
  <c r="F115" i="9"/>
  <c r="G115" i="9" s="1"/>
  <c r="F116" i="9"/>
  <c r="G116" i="9" s="1"/>
  <c r="F109" i="9"/>
  <c r="F110" i="9"/>
  <c r="R110" i="9" s="1"/>
  <c r="F84" i="9"/>
  <c r="R84" i="9" s="1"/>
  <c r="H24" i="13" l="1"/>
  <c r="R82" i="15"/>
  <c r="R84" i="15" s="1"/>
  <c r="P83" i="15"/>
  <c r="P82" i="15"/>
  <c r="P84" i="15"/>
  <c r="P29" i="15"/>
  <c r="G24" i="13"/>
  <c r="N43" i="13" s="1"/>
  <c r="J40" i="13"/>
  <c r="G176" i="9"/>
  <c r="R176" i="9"/>
  <c r="G187" i="9"/>
  <c r="R187" i="9"/>
  <c r="G109" i="9"/>
  <c r="R109" i="9"/>
  <c r="R79" i="15"/>
  <c r="I153" i="15"/>
  <c r="H26" i="15"/>
  <c r="R15" i="9"/>
  <c r="G15" i="9"/>
  <c r="R159" i="9"/>
  <c r="L82" i="15"/>
  <c r="G134" i="9"/>
  <c r="G173" i="9"/>
  <c r="G181" i="9"/>
  <c r="G179" i="9"/>
  <c r="J65" i="15"/>
  <c r="L156" i="15"/>
  <c r="R24" i="13"/>
  <c r="J44" i="13"/>
  <c r="H79" i="15"/>
  <c r="J79" i="15"/>
  <c r="G79" i="15"/>
  <c r="N83" i="15" s="1"/>
  <c r="J153" i="15"/>
  <c r="L83" i="15"/>
  <c r="J115" i="15"/>
  <c r="R137" i="15"/>
  <c r="R153" i="15"/>
  <c r="L157" i="15"/>
  <c r="J137" i="15"/>
  <c r="J83" i="15"/>
  <c r="L158" i="15"/>
  <c r="R115" i="15"/>
  <c r="L29" i="15"/>
  <c r="L30" i="15" s="1"/>
  <c r="R26" i="15"/>
  <c r="H115" i="15"/>
  <c r="G115" i="15"/>
  <c r="N156" i="15" s="1"/>
  <c r="J156" i="15"/>
  <c r="J158" i="15"/>
  <c r="H153" i="15"/>
  <c r="G153" i="15"/>
  <c r="N158" i="15" s="1"/>
  <c r="R65" i="15"/>
  <c r="J29" i="15"/>
  <c r="G26" i="15"/>
  <c r="N29" i="15" s="1"/>
  <c r="J82" i="15"/>
  <c r="H65" i="15"/>
  <c r="G65" i="15"/>
  <c r="N82" i="15" s="1"/>
  <c r="G137" i="15"/>
  <c r="N157" i="15" s="1"/>
  <c r="J157" i="15"/>
  <c r="H137" i="15"/>
  <c r="R40" i="13"/>
  <c r="L43" i="13"/>
  <c r="H40" i="13"/>
  <c r="G40" i="13"/>
  <c r="N44" i="13" s="1"/>
  <c r="L44" i="13"/>
  <c r="J43" i="13"/>
  <c r="L99" i="13"/>
  <c r="J94" i="13"/>
  <c r="L97" i="13"/>
  <c r="I83" i="13"/>
  <c r="J67" i="13"/>
  <c r="R83" i="13"/>
  <c r="R67" i="13"/>
  <c r="R94" i="13"/>
  <c r="J99" i="13"/>
  <c r="G94" i="13"/>
  <c r="N99" i="13" s="1"/>
  <c r="L98" i="13"/>
  <c r="G67" i="13"/>
  <c r="N97" i="13" s="1"/>
  <c r="J97" i="13"/>
  <c r="H67" i="13"/>
  <c r="J98" i="13"/>
  <c r="G83" i="13"/>
  <c r="N98" i="13" s="1"/>
  <c r="R161" i="9"/>
  <c r="G177" i="9"/>
  <c r="R183" i="9"/>
  <c r="G192" i="9"/>
  <c r="R144" i="9"/>
  <c r="G165" i="9"/>
  <c r="G169" i="9"/>
  <c r="G184" i="9"/>
  <c r="G146" i="9"/>
  <c r="R150" i="9"/>
  <c r="G163" i="9"/>
  <c r="G149" i="9"/>
  <c r="G140" i="9"/>
  <c r="G142" i="9"/>
  <c r="R180" i="9"/>
  <c r="R190" i="9"/>
  <c r="R153" i="9"/>
  <c r="R171" i="9"/>
  <c r="G152" i="9"/>
  <c r="G189" i="9"/>
  <c r="G188" i="9"/>
  <c r="F193" i="9"/>
  <c r="G132" i="9"/>
  <c r="G141" i="9"/>
  <c r="G143" i="9"/>
  <c r="G148" i="9"/>
  <c r="F151" i="9"/>
  <c r="G160" i="9"/>
  <c r="G162" i="9"/>
  <c r="G167" i="9"/>
  <c r="G178" i="9"/>
  <c r="G182" i="9"/>
  <c r="F175" i="9"/>
  <c r="F186" i="9"/>
  <c r="R30" i="9"/>
  <c r="G29" i="9"/>
  <c r="G31" i="9"/>
  <c r="J53" i="9" s="1"/>
  <c r="G11" i="9"/>
  <c r="G17" i="9"/>
  <c r="G38" i="9"/>
  <c r="R49" i="9"/>
  <c r="G13" i="9"/>
  <c r="L56" i="9" s="1"/>
  <c r="G21" i="9"/>
  <c r="G32" i="9"/>
  <c r="G36" i="9"/>
  <c r="G47" i="9"/>
  <c r="G51" i="9"/>
  <c r="R14" i="9"/>
  <c r="R28" i="9" s="1"/>
  <c r="G19" i="9"/>
  <c r="G23" i="9"/>
  <c r="R33" i="9"/>
  <c r="G40" i="9"/>
  <c r="G42" i="9"/>
  <c r="G16" i="9"/>
  <c r="R27" i="9"/>
  <c r="G26" i="9"/>
  <c r="G8" i="9"/>
  <c r="G18" i="9"/>
  <c r="G20" i="9"/>
  <c r="G25" i="9"/>
  <c r="F28" i="9"/>
  <c r="G37" i="9"/>
  <c r="G39" i="9"/>
  <c r="G45" i="9"/>
  <c r="F53" i="9"/>
  <c r="G114" i="9"/>
  <c r="J120" i="9" s="1"/>
  <c r="R113" i="9"/>
  <c r="R112" i="9"/>
  <c r="R111" i="9"/>
  <c r="I120" i="9"/>
  <c r="F120" i="9"/>
  <c r="R116" i="9"/>
  <c r="R115" i="9"/>
  <c r="G110" i="9"/>
  <c r="J125" i="9" s="1"/>
  <c r="H53" i="9" l="1"/>
  <c r="H28" i="9"/>
  <c r="R53" i="9"/>
  <c r="H193" i="9"/>
  <c r="J28" i="9"/>
  <c r="J56" i="9"/>
  <c r="R120" i="9"/>
  <c r="J186" i="9"/>
  <c r="I186" i="9"/>
  <c r="J175" i="9"/>
  <c r="J198" i="9"/>
  <c r="K44" i="13"/>
  <c r="I193" i="9"/>
  <c r="L199" i="9"/>
  <c r="G175" i="9"/>
  <c r="N197" i="9" s="1"/>
  <c r="J151" i="9"/>
  <c r="J199" i="9"/>
  <c r="R193" i="9"/>
  <c r="R186" i="9"/>
  <c r="M156" i="15"/>
  <c r="K83" i="15"/>
  <c r="M83" i="15"/>
  <c r="M158" i="15"/>
  <c r="K158" i="15"/>
  <c r="M157" i="15"/>
  <c r="K82" i="15"/>
  <c r="J84" i="15"/>
  <c r="N84" i="15"/>
  <c r="N30" i="15"/>
  <c r="M30" i="15" s="1"/>
  <c r="L84" i="15"/>
  <c r="M82" i="15"/>
  <c r="K156" i="15"/>
  <c r="J159" i="15"/>
  <c r="K157" i="15"/>
  <c r="J30" i="15"/>
  <c r="K29" i="15"/>
  <c r="N159" i="15"/>
  <c r="L159" i="15"/>
  <c r="M29" i="15"/>
  <c r="N45" i="13"/>
  <c r="M44" i="13"/>
  <c r="J45" i="13"/>
  <c r="K43" i="13"/>
  <c r="L45" i="13"/>
  <c r="M43" i="13"/>
  <c r="M99" i="13"/>
  <c r="M97" i="13"/>
  <c r="K99" i="13"/>
  <c r="M98" i="13"/>
  <c r="L100" i="13"/>
  <c r="J100" i="13"/>
  <c r="K97" i="13"/>
  <c r="K98" i="13"/>
  <c r="N100" i="13"/>
  <c r="L198" i="9"/>
  <c r="J197" i="9"/>
  <c r="R151" i="9"/>
  <c r="R175" i="9"/>
  <c r="I175" i="9"/>
  <c r="L197" i="9"/>
  <c r="L196" i="9"/>
  <c r="G193" i="9"/>
  <c r="N199" i="9" s="1"/>
  <c r="J193" i="9"/>
  <c r="G186" i="9"/>
  <c r="N198" i="9" s="1"/>
  <c r="H151" i="9"/>
  <c r="G151" i="9"/>
  <c r="N196" i="9" s="1"/>
  <c r="J196" i="9"/>
  <c r="H175" i="9"/>
  <c r="H186" i="9"/>
  <c r="J57" i="9"/>
  <c r="I53" i="9"/>
  <c r="L57" i="9"/>
  <c r="H120" i="9"/>
  <c r="G53" i="9"/>
  <c r="N57" i="9" s="1"/>
  <c r="G28" i="9"/>
  <c r="N56" i="9" s="1"/>
  <c r="L125" i="9"/>
  <c r="G120" i="9"/>
  <c r="N125" i="9" s="1"/>
  <c r="F106" i="9"/>
  <c r="F104" i="9"/>
  <c r="F102" i="9"/>
  <c r="F100" i="9"/>
  <c r="F87" i="9"/>
  <c r="R87" i="9" s="1"/>
  <c r="F88" i="9"/>
  <c r="R88" i="9" s="1"/>
  <c r="F89" i="9"/>
  <c r="R89" i="9" s="1"/>
  <c r="F92" i="9"/>
  <c r="G92" i="9" s="1"/>
  <c r="F93" i="9"/>
  <c r="G93" i="9" s="1"/>
  <c r="F94" i="9"/>
  <c r="R94" i="9" s="1"/>
  <c r="F95" i="9"/>
  <c r="R95" i="9" s="1"/>
  <c r="F96" i="9"/>
  <c r="R96" i="9" s="1"/>
  <c r="F98" i="9"/>
  <c r="R98" i="9" s="1"/>
  <c r="F86" i="9"/>
  <c r="R86" i="9" s="1"/>
  <c r="F64" i="9"/>
  <c r="R64" i="9" s="1"/>
  <c r="F70" i="9"/>
  <c r="G70" i="9" s="1"/>
  <c r="F75" i="9"/>
  <c r="R75" i="9" s="1"/>
  <c r="F76" i="9"/>
  <c r="R76" i="9" s="1"/>
  <c r="F78" i="9"/>
  <c r="R78" i="9" s="1"/>
  <c r="F80" i="9"/>
  <c r="R80" i="9" s="1"/>
  <c r="F81" i="9"/>
  <c r="R81" i="9" s="1"/>
  <c r="F82" i="9"/>
  <c r="R82" i="9" s="1"/>
  <c r="F73" i="9"/>
  <c r="R73" i="9" s="1"/>
  <c r="F74" i="9"/>
  <c r="G74" i="9" s="1"/>
  <c r="F68" i="9"/>
  <c r="R68" i="9" s="1"/>
  <c r="F69" i="9"/>
  <c r="R69" i="9" s="1"/>
  <c r="F71" i="9"/>
  <c r="R71" i="9" s="1"/>
  <c r="F72" i="9"/>
  <c r="R72" i="9" s="1"/>
  <c r="F66" i="9"/>
  <c r="R66" i="9" s="1"/>
  <c r="M199" i="9" l="1"/>
  <c r="M198" i="9"/>
  <c r="M57" i="9"/>
  <c r="K197" i="9"/>
  <c r="L200" i="9"/>
  <c r="M197" i="9"/>
  <c r="M45" i="13"/>
  <c r="M84" i="15"/>
  <c r="M159" i="15"/>
  <c r="K84" i="15"/>
  <c r="K30" i="15"/>
  <c r="K159" i="15"/>
  <c r="K45" i="13"/>
  <c r="K100" i="13"/>
  <c r="M100" i="13"/>
  <c r="J200" i="9"/>
  <c r="N200" i="9"/>
  <c r="K198" i="9"/>
  <c r="K199" i="9"/>
  <c r="K196" i="9"/>
  <c r="M196" i="9"/>
  <c r="L58" i="9"/>
  <c r="M56" i="9"/>
  <c r="G106" i="9"/>
  <c r="R106" i="9"/>
  <c r="G100" i="9"/>
  <c r="R100" i="9"/>
  <c r="G104" i="9"/>
  <c r="R104" i="9"/>
  <c r="G102" i="9"/>
  <c r="R102" i="9"/>
  <c r="J58" i="9"/>
  <c r="K56" i="9"/>
  <c r="N58" i="9"/>
  <c r="K57" i="9"/>
  <c r="F108" i="9"/>
  <c r="G98" i="9"/>
  <c r="G94" i="9"/>
  <c r="H108" i="9" s="1"/>
  <c r="G87" i="9"/>
  <c r="R92" i="9"/>
  <c r="G86" i="9"/>
  <c r="G95" i="9"/>
  <c r="G88" i="9"/>
  <c r="R93" i="9"/>
  <c r="G84" i="9"/>
  <c r="G96" i="9"/>
  <c r="G89" i="9"/>
  <c r="R70" i="9"/>
  <c r="R74" i="9"/>
  <c r="G73" i="9"/>
  <c r="M58" i="9" l="1"/>
  <c r="I108" i="9"/>
  <c r="M200" i="9"/>
  <c r="K200" i="9"/>
  <c r="L124" i="9"/>
  <c r="J108" i="9"/>
  <c r="G108" i="9"/>
  <c r="N124" i="9" s="1"/>
  <c r="J124" i="9"/>
  <c r="K58" i="9"/>
  <c r="G76" i="9" l="1"/>
  <c r="G64" i="9" l="1"/>
  <c r="Q120" i="9" l="1"/>
  <c r="N120" i="9"/>
  <c r="M120" i="9"/>
  <c r="N108" i="9" l="1"/>
  <c r="O108" i="9"/>
  <c r="M108" i="9"/>
  <c r="R108" i="9" l="1"/>
  <c r="G81" i="9" l="1"/>
  <c r="G80" i="9"/>
  <c r="G68" i="9"/>
  <c r="G69" i="9"/>
  <c r="G78" i="9"/>
  <c r="Q83" i="9"/>
  <c r="O83" i="9"/>
  <c r="M83" i="9"/>
  <c r="N83" i="9"/>
  <c r="G71" i="9"/>
  <c r="G72" i="9"/>
  <c r="G75" i="9"/>
  <c r="G82" i="9"/>
  <c r="L123" i="9" l="1"/>
  <c r="L126" i="9" s="1"/>
  <c r="H83" i="9"/>
  <c r="G66" i="9"/>
  <c r="F83" i="9"/>
  <c r="R83" i="9"/>
  <c r="Q108" i="9"/>
  <c r="J83" i="9" l="1"/>
  <c r="J123" i="9"/>
  <c r="G83" i="9"/>
  <c r="N123" i="9" s="1"/>
  <c r="M124" i="9"/>
  <c r="K123" i="9" l="1"/>
  <c r="J126" i="9"/>
  <c r="K124" i="9"/>
  <c r="N126" i="9" l="1"/>
  <c r="M123" i="9"/>
  <c r="M125" i="9"/>
  <c r="K125" i="9"/>
  <c r="M126" i="9" l="1"/>
  <c r="K12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9" authorId="0" shapeId="0" xr:uid="{00000000-0006-0000-0100-000001000000}">
      <text>
        <r>
          <rPr>
            <b/>
            <sz val="9"/>
            <color indexed="81"/>
            <rFont val="MS P ゴシック"/>
            <family val="3"/>
            <charset val="128"/>
          </rPr>
          <t>ネットワーク概論を削除</t>
        </r>
      </text>
    </comment>
    <comment ref="C95" authorId="0" shapeId="0" xr:uid="{00000000-0006-0000-0100-000002000000}">
      <text>
        <r>
          <rPr>
            <b/>
            <sz val="9"/>
            <color indexed="81"/>
            <rFont val="MS P ゴシック"/>
            <family val="3"/>
            <charset val="128"/>
          </rPr>
          <t>ネットワーク概論を削除</t>
        </r>
      </text>
    </comment>
    <comment ref="C162" authorId="0" shapeId="0" xr:uid="{00000000-0006-0000-0100-000003000000}">
      <text>
        <r>
          <rPr>
            <b/>
            <sz val="9"/>
            <color indexed="81"/>
            <rFont val="MS P ゴシック"/>
            <family val="3"/>
            <charset val="128"/>
          </rPr>
          <t>ネットワーク概論を削除</t>
        </r>
      </text>
    </comment>
  </commentList>
</comments>
</file>

<file path=xl/sharedStrings.xml><?xml version="1.0" encoding="utf-8"?>
<sst xmlns="http://schemas.openxmlformats.org/spreadsheetml/2006/main" count="3158" uniqueCount="380">
  <si>
    <t>○</t>
    <phoneticPr fontId="1"/>
  </si>
  <si>
    <t>○</t>
  </si>
  <si>
    <t>学科名</t>
    <rPh sb="0" eb="2">
      <t>ガッカ</t>
    </rPh>
    <rPh sb="2" eb="3">
      <t>メイ</t>
    </rPh>
    <phoneticPr fontId="4"/>
  </si>
  <si>
    <t>科目</t>
    <rPh sb="0" eb="2">
      <t>カモク</t>
    </rPh>
    <phoneticPr fontId="4"/>
  </si>
  <si>
    <t>必須・選択の別</t>
    <rPh sb="0" eb="2">
      <t>ヒッス</t>
    </rPh>
    <rPh sb="3" eb="5">
      <t>センタク</t>
    </rPh>
    <rPh sb="6" eb="7">
      <t>ベツ</t>
    </rPh>
    <phoneticPr fontId="4"/>
  </si>
  <si>
    <t>分類</t>
    <rPh sb="0" eb="2">
      <t>ブンルイ</t>
    </rPh>
    <phoneticPr fontId="4"/>
  </si>
  <si>
    <t>授業方法</t>
    <rPh sb="0" eb="2">
      <t>ジュギョウ</t>
    </rPh>
    <rPh sb="2" eb="4">
      <t>ホウホウ</t>
    </rPh>
    <phoneticPr fontId="4"/>
  </si>
  <si>
    <t>週授業時間数</t>
    <phoneticPr fontId="4"/>
  </si>
  <si>
    <t>一般</t>
    <rPh sb="0" eb="2">
      <t>イッパン</t>
    </rPh>
    <phoneticPr fontId="4"/>
  </si>
  <si>
    <t>専門</t>
    <rPh sb="0" eb="2">
      <t>センモン</t>
    </rPh>
    <phoneticPr fontId="4"/>
  </si>
  <si>
    <t>○</t>
    <phoneticPr fontId="4"/>
  </si>
  <si>
    <t>計</t>
    <rPh sb="0" eb="1">
      <t>ケイ</t>
    </rPh>
    <phoneticPr fontId="4"/>
  </si>
  <si>
    <t>学年</t>
    <rPh sb="0" eb="2">
      <t>ガクネン</t>
    </rPh>
    <phoneticPr fontId="4"/>
  </si>
  <si>
    <t>１年</t>
    <rPh sb="1" eb="2">
      <t>ネン</t>
    </rPh>
    <phoneticPr fontId="4"/>
  </si>
  <si>
    <t>２年</t>
    <rPh sb="1" eb="2">
      <t>ネン</t>
    </rPh>
    <phoneticPr fontId="4"/>
  </si>
  <si>
    <t>情報処理技術学科　
１年次</t>
    <rPh sb="0" eb="2">
      <t>ジョウホウ</t>
    </rPh>
    <rPh sb="2" eb="4">
      <t>ショリ</t>
    </rPh>
    <rPh sb="4" eb="6">
      <t>ギジュツ</t>
    </rPh>
    <rPh sb="6" eb="8">
      <t>ガッカ</t>
    </rPh>
    <rPh sb="11" eb="13">
      <t>ネンジ</t>
    </rPh>
    <phoneticPr fontId="4"/>
  </si>
  <si>
    <t>クラブ活動</t>
  </si>
  <si>
    <t>３年</t>
    <phoneticPr fontId="1"/>
  </si>
  <si>
    <t>情報システム学科　
１年次</t>
    <rPh sb="0" eb="2">
      <t>ジョウホウ</t>
    </rPh>
    <rPh sb="6" eb="8">
      <t>ガッカ</t>
    </rPh>
    <rPh sb="11" eb="13">
      <t>ネンジ</t>
    </rPh>
    <phoneticPr fontId="4"/>
  </si>
  <si>
    <t>１．カリキュラム</t>
    <phoneticPr fontId="1"/>
  </si>
  <si>
    <t>１-１．情報処理技術学科（２年課程 一般コース）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rPh sb="18" eb="20">
      <t>イッパン</t>
    </rPh>
    <phoneticPr fontId="1"/>
  </si>
  <si>
    <t>１-２．情報システム学科（３年課程）</t>
    <rPh sb="4" eb="6">
      <t>ジョウホウ</t>
    </rPh>
    <rPh sb="10" eb="12">
      <t>ガッカ</t>
    </rPh>
    <rPh sb="14" eb="15">
      <t>ネン</t>
    </rPh>
    <rPh sb="15" eb="17">
      <t>カテイ</t>
    </rPh>
    <phoneticPr fontId="1"/>
  </si>
  <si>
    <t>１Q</t>
    <phoneticPr fontId="4"/>
  </si>
  <si>
    <t>２Q</t>
    <phoneticPr fontId="1"/>
  </si>
  <si>
    <t>３Q</t>
    <phoneticPr fontId="1"/>
  </si>
  <si>
    <t>４Q</t>
    <phoneticPr fontId="4"/>
  </si>
  <si>
    <t>企業
連携</t>
    <rPh sb="0" eb="2">
      <t>キギョウ</t>
    </rPh>
    <rPh sb="3" eb="5">
      <t>レンケイ</t>
    </rPh>
    <phoneticPr fontId="1"/>
  </si>
  <si>
    <t>必須</t>
    <rPh sb="0" eb="2">
      <t>ヒッス</t>
    </rPh>
    <phoneticPr fontId="4"/>
  </si>
  <si>
    <t>必須</t>
    <rPh sb="0" eb="2">
      <t>ヒッス</t>
    </rPh>
    <phoneticPr fontId="1"/>
  </si>
  <si>
    <t>講義・演習</t>
    <rPh sb="0" eb="2">
      <t>コウギ</t>
    </rPh>
    <rPh sb="3" eb="5">
      <t>エンシュウ</t>
    </rPh>
    <phoneticPr fontId="4"/>
  </si>
  <si>
    <t>実験・実習</t>
    <rPh sb="0" eb="2">
      <t>ジッケン</t>
    </rPh>
    <rPh sb="3" eb="5">
      <t>ジッシュウ</t>
    </rPh>
    <phoneticPr fontId="4"/>
  </si>
  <si>
    <t>○</t>
    <phoneticPr fontId="1"/>
  </si>
  <si>
    <t>１Q</t>
    <phoneticPr fontId="4"/>
  </si>
  <si>
    <t>２Q</t>
    <phoneticPr fontId="1"/>
  </si>
  <si>
    <t>３Q</t>
    <phoneticPr fontId="1"/>
  </si>
  <si>
    <t>単位</t>
    <rPh sb="0" eb="2">
      <t>タンイ</t>
    </rPh>
    <phoneticPr fontId="4"/>
  </si>
  <si>
    <t>ロングホームルーム</t>
  </si>
  <si>
    <t>○</t>
    <phoneticPr fontId="1"/>
  </si>
  <si>
    <t>○</t>
    <phoneticPr fontId="1"/>
  </si>
  <si>
    <t>選択</t>
    <rPh sb="0" eb="2">
      <t>センタク</t>
    </rPh>
    <phoneticPr fontId="1"/>
  </si>
  <si>
    <t>情報システム学科　
２年次</t>
    <rPh sb="0" eb="2">
      <t>ジョウホウ</t>
    </rPh>
    <rPh sb="6" eb="8">
      <t>ガッカ</t>
    </rPh>
    <rPh sb="11" eb="13">
      <t>ネンジ</t>
    </rPh>
    <phoneticPr fontId="4"/>
  </si>
  <si>
    <t>選必</t>
    <rPh sb="0" eb="1">
      <t>セン</t>
    </rPh>
    <rPh sb="1" eb="2">
      <t>ヒツ</t>
    </rPh>
    <phoneticPr fontId="1"/>
  </si>
  <si>
    <t>選必</t>
    <phoneticPr fontId="1"/>
  </si>
  <si>
    <t>○</t>
    <phoneticPr fontId="1"/>
  </si>
  <si>
    <t>○</t>
    <phoneticPr fontId="1"/>
  </si>
  <si>
    <t>情報システム学科　
　３年次</t>
    <rPh sb="0" eb="2">
      <t>ジョウホウ</t>
    </rPh>
    <rPh sb="6" eb="8">
      <t>ガッカ</t>
    </rPh>
    <rPh sb="12" eb="14">
      <t>ネンジ</t>
    </rPh>
    <phoneticPr fontId="4"/>
  </si>
  <si>
    <t>必須</t>
    <phoneticPr fontId="1"/>
  </si>
  <si>
    <t>○</t>
    <phoneticPr fontId="1"/>
  </si>
  <si>
    <t>専門</t>
    <phoneticPr fontId="1"/>
  </si>
  <si>
    <t>計</t>
    <rPh sb="0" eb="1">
      <t>ケイ</t>
    </rPh>
    <phoneticPr fontId="1"/>
  </si>
  <si>
    <t>必須</t>
  </si>
  <si>
    <t>年間実
時数16H</t>
    <rPh sb="0" eb="2">
      <t>ネンカン</t>
    </rPh>
    <rPh sb="2" eb="3">
      <t>ジツ</t>
    </rPh>
    <rPh sb="4" eb="6">
      <t>ジスウ</t>
    </rPh>
    <phoneticPr fontId="4"/>
  </si>
  <si>
    <t>年間
時数</t>
    <rPh sb="0" eb="2">
      <t>ネンカン</t>
    </rPh>
    <rPh sb="3" eb="5">
      <t>ジスウ</t>
    </rPh>
    <phoneticPr fontId="4"/>
  </si>
  <si>
    <t>週</t>
    <rPh sb="0" eb="1">
      <t>シュウ</t>
    </rPh>
    <phoneticPr fontId="1"/>
  </si>
  <si>
    <t>予習・復習</t>
    <rPh sb="0" eb="2">
      <t>ヨシュウ</t>
    </rPh>
    <rPh sb="3" eb="5">
      <t>フクシュウ</t>
    </rPh>
    <phoneticPr fontId="1"/>
  </si>
  <si>
    <t>授業時数/1Q</t>
    <rPh sb="0" eb="2">
      <t>ジュギョウ</t>
    </rPh>
    <rPh sb="2" eb="4">
      <t>ジスウ</t>
    </rPh>
    <phoneticPr fontId="1"/>
  </si>
  <si>
    <t>1Quarter</t>
    <phoneticPr fontId="1"/>
  </si>
  <si>
    <t>時間</t>
    <rPh sb="0" eb="2">
      <t>ジカン</t>
    </rPh>
    <phoneticPr fontId="1"/>
  </si>
  <si>
    <t>情報処理技術学科　
２年次</t>
    <rPh sb="0" eb="2">
      <t>ジョウホウ</t>
    </rPh>
    <rPh sb="2" eb="4">
      <t>ショリ</t>
    </rPh>
    <rPh sb="4" eb="6">
      <t>ギジュツ</t>
    </rPh>
    <rPh sb="6" eb="8">
      <t>ガッカ</t>
    </rPh>
    <rPh sb="11" eb="13">
      <t>ネンジ</t>
    </rPh>
    <phoneticPr fontId="4"/>
  </si>
  <si>
    <t>４年</t>
    <rPh sb="1" eb="2">
      <t>ネン</t>
    </rPh>
    <phoneticPr fontId="1"/>
  </si>
  <si>
    <t>３-１．情報処理技術学科（２年課程 留学コース）</t>
    <rPh sb="4" eb="6">
      <t>ジョウホウ</t>
    </rPh>
    <rPh sb="6" eb="8">
      <t>ショリ</t>
    </rPh>
    <rPh sb="8" eb="10">
      <t>ギジュツ</t>
    </rPh>
    <rPh sb="10" eb="12">
      <t>ガッカ</t>
    </rPh>
    <rPh sb="14" eb="15">
      <t>ネン</t>
    </rPh>
    <rPh sb="15" eb="17">
      <t>カテイ</t>
    </rPh>
    <rPh sb="18" eb="20">
      <t>リュウガク</t>
    </rPh>
    <phoneticPr fontId="1"/>
  </si>
  <si>
    <t>３-２．情報システム学科（３年課程 留学コース）</t>
    <rPh sb="4" eb="6">
      <t>ジョウホウ</t>
    </rPh>
    <rPh sb="10" eb="12">
      <t>ガッカ</t>
    </rPh>
    <rPh sb="14" eb="15">
      <t>ネン</t>
    </rPh>
    <rPh sb="15" eb="17">
      <t>カテイ</t>
    </rPh>
    <rPh sb="18" eb="20">
      <t>リュウガク</t>
    </rPh>
    <phoneticPr fontId="1"/>
  </si>
  <si>
    <t>ビジネスマナー</t>
  </si>
  <si>
    <t>情報処理技術学科
２年次</t>
    <rPh sb="0" eb="2">
      <t>ジョウホウ</t>
    </rPh>
    <rPh sb="2" eb="4">
      <t>ショリ</t>
    </rPh>
    <rPh sb="4" eb="6">
      <t>ギジュツ</t>
    </rPh>
    <rPh sb="6" eb="8">
      <t>ガッカ</t>
    </rPh>
    <rPh sb="10" eb="12">
      <t>ネンジ</t>
    </rPh>
    <phoneticPr fontId="4"/>
  </si>
  <si>
    <t>モチベーションマネージメント</t>
    <phoneticPr fontId="1"/>
  </si>
  <si>
    <t>アスリート養成</t>
    <phoneticPr fontId="1"/>
  </si>
  <si>
    <t>クラブ活動</t>
    <phoneticPr fontId="1"/>
  </si>
  <si>
    <t>選択</t>
    <phoneticPr fontId="1"/>
  </si>
  <si>
    <t>コンピュータリテラシー</t>
    <phoneticPr fontId="1"/>
  </si>
  <si>
    <t>ロングホームルーム</t>
    <phoneticPr fontId="1"/>
  </si>
  <si>
    <t>プレゼンテーション</t>
    <phoneticPr fontId="1"/>
  </si>
  <si>
    <t>Webデザイン演習</t>
    <rPh sb="7" eb="9">
      <t>エンシュウ</t>
    </rPh>
    <phoneticPr fontId="1"/>
  </si>
  <si>
    <t>トレーナー養成</t>
    <rPh sb="5" eb="7">
      <t>ヨウセイ</t>
    </rPh>
    <phoneticPr fontId="1"/>
  </si>
  <si>
    <t>Unity[C#]</t>
    <phoneticPr fontId="1"/>
  </si>
  <si>
    <t>パソコン入門</t>
    <rPh sb="4" eb="6">
      <t>ニュウモン</t>
    </rPh>
    <phoneticPr fontId="1"/>
  </si>
  <si>
    <t>簿記①</t>
    <rPh sb="0" eb="2">
      <t>ボキ</t>
    </rPh>
    <phoneticPr fontId="1"/>
  </si>
  <si>
    <t>簿記②</t>
    <rPh sb="0" eb="2">
      <t>ボキ</t>
    </rPh>
    <phoneticPr fontId="1"/>
  </si>
  <si>
    <t>Word入門</t>
    <rPh sb="4" eb="6">
      <t>ニュウモン</t>
    </rPh>
    <phoneticPr fontId="1"/>
  </si>
  <si>
    <t>Excel入門</t>
    <rPh sb="5" eb="7">
      <t>ニュウモン</t>
    </rPh>
    <phoneticPr fontId="1"/>
  </si>
  <si>
    <t>Word MOS</t>
    <phoneticPr fontId="1"/>
  </si>
  <si>
    <t>Excel MOS</t>
    <phoneticPr fontId="1"/>
  </si>
  <si>
    <t>２-１．ビジネスライセンス学科（１年課程 一般コース）</t>
    <rPh sb="13" eb="15">
      <t>ガッカ</t>
    </rPh>
    <rPh sb="17" eb="18">
      <t>ネン</t>
    </rPh>
    <rPh sb="18" eb="20">
      <t>カテイ</t>
    </rPh>
    <rPh sb="21" eb="23">
      <t>イッパン</t>
    </rPh>
    <phoneticPr fontId="1"/>
  </si>
  <si>
    <t>ビジネスライセンス学科　
１年次</t>
    <rPh sb="9" eb="11">
      <t>ガッカ</t>
    </rPh>
    <rPh sb="14" eb="16">
      <t>ネンジ</t>
    </rPh>
    <phoneticPr fontId="4"/>
  </si>
  <si>
    <t>１-３．未来創成情報学科（４年課程）</t>
    <rPh sb="4" eb="6">
      <t>ミライ</t>
    </rPh>
    <rPh sb="6" eb="8">
      <t>ソウセイ</t>
    </rPh>
    <rPh sb="8" eb="10">
      <t>ジョウホウ</t>
    </rPh>
    <rPh sb="10" eb="12">
      <t>ガッカ</t>
    </rPh>
    <rPh sb="14" eb="15">
      <t>ネン</t>
    </rPh>
    <rPh sb="15" eb="17">
      <t>カテイ</t>
    </rPh>
    <phoneticPr fontId="1"/>
  </si>
  <si>
    <t>未来創成情報学科　
１年次</t>
    <rPh sb="0" eb="2">
      <t>ミライ</t>
    </rPh>
    <rPh sb="2" eb="4">
      <t>ソウセイ</t>
    </rPh>
    <rPh sb="4" eb="6">
      <t>ジョウホウ</t>
    </rPh>
    <rPh sb="6" eb="8">
      <t>ガッカ</t>
    </rPh>
    <rPh sb="11" eb="13">
      <t>ネンジ</t>
    </rPh>
    <phoneticPr fontId="4"/>
  </si>
  <si>
    <t>未来創成情報学科　
２年次</t>
    <rPh sb="0" eb="2">
      <t>ミライ</t>
    </rPh>
    <rPh sb="2" eb="4">
      <t>ソウセイ</t>
    </rPh>
    <rPh sb="4" eb="6">
      <t>ジョウホウ</t>
    </rPh>
    <rPh sb="6" eb="8">
      <t>ガッカ</t>
    </rPh>
    <rPh sb="11" eb="13">
      <t>ネンジ</t>
    </rPh>
    <phoneticPr fontId="4"/>
  </si>
  <si>
    <t>未来創成情報学科　
　３年次</t>
    <rPh sb="0" eb="2">
      <t>ミライ</t>
    </rPh>
    <rPh sb="2" eb="4">
      <t>ソウセイ</t>
    </rPh>
    <rPh sb="4" eb="6">
      <t>ジョウホウ</t>
    </rPh>
    <rPh sb="6" eb="8">
      <t>ガッカ</t>
    </rPh>
    <rPh sb="12" eb="14">
      <t>ネンジ</t>
    </rPh>
    <phoneticPr fontId="4"/>
  </si>
  <si>
    <t>未来創成情報学科　
　４年次</t>
    <rPh sb="0" eb="2">
      <t>ミライ</t>
    </rPh>
    <rPh sb="2" eb="4">
      <t>ソウセイ</t>
    </rPh>
    <rPh sb="4" eb="6">
      <t>ジョウホウ</t>
    </rPh>
    <rPh sb="6" eb="8">
      <t>ガッカ</t>
    </rPh>
    <rPh sb="12" eb="14">
      <t>ネンジ</t>
    </rPh>
    <phoneticPr fontId="4"/>
  </si>
  <si>
    <t>人口知能概論</t>
    <rPh sb="0" eb="2">
      <t>ジンコウ</t>
    </rPh>
    <rPh sb="2" eb="4">
      <t>チノウ</t>
    </rPh>
    <rPh sb="4" eb="6">
      <t>ガイロン</t>
    </rPh>
    <phoneticPr fontId="1"/>
  </si>
  <si>
    <t>プログラミング応用</t>
    <rPh sb="7" eb="9">
      <t>オウヨウ</t>
    </rPh>
    <phoneticPr fontId="1"/>
  </si>
  <si>
    <t>AI制作ゼミ</t>
    <rPh sb="2" eb="4">
      <t>セイサク</t>
    </rPh>
    <phoneticPr fontId="1"/>
  </si>
  <si>
    <t>機械学習基礎</t>
    <rPh sb="0" eb="2">
      <t>キカイ</t>
    </rPh>
    <rPh sb="2" eb="4">
      <t>ガクシュウ</t>
    </rPh>
    <rPh sb="4" eb="6">
      <t>キソ</t>
    </rPh>
    <phoneticPr fontId="1"/>
  </si>
  <si>
    <t>機械学習アルゴリズム</t>
    <rPh sb="0" eb="2">
      <t>キカイ</t>
    </rPh>
    <rPh sb="2" eb="4">
      <t>ガクシュウ</t>
    </rPh>
    <phoneticPr fontId="1"/>
  </si>
  <si>
    <t>機械学習プログラミング</t>
    <rPh sb="0" eb="2">
      <t>キカイ</t>
    </rPh>
    <rPh sb="2" eb="4">
      <t>ガクシュウ</t>
    </rPh>
    <phoneticPr fontId="1"/>
  </si>
  <si>
    <t>ロボット工学基礎</t>
    <rPh sb="4" eb="6">
      <t>コウガク</t>
    </rPh>
    <rPh sb="6" eb="8">
      <t>キソ</t>
    </rPh>
    <phoneticPr fontId="1"/>
  </si>
  <si>
    <t>ロボット制作ゼミ</t>
    <rPh sb="4" eb="6">
      <t>セイサク</t>
    </rPh>
    <phoneticPr fontId="1"/>
  </si>
  <si>
    <t>ブロックチェーン概論</t>
    <rPh sb="8" eb="10">
      <t>ガイロン</t>
    </rPh>
    <phoneticPr fontId="1"/>
  </si>
  <si>
    <t>機械学習演習</t>
    <rPh sb="0" eb="2">
      <t>キカイ</t>
    </rPh>
    <rPh sb="2" eb="4">
      <t>ガクシュウ</t>
    </rPh>
    <rPh sb="4" eb="6">
      <t>エンシュウ</t>
    </rPh>
    <phoneticPr fontId="1"/>
  </si>
  <si>
    <t>ロボット工学概論</t>
    <rPh sb="4" eb="6">
      <t>コウガク</t>
    </rPh>
    <rPh sb="6" eb="8">
      <t>ガイロン</t>
    </rPh>
    <phoneticPr fontId="1"/>
  </si>
  <si>
    <t>講究</t>
    <rPh sb="0" eb="2">
      <t>コウキュウ</t>
    </rPh>
    <phoneticPr fontId="1"/>
  </si>
  <si>
    <t>ビックデータ入門</t>
    <rPh sb="6" eb="8">
      <t>ニュウモン</t>
    </rPh>
    <phoneticPr fontId="1"/>
  </si>
  <si>
    <t>ネットワーク概論</t>
    <rPh sb="6" eb="8">
      <t>ガイロン</t>
    </rPh>
    <phoneticPr fontId="1"/>
  </si>
  <si>
    <t>未来創成研究ゼミ</t>
    <rPh sb="4" eb="6">
      <t>ケンキュウ</t>
    </rPh>
    <phoneticPr fontId="1"/>
  </si>
  <si>
    <t>情報社会学</t>
    <rPh sb="0" eb="2">
      <t>ジョウホウ</t>
    </rPh>
    <rPh sb="2" eb="4">
      <t>シャカイ</t>
    </rPh>
    <rPh sb="4" eb="5">
      <t>ガク</t>
    </rPh>
    <phoneticPr fontId="1"/>
  </si>
  <si>
    <t>LINUX概論</t>
    <rPh sb="5" eb="7">
      <t>ガイロン</t>
    </rPh>
    <phoneticPr fontId="1"/>
  </si>
  <si>
    <t>データベース概論</t>
    <rPh sb="6" eb="8">
      <t>ガイロン</t>
    </rPh>
    <phoneticPr fontId="1"/>
  </si>
  <si>
    <t>一般・専門</t>
    <rPh sb="0" eb="2">
      <t>イッパン</t>
    </rPh>
    <rPh sb="3" eb="5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</si>
  <si>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</si>
  <si>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</si>
  <si>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</si>
  <si>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</si>
  <si>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</si>
  <si>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</si>
  <si>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一般</t>
    <rPh sb="0" eb="2">
      <t>イッパン</t>
    </rPh>
    <phoneticPr fontId="1"/>
  </si>
  <si>
    <t>専門</t>
    <rPh sb="0" eb="2">
      <t>センモン</t>
    </rPh>
    <phoneticPr fontId="1"/>
  </si>
  <si>
    <t>選択</t>
  </si>
  <si>
    <t>プレゼンテーション</t>
    <phoneticPr fontId="1"/>
  </si>
  <si>
    <t>ITP資格対策①</t>
    <rPh sb="3" eb="5">
      <t>シカク</t>
    </rPh>
    <rPh sb="5" eb="7">
      <t>タイサク</t>
    </rPh>
    <phoneticPr fontId="4"/>
  </si>
  <si>
    <t>ITP資格対策②</t>
    <rPh sb="3" eb="5">
      <t>シカク</t>
    </rPh>
    <rPh sb="5" eb="7">
      <t>タイサク</t>
    </rPh>
    <phoneticPr fontId="4"/>
  </si>
  <si>
    <t>プログラミング基礎</t>
    <rPh sb="7" eb="9">
      <t>キソ</t>
    </rPh>
    <phoneticPr fontId="1"/>
  </si>
  <si>
    <t>HTML・CSS</t>
    <phoneticPr fontId="1"/>
  </si>
  <si>
    <t>HTML/CSS</t>
    <phoneticPr fontId="1"/>
  </si>
  <si>
    <t>プログラミング入門</t>
    <rPh sb="7" eb="9">
      <t>ニュウモン</t>
    </rPh>
    <phoneticPr fontId="1"/>
  </si>
  <si>
    <t>スクラッチ</t>
    <phoneticPr fontId="1"/>
  </si>
  <si>
    <t>JAVAプログラミング</t>
    <phoneticPr fontId="1"/>
  </si>
  <si>
    <t>ロングホームルーム</t>
    <phoneticPr fontId="1"/>
  </si>
  <si>
    <t>システム開発演習</t>
    <rPh sb="4" eb="6">
      <t>カイハツ</t>
    </rPh>
    <rPh sb="6" eb="8">
      <t>エンシュウ</t>
    </rPh>
    <phoneticPr fontId="1"/>
  </si>
  <si>
    <t>プログラミング演習</t>
    <rPh sb="7" eb="9">
      <t>エンシュウ</t>
    </rPh>
    <phoneticPr fontId="1"/>
  </si>
  <si>
    <t>メディアコミュニケーション概論</t>
    <rPh sb="13" eb="15">
      <t>ガイロン</t>
    </rPh>
    <phoneticPr fontId="1"/>
  </si>
  <si>
    <t>プログラミング基礎</t>
    <rPh sb="7" eb="9">
      <t>キソ</t>
    </rPh>
    <phoneticPr fontId="1"/>
  </si>
  <si>
    <t>英会話</t>
    <rPh sb="0" eb="3">
      <t>エイカイワ</t>
    </rPh>
    <phoneticPr fontId="1"/>
  </si>
  <si>
    <t>情報ネットワーク演習</t>
    <rPh sb="0" eb="2">
      <t>ジョウホウ</t>
    </rPh>
    <rPh sb="8" eb="10">
      <t>エンシュウ</t>
    </rPh>
    <phoneticPr fontId="1"/>
  </si>
  <si>
    <t>JAVA Script演習</t>
    <rPh sb="11" eb="13">
      <t>エンシュウ</t>
    </rPh>
    <phoneticPr fontId="1"/>
  </si>
  <si>
    <t>JavaScript演習</t>
    <rPh sb="10" eb="12">
      <t>エンシュウ</t>
    </rPh>
    <phoneticPr fontId="1"/>
  </si>
  <si>
    <t>JavaScript応用</t>
    <rPh sb="10" eb="12">
      <t>オウヨウ</t>
    </rPh>
    <phoneticPr fontId="1"/>
  </si>
  <si>
    <t>HTML/CSS</t>
    <phoneticPr fontId="1"/>
  </si>
  <si>
    <t>２-２．ITメディア学科（２年課程 一般コース）</t>
    <rPh sb="10" eb="12">
      <t>ガッカ</t>
    </rPh>
    <rPh sb="14" eb="15">
      <t>ネン</t>
    </rPh>
    <rPh sb="15" eb="17">
      <t>カテイ</t>
    </rPh>
    <rPh sb="18" eb="20">
      <t>イッパン</t>
    </rPh>
    <phoneticPr fontId="1"/>
  </si>
  <si>
    <t>ITメディア学科　
１年次</t>
    <rPh sb="6" eb="8">
      <t>ガッカ</t>
    </rPh>
    <rPh sb="11" eb="13">
      <t>ネンジ</t>
    </rPh>
    <phoneticPr fontId="4"/>
  </si>
  <si>
    <t>ITメディア学科　
２年次</t>
    <rPh sb="6" eb="8">
      <t>ガッカ</t>
    </rPh>
    <rPh sb="11" eb="13">
      <t>ネンジ</t>
    </rPh>
    <phoneticPr fontId="4"/>
  </si>
  <si>
    <t>３-３．メディアコミュニケーション・スポーツ学科（３年課程　一般コース）</t>
    <rPh sb="22" eb="24">
      <t>ガッカ</t>
    </rPh>
    <rPh sb="26" eb="27">
      <t>ネン</t>
    </rPh>
    <rPh sb="27" eb="29">
      <t>カテイ</t>
    </rPh>
    <rPh sb="30" eb="32">
      <t>イッパン</t>
    </rPh>
    <phoneticPr fontId="1"/>
  </si>
  <si>
    <t>メディアコミュニケーション・スポーツ学科　
１年次</t>
    <rPh sb="18" eb="20">
      <t>ガッカ</t>
    </rPh>
    <rPh sb="23" eb="25">
      <t>ネンジ</t>
    </rPh>
    <phoneticPr fontId="4"/>
  </si>
  <si>
    <t>メディアコミュニケーション・スポーツ学科　
　３年次</t>
    <rPh sb="18" eb="20">
      <t>ガッカ</t>
    </rPh>
    <rPh sb="24" eb="26">
      <t>ネンジ</t>
    </rPh>
    <phoneticPr fontId="4"/>
  </si>
  <si>
    <t>メディアコミュニケーション・スポーツ学科　
２年次</t>
    <rPh sb="18" eb="20">
      <t>ガッカ</t>
    </rPh>
    <rPh sb="23" eb="25">
      <t>ネンジ</t>
    </rPh>
    <phoneticPr fontId="4"/>
  </si>
  <si>
    <t>４-２．メディアコミュニケーション・スポーツ学科（３年課程）</t>
    <rPh sb="22" eb="24">
      <t>ガッカ</t>
    </rPh>
    <rPh sb="26" eb="27">
      <t>ネン</t>
    </rPh>
    <rPh sb="27" eb="29">
      <t>カテイ</t>
    </rPh>
    <phoneticPr fontId="1"/>
  </si>
  <si>
    <t>４-１．グローバルITメディア学科（２年課程 グローバルコース）</t>
    <rPh sb="15" eb="17">
      <t>ガッカ</t>
    </rPh>
    <rPh sb="19" eb="20">
      <t>ネン</t>
    </rPh>
    <rPh sb="20" eb="22">
      <t>カテイ</t>
    </rPh>
    <phoneticPr fontId="1"/>
  </si>
  <si>
    <r>
      <rPr>
        <sz val="10"/>
        <rFont val="ＭＳ Ｐ明朝"/>
        <family val="1"/>
        <charset val="128"/>
      </rPr>
      <t>グローバルITメディア学科　</t>
    </r>
    <r>
      <rPr>
        <sz val="12"/>
        <rFont val="ＭＳ Ｐ明朝"/>
        <family val="1"/>
        <charset val="128"/>
      </rPr>
      <t xml:space="preserve">
１年次</t>
    </r>
    <rPh sb="11" eb="13">
      <t>ガッカ</t>
    </rPh>
    <rPh sb="16" eb="18">
      <t>ネンジ</t>
    </rPh>
    <phoneticPr fontId="4"/>
  </si>
  <si>
    <r>
      <rPr>
        <sz val="10"/>
        <rFont val="ＭＳ Ｐ明朝"/>
        <family val="1"/>
        <charset val="128"/>
      </rPr>
      <t>グローバルITメディア学科　</t>
    </r>
    <r>
      <rPr>
        <sz val="12"/>
        <rFont val="ＭＳ Ｐ明朝"/>
        <family val="1"/>
        <charset val="128"/>
      </rPr>
      <t>　
２年次</t>
    </r>
    <rPh sb="11" eb="13">
      <t>ガッカ</t>
    </rPh>
    <rPh sb="17" eb="19">
      <t>ネンジ</t>
    </rPh>
    <phoneticPr fontId="4"/>
  </si>
  <si>
    <t>文章表現</t>
    <rPh sb="0" eb="2">
      <t>ブンショウ</t>
    </rPh>
    <rPh sb="2" eb="4">
      <t>ヒョウゲン</t>
    </rPh>
    <phoneticPr fontId="1"/>
  </si>
  <si>
    <t>データベース入門（Access)</t>
    <rPh sb="6" eb="8">
      <t>ニュウモン</t>
    </rPh>
    <phoneticPr fontId="1"/>
  </si>
  <si>
    <t>Excel VBA</t>
    <phoneticPr fontId="1"/>
  </si>
  <si>
    <t>４Q</t>
  </si>
  <si>
    <t>集中</t>
    <rPh sb="0" eb="2">
      <t>シュウチュウ</t>
    </rPh>
    <phoneticPr fontId="4"/>
  </si>
  <si>
    <t>システムデザイン演習</t>
    <rPh sb="8" eb="10">
      <t>エンシュウ</t>
    </rPh>
    <phoneticPr fontId="1"/>
  </si>
  <si>
    <t>●</t>
    <phoneticPr fontId="1"/>
  </si>
  <si>
    <t>●</t>
    <phoneticPr fontId="1"/>
  </si>
  <si>
    <t>ＡＩ概論</t>
    <rPh sb="2" eb="4">
      <t>ガイロン</t>
    </rPh>
    <phoneticPr fontId="1"/>
  </si>
  <si>
    <t>科目名</t>
    <rPh sb="0" eb="2">
      <t>カモク</t>
    </rPh>
    <rPh sb="2" eb="3">
      <t>メイ</t>
    </rPh>
    <phoneticPr fontId="1"/>
  </si>
  <si>
    <t>科目コード</t>
    <rPh sb="0" eb="2">
      <t>カモク</t>
    </rPh>
    <phoneticPr fontId="1"/>
  </si>
  <si>
    <t>情報処理技術学科</t>
    <rPh sb="0" eb="2">
      <t>ジョウホウ</t>
    </rPh>
    <rPh sb="2" eb="4">
      <t>ショリ</t>
    </rPh>
    <rPh sb="4" eb="6">
      <t>ギジュツ</t>
    </rPh>
    <rPh sb="6" eb="8">
      <t>ガッカ</t>
    </rPh>
    <phoneticPr fontId="1"/>
  </si>
  <si>
    <t>情報システム学科</t>
    <rPh sb="0" eb="2">
      <t>ジョウホウ</t>
    </rPh>
    <rPh sb="6" eb="8">
      <t>ガッカ</t>
    </rPh>
    <phoneticPr fontId="1"/>
  </si>
  <si>
    <t>必須/選択</t>
    <rPh sb="0" eb="2">
      <t>ヒッス</t>
    </rPh>
    <rPh sb="3" eb="5">
      <t>センタク</t>
    </rPh>
    <phoneticPr fontId="1"/>
  </si>
  <si>
    <t>未来創成情報学科</t>
    <rPh sb="0" eb="2">
      <t>ミライ</t>
    </rPh>
    <rPh sb="2" eb="4">
      <t>ソウセイ</t>
    </rPh>
    <rPh sb="4" eb="6">
      <t>ジョウホウ</t>
    </rPh>
    <rPh sb="6" eb="8">
      <t>ガッカ</t>
    </rPh>
    <phoneticPr fontId="1"/>
  </si>
  <si>
    <t>メディア
コミュニケーション・スポーツ学科</t>
    <rPh sb="19" eb="21">
      <t>ガッカ</t>
    </rPh>
    <phoneticPr fontId="1"/>
  </si>
  <si>
    <t>ビジネスライセンス学科</t>
    <rPh sb="9" eb="11">
      <t>ガッカ</t>
    </rPh>
    <phoneticPr fontId="1"/>
  </si>
  <si>
    <t>ITメディア学科</t>
    <rPh sb="6" eb="8">
      <t>ガッカ</t>
    </rPh>
    <phoneticPr fontId="1"/>
  </si>
  <si>
    <t>プレゼンテーション</t>
  </si>
  <si>
    <t>ロングホームルーム(1年)</t>
    <rPh sb="11" eb="12">
      <t>ネン</t>
    </rPh>
    <phoneticPr fontId="1"/>
  </si>
  <si>
    <t>ロングホームルーム(2年)</t>
    <rPh sb="11" eb="12">
      <t>ネン</t>
    </rPh>
    <phoneticPr fontId="1"/>
  </si>
  <si>
    <t>クラブ活動(1年)</t>
    <rPh sb="7" eb="8">
      <t>ネン</t>
    </rPh>
    <phoneticPr fontId="1"/>
  </si>
  <si>
    <t>クラブ活動(2年)</t>
    <rPh sb="7" eb="8">
      <t>ネン</t>
    </rPh>
    <phoneticPr fontId="1"/>
  </si>
  <si>
    <t>ロングホームルーム(3年)</t>
    <rPh sb="11" eb="12">
      <t>ネン</t>
    </rPh>
    <phoneticPr fontId="1"/>
  </si>
  <si>
    <t>ロングホームルーム(4年)</t>
    <rPh sb="11" eb="12">
      <t>ネン</t>
    </rPh>
    <phoneticPr fontId="1"/>
  </si>
  <si>
    <t>HTML・CSS</t>
  </si>
  <si>
    <t>JAVAプログラミング</t>
  </si>
  <si>
    <t>ロボットプログラミング</t>
    <phoneticPr fontId="1"/>
  </si>
  <si>
    <t>ロボット回路</t>
    <rPh sb="4" eb="6">
      <t>カイロ</t>
    </rPh>
    <phoneticPr fontId="1"/>
  </si>
  <si>
    <t>CKGグループ 科目一覧</t>
    <rPh sb="8" eb="10">
      <t>カモク</t>
    </rPh>
    <rPh sb="10" eb="12">
      <t>イチラン</t>
    </rPh>
    <phoneticPr fontId="1"/>
  </si>
  <si>
    <t>一般/専門</t>
    <rPh sb="0" eb="2">
      <t>イッパン</t>
    </rPh>
    <rPh sb="3" eb="5">
      <t>センモン</t>
    </rPh>
    <phoneticPr fontId="1"/>
  </si>
  <si>
    <t>就職支援</t>
    <rPh sb="0" eb="2">
      <t>シュウショク</t>
    </rPh>
    <rPh sb="2" eb="4">
      <t>シエン</t>
    </rPh>
    <phoneticPr fontId="1"/>
  </si>
  <si>
    <t>ライセンス</t>
    <phoneticPr fontId="1"/>
  </si>
  <si>
    <t>学生支援</t>
    <rPh sb="0" eb="2">
      <t>ガクセイ</t>
    </rPh>
    <rPh sb="2" eb="4">
      <t>シエン</t>
    </rPh>
    <phoneticPr fontId="1"/>
  </si>
  <si>
    <t>特別活動</t>
    <rPh sb="0" eb="2">
      <t>トクベツ</t>
    </rPh>
    <rPh sb="2" eb="4">
      <t>カツドウ</t>
    </rPh>
    <phoneticPr fontId="1"/>
  </si>
  <si>
    <t>機械学習基礎</t>
    <phoneticPr fontId="1"/>
  </si>
  <si>
    <t>機械学習プログラミング</t>
    <phoneticPr fontId="1"/>
  </si>
  <si>
    <t>機械学習演習</t>
    <phoneticPr fontId="1"/>
  </si>
  <si>
    <t>機械学習アルゴリズム</t>
    <phoneticPr fontId="1"/>
  </si>
  <si>
    <t>情報技術</t>
    <rPh sb="0" eb="2">
      <t>ジョウホウ</t>
    </rPh>
    <rPh sb="2" eb="4">
      <t>ギジュツ</t>
    </rPh>
    <phoneticPr fontId="1"/>
  </si>
  <si>
    <t>開発技術</t>
    <rPh sb="0" eb="2">
      <t>カイハツ</t>
    </rPh>
    <rPh sb="2" eb="4">
      <t>ギジュツ</t>
    </rPh>
    <phoneticPr fontId="1"/>
  </si>
  <si>
    <t>プログラミング</t>
    <phoneticPr fontId="1"/>
  </si>
  <si>
    <t>データサイエンス</t>
    <phoneticPr fontId="1"/>
  </si>
  <si>
    <t>ビックデータ</t>
    <phoneticPr fontId="1"/>
  </si>
  <si>
    <t>ロボット</t>
    <phoneticPr fontId="1"/>
  </si>
  <si>
    <t>AI</t>
    <phoneticPr fontId="1"/>
  </si>
  <si>
    <t>ブロックチェーン</t>
    <phoneticPr fontId="1"/>
  </si>
  <si>
    <t>研究</t>
    <rPh sb="0" eb="2">
      <t>ケンキュウ</t>
    </rPh>
    <phoneticPr fontId="1"/>
  </si>
  <si>
    <t>↑</t>
    <phoneticPr fontId="1"/>
  </si>
  <si>
    <t>↑</t>
    <phoneticPr fontId="1"/>
  </si>
  <si>
    <t>プレゼン力</t>
    <rPh sb="4" eb="5">
      <t>リョク</t>
    </rPh>
    <phoneticPr fontId="1"/>
  </si>
  <si>
    <t>論理的思考</t>
    <rPh sb="0" eb="3">
      <t>ロンリテキ</t>
    </rPh>
    <rPh sb="3" eb="5">
      <t>シコウ</t>
    </rPh>
    <phoneticPr fontId="1"/>
  </si>
  <si>
    <t>ネットワーク技術</t>
    <rPh sb="6" eb="8">
      <t>ギジュツ</t>
    </rPh>
    <phoneticPr fontId="1"/>
  </si>
  <si>
    <t>データベース技術</t>
    <rPh sb="6" eb="8">
      <t>ギジュツ</t>
    </rPh>
    <phoneticPr fontId="1"/>
  </si>
  <si>
    <t>ＯＳ技術</t>
    <rPh sb="2" eb="4">
      <t>ギジュツ</t>
    </rPh>
    <phoneticPr fontId="1"/>
  </si>
  <si>
    <t>開発手法</t>
    <rPh sb="0" eb="2">
      <t>カイハツ</t>
    </rPh>
    <rPh sb="2" eb="4">
      <t>シュホウ</t>
    </rPh>
    <phoneticPr fontId="1"/>
  </si>
  <si>
    <t>ビジネス</t>
    <phoneticPr fontId="1"/>
  </si>
  <si>
    <t>分野</t>
    <rPh sb="0" eb="2">
      <t>ブンヤ</t>
    </rPh>
    <phoneticPr fontId="1"/>
  </si>
  <si>
    <t>主</t>
    <rPh sb="0" eb="1">
      <t>シュ</t>
    </rPh>
    <phoneticPr fontId="1"/>
  </si>
  <si>
    <t>副</t>
    <rPh sb="0" eb="1">
      <t>フク</t>
    </rPh>
    <phoneticPr fontId="1"/>
  </si>
  <si>
    <t>技術応用</t>
    <rPh sb="0" eb="2">
      <t>ギジュツ</t>
    </rPh>
    <rPh sb="2" eb="4">
      <t>オウヨウ</t>
    </rPh>
    <phoneticPr fontId="1"/>
  </si>
  <si>
    <t>科学技術</t>
    <rPh sb="0" eb="2">
      <t>カガク</t>
    </rPh>
    <rPh sb="2" eb="4">
      <t>ギジュツ</t>
    </rPh>
    <phoneticPr fontId="1"/>
  </si>
  <si>
    <t>キャリア</t>
    <phoneticPr fontId="1"/>
  </si>
  <si>
    <t>学生生活</t>
    <rPh sb="0" eb="2">
      <t>ガクセイ</t>
    </rPh>
    <rPh sb="2" eb="4">
      <t>セイカツ</t>
    </rPh>
    <phoneticPr fontId="1"/>
  </si>
  <si>
    <t>グローバル</t>
    <phoneticPr fontId="1"/>
  </si>
  <si>
    <t>情報社会</t>
    <rPh sb="0" eb="2">
      <t>ジョウホウ</t>
    </rPh>
    <rPh sb="2" eb="4">
      <t>シャカイ</t>
    </rPh>
    <phoneticPr fontId="1"/>
  </si>
  <si>
    <t>コンピュータ活用</t>
    <rPh sb="6" eb="8">
      <t>カツヨウ</t>
    </rPh>
    <phoneticPr fontId="1"/>
  </si>
  <si>
    <t>Word MOS</t>
    <phoneticPr fontId="1"/>
  </si>
  <si>
    <t>メディアコミュニケーション概論</t>
    <rPh sb="13" eb="15">
      <t>ガイロン</t>
    </rPh>
    <phoneticPr fontId="1"/>
  </si>
  <si>
    <t>メディア技術</t>
    <rPh sb="4" eb="6">
      <t>ギジュツ</t>
    </rPh>
    <phoneticPr fontId="1"/>
  </si>
  <si>
    <t>情報ネットワーク演習</t>
    <rPh sb="0" eb="2">
      <t>ジョウホウ</t>
    </rPh>
    <rPh sb="8" eb="10">
      <t>エンシュウ</t>
    </rPh>
    <phoneticPr fontId="1"/>
  </si>
  <si>
    <t>映像</t>
    <rPh sb="0" eb="2">
      <t>エイゾウ</t>
    </rPh>
    <phoneticPr fontId="1"/>
  </si>
  <si>
    <t>システムデザイン演習★</t>
    <rPh sb="8" eb="10">
      <t>エンシュウ</t>
    </rPh>
    <phoneticPr fontId="1"/>
  </si>
  <si>
    <t>AI概論★</t>
    <rPh sb="2" eb="4">
      <t>ガイロン</t>
    </rPh>
    <phoneticPr fontId="1"/>
  </si>
  <si>
    <t>RPA</t>
    <phoneticPr fontId="1"/>
  </si>
  <si>
    <t>Webデザイン</t>
    <phoneticPr fontId="1"/>
  </si>
  <si>
    <t>RPA演習</t>
    <phoneticPr fontId="1"/>
  </si>
  <si>
    <t>Webデザイン</t>
    <phoneticPr fontId="1"/>
  </si>
  <si>
    <t>Webデザイン演習</t>
    <phoneticPr fontId="1"/>
  </si>
  <si>
    <t>Webデザイン実習</t>
    <phoneticPr fontId="1"/>
  </si>
  <si>
    <t>アスリート養成</t>
    <rPh sb="5" eb="7">
      <t>ヨウセイ</t>
    </rPh>
    <phoneticPr fontId="1"/>
  </si>
  <si>
    <t>メディカル</t>
    <phoneticPr fontId="1"/>
  </si>
  <si>
    <t>データベース入門</t>
    <rPh sb="6" eb="8">
      <t>ニュウモン</t>
    </rPh>
    <phoneticPr fontId="1"/>
  </si>
  <si>
    <t>Excel VBA</t>
    <phoneticPr fontId="1"/>
  </si>
  <si>
    <t>留学生</t>
    <rPh sb="0" eb="2">
      <t>リュウガク</t>
    </rPh>
    <rPh sb="2" eb="3">
      <t>セイ</t>
    </rPh>
    <phoneticPr fontId="1"/>
  </si>
  <si>
    <t>グローバルITメディア学科</t>
    <rPh sb="11" eb="13">
      <t>ガッカ</t>
    </rPh>
    <phoneticPr fontId="1"/>
  </si>
  <si>
    <t>卒業単位</t>
    <rPh sb="0" eb="2">
      <t>ソツギョウ</t>
    </rPh>
    <rPh sb="2" eb="4">
      <t>タンイ</t>
    </rPh>
    <phoneticPr fontId="1"/>
  </si>
  <si>
    <t>文章表現</t>
    <rPh sb="0" eb="2">
      <t>ブンショウ</t>
    </rPh>
    <rPh sb="2" eb="4">
      <t>ヒョウゲン</t>
    </rPh>
    <phoneticPr fontId="1"/>
  </si>
  <si>
    <t>ビジネスマナー</t>
    <phoneticPr fontId="1"/>
  </si>
  <si>
    <t>JAVA Scriptプログラミング</t>
    <phoneticPr fontId="1"/>
  </si>
  <si>
    <t>総単位</t>
    <rPh sb="0" eb="1">
      <t>ソウ</t>
    </rPh>
    <rPh sb="1" eb="3">
      <t>タンイ</t>
    </rPh>
    <phoneticPr fontId="1"/>
  </si>
  <si>
    <t>ビジネス検定Ⅰ</t>
    <rPh sb="4" eb="6">
      <t>ケンテイ</t>
    </rPh>
    <phoneticPr fontId="1"/>
  </si>
  <si>
    <t>ビジネス検定Ⅱ</t>
    <rPh sb="4" eb="6">
      <t>ケンテイ</t>
    </rPh>
    <phoneticPr fontId="1"/>
  </si>
  <si>
    <t>簿記検定Ⅰ</t>
    <rPh sb="0" eb="2">
      <t>ボキ</t>
    </rPh>
    <rPh sb="2" eb="4">
      <t>ケンテイ</t>
    </rPh>
    <phoneticPr fontId="1"/>
  </si>
  <si>
    <t>簿記検定Ⅱ</t>
    <rPh sb="0" eb="2">
      <t>ボキ</t>
    </rPh>
    <rPh sb="2" eb="4">
      <t>ケンテイ</t>
    </rPh>
    <phoneticPr fontId="1"/>
  </si>
  <si>
    <t>言語知識Ⅰ（N3)</t>
    <rPh sb="0" eb="2">
      <t>ゲンゴ</t>
    </rPh>
    <rPh sb="2" eb="4">
      <t>チシキ</t>
    </rPh>
    <phoneticPr fontId="1"/>
  </si>
  <si>
    <t>言語知識Ⅱ（N3)</t>
    <phoneticPr fontId="1"/>
  </si>
  <si>
    <t>聴解・読解Ⅰ（N3)</t>
    <rPh sb="0" eb="2">
      <t>チョウカイ</t>
    </rPh>
    <rPh sb="3" eb="5">
      <t>ドッカイ</t>
    </rPh>
    <phoneticPr fontId="1"/>
  </si>
  <si>
    <t>聴解・読解Ⅱ（N3)</t>
    <rPh sb="0" eb="2">
      <t>チョウカイ</t>
    </rPh>
    <rPh sb="3" eb="5">
      <t>ドッカイ</t>
    </rPh>
    <phoneticPr fontId="1"/>
  </si>
  <si>
    <t>日本語資格対策Ⅰ（中級）</t>
    <phoneticPr fontId="1"/>
  </si>
  <si>
    <t>日本語資格対策Ⅱ（中級）</t>
    <phoneticPr fontId="1"/>
  </si>
  <si>
    <t>漢字Ⅰ</t>
    <rPh sb="0" eb="2">
      <t>カンジ</t>
    </rPh>
    <phoneticPr fontId="1"/>
  </si>
  <si>
    <t>漢字Ⅱ</t>
    <rPh sb="0" eb="2">
      <t>カンジ</t>
    </rPh>
    <phoneticPr fontId="1"/>
  </si>
  <si>
    <t>言語知識Ⅰ（N2)</t>
    <rPh sb="0" eb="2">
      <t>ゲンゴ</t>
    </rPh>
    <rPh sb="2" eb="4">
      <t>チシキ</t>
    </rPh>
    <phoneticPr fontId="1"/>
  </si>
  <si>
    <t>言語知識Ⅱ（N2)</t>
    <phoneticPr fontId="1"/>
  </si>
  <si>
    <t>聴解・読解Ⅰ（N2)</t>
    <rPh sb="0" eb="2">
      <t>チョウカイ</t>
    </rPh>
    <rPh sb="3" eb="5">
      <t>ドッカイ</t>
    </rPh>
    <phoneticPr fontId="1"/>
  </si>
  <si>
    <t>聴解・読解Ⅱ（N2)</t>
    <rPh sb="0" eb="2">
      <t>チョウカイ</t>
    </rPh>
    <rPh sb="3" eb="5">
      <t>ドッカイ</t>
    </rPh>
    <phoneticPr fontId="1"/>
  </si>
  <si>
    <t>eスポーツ教育学応用演習</t>
    <rPh sb="8" eb="10">
      <t>オウヨウ</t>
    </rPh>
    <phoneticPr fontId="1"/>
  </si>
  <si>
    <t>スポーツ教育学応用演習</t>
    <rPh sb="7" eb="9">
      <t>オウヨウ</t>
    </rPh>
    <phoneticPr fontId="1"/>
  </si>
  <si>
    <t>スポーツ教育学基礎演習</t>
    <phoneticPr fontId="1"/>
  </si>
  <si>
    <t>eスポーツ教育学基礎演習</t>
    <phoneticPr fontId="1"/>
  </si>
  <si>
    <t>スポーツ教育学実践演習</t>
    <rPh sb="7" eb="9">
      <t>ジッセン</t>
    </rPh>
    <phoneticPr fontId="1"/>
  </si>
  <si>
    <t>eスポーツ教育学実践演習</t>
    <rPh sb="8" eb="10">
      <t>ジッセン</t>
    </rPh>
    <phoneticPr fontId="1"/>
  </si>
  <si>
    <t>キャリアプランⅠ</t>
    <phoneticPr fontId="1"/>
  </si>
  <si>
    <t>キャリアプランⅡ</t>
    <phoneticPr fontId="1"/>
  </si>
  <si>
    <t>キャリアプランⅢ</t>
    <phoneticPr fontId="1"/>
  </si>
  <si>
    <t>データサイエンス入門Ⅰ</t>
    <rPh sb="8" eb="10">
      <t>ニュウモン</t>
    </rPh>
    <phoneticPr fontId="1"/>
  </si>
  <si>
    <t>データサイエンス入門Ⅱ</t>
    <rPh sb="8" eb="10">
      <t>ニュウモン</t>
    </rPh>
    <phoneticPr fontId="1"/>
  </si>
  <si>
    <t>データマイニングⅠ</t>
    <phoneticPr fontId="1"/>
  </si>
  <si>
    <t>アルゴリズムⅠ</t>
    <phoneticPr fontId="1"/>
  </si>
  <si>
    <t>アルゴリズムⅡ</t>
    <phoneticPr fontId="1"/>
  </si>
  <si>
    <t>情報活用Ⅰ</t>
    <rPh sb="0" eb="2">
      <t>ジョウホウ</t>
    </rPh>
    <rPh sb="2" eb="4">
      <t>カツヨウ</t>
    </rPh>
    <phoneticPr fontId="1"/>
  </si>
  <si>
    <t>情報活用Ⅱ</t>
    <rPh sb="0" eb="2">
      <t>ジョウホウ</t>
    </rPh>
    <rPh sb="2" eb="4">
      <t>カツヨウ</t>
    </rPh>
    <phoneticPr fontId="1"/>
  </si>
  <si>
    <t>情報システムⅠ</t>
    <phoneticPr fontId="1"/>
  </si>
  <si>
    <t>情報システムⅡ</t>
    <phoneticPr fontId="1"/>
  </si>
  <si>
    <t>ITP資格対策Ⅰ</t>
    <rPh sb="3" eb="5">
      <t>シカク</t>
    </rPh>
    <rPh sb="5" eb="7">
      <t>タイサク</t>
    </rPh>
    <phoneticPr fontId="4"/>
  </si>
  <si>
    <t>ITP資格対策Ⅱ</t>
    <rPh sb="3" eb="5">
      <t>シカク</t>
    </rPh>
    <rPh sb="5" eb="7">
      <t>タイサク</t>
    </rPh>
    <phoneticPr fontId="4"/>
  </si>
  <si>
    <t>FE資格対策Ⅰ</t>
    <rPh sb="2" eb="4">
      <t>シカク</t>
    </rPh>
    <rPh sb="4" eb="6">
      <t>タイサク</t>
    </rPh>
    <phoneticPr fontId="1"/>
  </si>
  <si>
    <t>FE資格対策Ⅱ</t>
    <rPh sb="2" eb="4">
      <t>シカク</t>
    </rPh>
    <rPh sb="4" eb="6">
      <t>タイサク</t>
    </rPh>
    <phoneticPr fontId="1"/>
  </si>
  <si>
    <t>AP資格対策Ⅰ</t>
    <rPh sb="2" eb="4">
      <t>シカク</t>
    </rPh>
    <rPh sb="4" eb="6">
      <t>タイサク</t>
    </rPh>
    <phoneticPr fontId="1"/>
  </si>
  <si>
    <t>AP資格対策Ⅱ</t>
    <rPh sb="2" eb="4">
      <t>シカク</t>
    </rPh>
    <rPh sb="4" eb="6">
      <t>タイサク</t>
    </rPh>
    <phoneticPr fontId="1"/>
  </si>
  <si>
    <t>高度資格対策Ⅰ</t>
    <rPh sb="0" eb="2">
      <t>コウド</t>
    </rPh>
    <rPh sb="2" eb="4">
      <t>シカク</t>
    </rPh>
    <rPh sb="4" eb="6">
      <t>タイサク</t>
    </rPh>
    <phoneticPr fontId="1"/>
  </si>
  <si>
    <t>高度資格対策Ⅱ</t>
    <rPh sb="2" eb="4">
      <t>シカク</t>
    </rPh>
    <rPh sb="4" eb="6">
      <t>タイサク</t>
    </rPh>
    <phoneticPr fontId="1"/>
  </si>
  <si>
    <t>WebデザインⅠ</t>
    <phoneticPr fontId="1"/>
  </si>
  <si>
    <t>WebデザインⅡ</t>
    <phoneticPr fontId="1"/>
  </si>
  <si>
    <t>ビジネスアプリ活用Ⅰ　outlook</t>
    <phoneticPr fontId="1"/>
  </si>
  <si>
    <t>ビジネスアプリ活用Ⅱ　google</t>
    <phoneticPr fontId="1"/>
  </si>
  <si>
    <t>日本語資格対策Ⅰ（中上級）</t>
    <rPh sb="10" eb="11">
      <t>ジョウ</t>
    </rPh>
    <phoneticPr fontId="1"/>
  </si>
  <si>
    <t>日本語資格対策Ⅱ（中上級）</t>
    <phoneticPr fontId="1"/>
  </si>
  <si>
    <t>日本語資格対策Ⅰ（上級）</t>
    <rPh sb="9" eb="10">
      <t>ジョウ</t>
    </rPh>
    <phoneticPr fontId="1"/>
  </si>
  <si>
    <t>日本語資格対策Ⅱ（上級）</t>
    <phoneticPr fontId="1"/>
  </si>
  <si>
    <t>コンピュータ操作</t>
    <rPh sb="6" eb="8">
      <t>ソウサ</t>
    </rPh>
    <phoneticPr fontId="1"/>
  </si>
  <si>
    <t>パソコン操作</t>
    <rPh sb="4" eb="6">
      <t>ソウサ</t>
    </rPh>
    <phoneticPr fontId="1"/>
  </si>
  <si>
    <t>アルゴリズムⅡ</t>
    <phoneticPr fontId="1"/>
  </si>
  <si>
    <t>ロボット演習Ⅰ</t>
    <phoneticPr fontId="1"/>
  </si>
  <si>
    <t>ロボット演習Ⅱ</t>
    <phoneticPr fontId="1"/>
  </si>
  <si>
    <t>ロボット演習Ⅰ</t>
    <phoneticPr fontId="1"/>
  </si>
  <si>
    <t>ロボット演習Ⅱ</t>
    <phoneticPr fontId="1"/>
  </si>
  <si>
    <t>データマイニングⅡ</t>
    <phoneticPr fontId="1"/>
  </si>
  <si>
    <t>○</t>
    <phoneticPr fontId="1"/>
  </si>
  <si>
    <t>簿記Ⅰ</t>
    <rPh sb="0" eb="2">
      <t>ボキ</t>
    </rPh>
    <phoneticPr fontId="1"/>
  </si>
  <si>
    <t>簿記Ⅱ</t>
    <rPh sb="0" eb="2">
      <t>ボキ</t>
    </rPh>
    <phoneticPr fontId="1"/>
  </si>
  <si>
    <t>課外</t>
    <rPh sb="0" eb="2">
      <t>カガイ</t>
    </rPh>
    <phoneticPr fontId="1"/>
  </si>
  <si>
    <t>アルゴリズムⅡ</t>
    <phoneticPr fontId="1"/>
  </si>
  <si>
    <t>キャリアプランⅡ</t>
    <phoneticPr fontId="1"/>
  </si>
  <si>
    <t>eスポーツ</t>
    <phoneticPr fontId="1"/>
  </si>
  <si>
    <t>スポーツ教育学基礎演習</t>
    <phoneticPr fontId="1"/>
  </si>
  <si>
    <t>eスポーツ教育学基礎演習</t>
    <phoneticPr fontId="1"/>
  </si>
  <si>
    <t>アルゴリズムⅠ</t>
    <phoneticPr fontId="1"/>
  </si>
  <si>
    <t>スポーツ教育学実践演習</t>
    <rPh sb="7" eb="9">
      <t>ジッセン</t>
    </rPh>
    <phoneticPr fontId="1"/>
  </si>
  <si>
    <t>eスポーツ教育学実践演習</t>
    <rPh sb="8" eb="10">
      <t>ジッセン</t>
    </rPh>
    <phoneticPr fontId="1"/>
  </si>
  <si>
    <t>情報システムⅠ</t>
    <phoneticPr fontId="1"/>
  </si>
  <si>
    <t>情報システムⅡ</t>
    <phoneticPr fontId="1"/>
  </si>
  <si>
    <t>キャリアプランⅡ</t>
    <phoneticPr fontId="1"/>
  </si>
  <si>
    <t>スポーツ教育学応用演習</t>
    <rPh sb="7" eb="9">
      <t>オウヨウ</t>
    </rPh>
    <phoneticPr fontId="1"/>
  </si>
  <si>
    <t>eスポーツ教育学応用演習</t>
    <rPh sb="8" eb="10">
      <t>オウヨウ</t>
    </rPh>
    <phoneticPr fontId="1"/>
  </si>
  <si>
    <t>ビジネスアプリ活用Ⅰ　※outlook</t>
    <phoneticPr fontId="1"/>
  </si>
  <si>
    <t>ビジネスアプリ活用Ⅱ　※google</t>
    <phoneticPr fontId="1"/>
  </si>
  <si>
    <t>ホームページ制作演習</t>
    <rPh sb="6" eb="8">
      <t>セイサク</t>
    </rPh>
    <rPh sb="8" eb="10">
      <t>エンシュウ</t>
    </rPh>
    <phoneticPr fontId="1"/>
  </si>
  <si>
    <t>ホームページ制作実習</t>
    <rPh sb="6" eb="8">
      <t>セイサク</t>
    </rPh>
    <rPh sb="8" eb="10">
      <t>ジッシュウ</t>
    </rPh>
    <phoneticPr fontId="1"/>
  </si>
  <si>
    <t>Webフロント</t>
    <phoneticPr fontId="1"/>
  </si>
  <si>
    <t>ホームページ制作演習</t>
    <rPh sb="6" eb="8">
      <t>セイサク</t>
    </rPh>
    <rPh sb="8" eb="10">
      <t>エンシュウ</t>
    </rPh>
    <phoneticPr fontId="1"/>
  </si>
  <si>
    <t>ホームページ制作実習</t>
    <rPh sb="6" eb="8">
      <t>セイサク</t>
    </rPh>
    <rPh sb="8" eb="10">
      <t>ジッシュウ</t>
    </rPh>
    <phoneticPr fontId="1"/>
  </si>
  <si>
    <t>言語知識Ⅱ（N3)</t>
    <phoneticPr fontId="1"/>
  </si>
  <si>
    <t>日本語資格対策Ⅰ（中級）</t>
    <phoneticPr fontId="1"/>
  </si>
  <si>
    <t>日本語資格対策Ⅱ（中級）</t>
    <phoneticPr fontId="1"/>
  </si>
  <si>
    <t>言語知識Ⅱ（N2)</t>
    <phoneticPr fontId="1"/>
  </si>
  <si>
    <t>日本語資格対策Ⅱ（中上級）</t>
    <phoneticPr fontId="1"/>
  </si>
  <si>
    <t>日本語資格対策Ⅱ（上級）</t>
    <phoneticPr fontId="1"/>
  </si>
  <si>
    <t>ITP資格対策Ⅰ</t>
    <phoneticPr fontId="1"/>
  </si>
  <si>
    <t>ITP資格対策Ⅱ</t>
    <phoneticPr fontId="1"/>
  </si>
  <si>
    <t>ITP資格対策Ⅱ</t>
    <phoneticPr fontId="1"/>
  </si>
  <si>
    <t>必須</t>
    <rPh sb="0" eb="2">
      <t>ヒッス</t>
    </rPh>
    <phoneticPr fontId="1"/>
  </si>
  <si>
    <t>選択</t>
    <rPh sb="0" eb="2">
      <t>センタク</t>
    </rPh>
    <phoneticPr fontId="1"/>
  </si>
  <si>
    <t>選必</t>
    <rPh sb="0" eb="1">
      <t>セン</t>
    </rPh>
    <rPh sb="1" eb="2">
      <t>ヒツ</t>
    </rPh>
    <phoneticPr fontId="1"/>
  </si>
  <si>
    <t>卒</t>
    <rPh sb="0" eb="1">
      <t>ソツ</t>
    </rPh>
    <phoneticPr fontId="1"/>
  </si>
  <si>
    <t>選必</t>
    <rPh sb="1" eb="2">
      <t>ヒツ</t>
    </rPh>
    <phoneticPr fontId="1"/>
  </si>
  <si>
    <t>卒進</t>
    <rPh sb="0" eb="1">
      <t>ソツ</t>
    </rPh>
    <rPh sb="1" eb="2">
      <t>ススム</t>
    </rPh>
    <phoneticPr fontId="1"/>
  </si>
  <si>
    <t>データサイエンス入門Ⅲ</t>
    <rPh sb="8" eb="10">
      <t>ニュウモン</t>
    </rPh>
    <phoneticPr fontId="1"/>
  </si>
  <si>
    <t>AI数学基礎</t>
    <rPh sb="2" eb="4">
      <t>スウガク</t>
    </rPh>
    <rPh sb="4" eb="6">
      <t>キソ</t>
    </rPh>
    <phoneticPr fontId="1"/>
  </si>
  <si>
    <t>AI数学演習Ⅰ（行列）</t>
    <rPh sb="2" eb="4">
      <t>スウガク</t>
    </rPh>
    <rPh sb="4" eb="6">
      <t>エンシュウ</t>
    </rPh>
    <rPh sb="8" eb="10">
      <t>ギョウレツ</t>
    </rPh>
    <phoneticPr fontId="1"/>
  </si>
  <si>
    <t>AI数学演習Ⅱ（確率）</t>
    <rPh sb="2" eb="4">
      <t>スウガク</t>
    </rPh>
    <rPh sb="4" eb="6">
      <t>エンシュウ</t>
    </rPh>
    <rPh sb="8" eb="10">
      <t>カクリツ</t>
    </rPh>
    <phoneticPr fontId="1"/>
  </si>
  <si>
    <t>AI数学演習Ⅲ（ベクトル）</t>
    <rPh sb="2" eb="4">
      <t>スウガク</t>
    </rPh>
    <rPh sb="4" eb="6">
      <t>エンシュウ</t>
    </rPh>
    <phoneticPr fontId="1"/>
  </si>
  <si>
    <t>データサイエンス演習Ⅰ</t>
    <rPh sb="8" eb="10">
      <t>エンシュウ</t>
    </rPh>
    <phoneticPr fontId="1"/>
  </si>
  <si>
    <t>データサイエンス演習Ⅱ</t>
    <rPh sb="8" eb="10">
      <t>エンシュウ</t>
    </rPh>
    <phoneticPr fontId="1"/>
  </si>
  <si>
    <t>データサイエンス入門Ⅰ</t>
    <phoneticPr fontId="1"/>
  </si>
  <si>
    <t>AI数学基礎</t>
    <phoneticPr fontId="1"/>
  </si>
  <si>
    <t>AI数学演習Ⅰ</t>
    <phoneticPr fontId="1"/>
  </si>
  <si>
    <t>AI数学演習Ⅱ</t>
    <phoneticPr fontId="1"/>
  </si>
  <si>
    <t>AI数学演習Ⅲ</t>
    <phoneticPr fontId="1"/>
  </si>
  <si>
    <t>データサイエンス概論</t>
    <rPh sb="8" eb="10">
      <t>ガイロン</t>
    </rPh>
    <phoneticPr fontId="1"/>
  </si>
  <si>
    <t>アスリートⅠ</t>
    <phoneticPr fontId="1"/>
  </si>
  <si>
    <t>アスリートⅡ</t>
    <phoneticPr fontId="1"/>
  </si>
  <si>
    <t>データサイエンス概論</t>
    <rPh sb="8" eb="10">
      <t>ガイロン</t>
    </rPh>
    <phoneticPr fontId="1"/>
  </si>
  <si>
    <t>モチベーションマネージメント</t>
    <phoneticPr fontId="1"/>
  </si>
  <si>
    <t>↑</t>
    <phoneticPr fontId="1"/>
  </si>
  <si>
    <t>↓</t>
    <phoneticPr fontId="1"/>
  </si>
  <si>
    <t>ロングホームルーム</t>
    <phoneticPr fontId="1"/>
  </si>
  <si>
    <t>AI演習</t>
    <rPh sb="2" eb="4">
      <t>エンシュウ</t>
    </rPh>
    <phoneticPr fontId="1"/>
  </si>
  <si>
    <t>AI実習</t>
    <rPh sb="2" eb="4">
      <t>ジッシュウ</t>
    </rPh>
    <phoneticPr fontId="1"/>
  </si>
  <si>
    <t>○</t>
    <phoneticPr fontId="1"/>
  </si>
  <si>
    <t>アスリートⅡ・eスポーツ</t>
    <phoneticPr fontId="1"/>
  </si>
  <si>
    <t>AI実習</t>
    <rPh sb="2" eb="4">
      <t>ジッシュウ</t>
    </rPh>
    <phoneticPr fontId="1"/>
  </si>
  <si>
    <t>AI</t>
    <phoneticPr fontId="1"/>
  </si>
  <si>
    <t>AI</t>
    <phoneticPr fontId="1"/>
  </si>
  <si>
    <t>WebデザインⅡ</t>
    <phoneticPr fontId="1"/>
  </si>
  <si>
    <t>WebデザインⅢ</t>
    <phoneticPr fontId="1"/>
  </si>
  <si>
    <t>WebデザインⅣ</t>
    <phoneticPr fontId="1"/>
  </si>
  <si>
    <t>日本語資格対策Ⅰ（中級）</t>
    <phoneticPr fontId="1"/>
  </si>
  <si>
    <t>WebデザインⅣ</t>
    <phoneticPr fontId="1"/>
  </si>
  <si>
    <t>AI制作ゼミ</t>
    <phoneticPr fontId="1"/>
  </si>
  <si>
    <t>専門</t>
    <phoneticPr fontId="1"/>
  </si>
  <si>
    <t>ロボット制作ゼミ</t>
    <rPh sb="4" eb="6">
      <t>セイサク</t>
    </rPh>
    <phoneticPr fontId="1"/>
  </si>
  <si>
    <t>映像メディア入門</t>
    <rPh sb="6" eb="8">
      <t>ニュウモン</t>
    </rPh>
    <phoneticPr fontId="1"/>
  </si>
  <si>
    <t>映像メディア演習</t>
    <rPh sb="6" eb="8">
      <t>エンシュウ</t>
    </rPh>
    <phoneticPr fontId="1"/>
  </si>
  <si>
    <t>RPA演習</t>
    <rPh sb="3" eb="5">
      <t>エンシュウ</t>
    </rPh>
    <phoneticPr fontId="1"/>
  </si>
  <si>
    <t>専門率</t>
    <rPh sb="0" eb="2">
      <t>センモン</t>
    </rPh>
    <rPh sb="2" eb="3">
      <t>リツ</t>
    </rPh>
    <phoneticPr fontId="1"/>
  </si>
  <si>
    <t>画像作成</t>
    <rPh sb="0" eb="2">
      <t>ガゾウ</t>
    </rPh>
    <rPh sb="2" eb="4">
      <t>サクセイ</t>
    </rPh>
    <phoneticPr fontId="1"/>
  </si>
  <si>
    <t>画像編集</t>
    <rPh sb="0" eb="2">
      <t>ガゾウ</t>
    </rPh>
    <rPh sb="2" eb="4">
      <t>ヘンシュウ</t>
    </rPh>
    <phoneticPr fontId="1"/>
  </si>
  <si>
    <t>映像編集・エフェクトⅠ</t>
    <rPh sb="0" eb="2">
      <t>エイゾウ</t>
    </rPh>
    <rPh sb="2" eb="4">
      <t>ヘンシュウ</t>
    </rPh>
    <phoneticPr fontId="1"/>
  </si>
  <si>
    <t>映像編集・エフェクトⅡ</t>
    <rPh sb="0" eb="2">
      <t>エイゾウ</t>
    </rPh>
    <rPh sb="2" eb="4">
      <t>ヘンシュウ</t>
    </rPh>
    <phoneticPr fontId="1"/>
  </si>
  <si>
    <t>プロジェクト研究</t>
    <rPh sb="6" eb="8">
      <t>ケンキュウ</t>
    </rPh>
    <phoneticPr fontId="1"/>
  </si>
  <si>
    <t>研究</t>
    <rPh sb="0" eb="2">
      <t>ケンキュウ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</si>
</sst>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#,##0_ "/>
    <numFmt numFmtId="177" formatCode="0_ "/>
  </numFmts>
  <fonts count="1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明朝"/>
      <family val="1"/>
      <charset val="128"/>
    </font>
    <font>
      <sz val="12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2"/>
      <charset val="128"/>
      <scheme val="minor"/>
    </font>
    <font>
      <sz val="12"/>
      <name val="ＭＳ Ｐゴシック"/>
      <family val="3"/>
      <charset val="128"/>
    </font>
    <font>
      <sz val="10"/>
      <name val="ＭＳ Ｐ明朝"/>
      <family val="1"/>
      <charset val="128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明朝"/>
      <family val="1"/>
      <charset val="128"/>
    </font>
    <font>
      <sz val="11"/>
      <color rgb="FFFF0000"/>
      <name val="ＭＳ Ｐ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5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/>
    <xf numFmtId="0" fontId="5" fillId="0" borderId="0" xfId="1" applyFont="1"/>
    <xf numFmtId="0" fontId="5" fillId="0" borderId="15" xfId="1" applyFont="1" applyFill="1" applyBorder="1" applyAlignment="1">
      <alignment horizontal="center"/>
    </xf>
    <xf numFmtId="0" fontId="5" fillId="0" borderId="15" xfId="1" applyFont="1" applyFill="1" applyBorder="1"/>
    <xf numFmtId="0" fontId="3" fillId="0" borderId="0" xfId="1" applyAlignment="1">
      <alignment horizontal="center"/>
    </xf>
    <xf numFmtId="0" fontId="5" fillId="0" borderId="11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5" fillId="0" borderId="17" xfId="1" applyFont="1" applyFill="1" applyBorder="1" applyAlignment="1">
      <alignment horizontal="center" vertical="center" wrapText="1"/>
    </xf>
    <xf numFmtId="0" fontId="5" fillId="0" borderId="20" xfId="1" applyFont="1" applyFill="1" applyBorder="1"/>
    <xf numFmtId="0" fontId="5" fillId="0" borderId="20" xfId="1" applyFont="1" applyFill="1" applyBorder="1" applyAlignment="1">
      <alignment horizontal="center"/>
    </xf>
    <xf numFmtId="0" fontId="5" fillId="0" borderId="0" xfId="1" applyFont="1" applyFill="1" applyBorder="1"/>
    <xf numFmtId="0" fontId="3" fillId="0" borderId="0" xfId="1" applyFill="1" applyBorder="1" applyAlignment="1">
      <alignment horizontal="left" vertical="top"/>
    </xf>
    <xf numFmtId="0" fontId="3" fillId="0" borderId="0" xfId="1" applyAlignment="1">
      <alignment shrinkToFit="1"/>
    </xf>
    <xf numFmtId="0" fontId="5" fillId="0" borderId="0" xfId="1" applyFont="1" applyAlignment="1">
      <alignment shrinkToFit="1"/>
    </xf>
    <xf numFmtId="0" fontId="5" fillId="0" borderId="22" xfId="1" applyFont="1" applyFill="1" applyBorder="1" applyAlignment="1">
      <alignment horizontal="center" shrinkToFit="1"/>
    </xf>
    <xf numFmtId="0" fontId="3" fillId="0" borderId="0" xfId="1" applyFill="1" applyBorder="1" applyAlignment="1"/>
    <xf numFmtId="0" fontId="5" fillId="0" borderId="28" xfId="1" applyFont="1" applyFill="1" applyBorder="1" applyAlignment="1">
      <alignment shrinkToFit="1"/>
    </xf>
    <xf numFmtId="0" fontId="5" fillId="0" borderId="29" xfId="1" applyFont="1" applyFill="1" applyBorder="1" applyAlignment="1">
      <alignment horizontal="center"/>
    </xf>
    <xf numFmtId="0" fontId="5" fillId="0" borderId="29" xfId="1" applyFont="1" applyFill="1" applyBorder="1"/>
    <xf numFmtId="0" fontId="5" fillId="0" borderId="30" xfId="1" applyFont="1" applyFill="1" applyBorder="1" applyAlignment="1">
      <alignment shrinkToFit="1"/>
    </xf>
    <xf numFmtId="0" fontId="5" fillId="0" borderId="31" xfId="1" applyFont="1" applyFill="1" applyBorder="1" applyAlignment="1">
      <alignment horizontal="center"/>
    </xf>
    <xf numFmtId="0" fontId="5" fillId="0" borderId="31" xfId="1" applyFont="1" applyFill="1" applyBorder="1"/>
    <xf numFmtId="0" fontId="5" fillId="0" borderId="32" xfId="1" applyFont="1" applyFill="1" applyBorder="1" applyAlignment="1">
      <alignment horizontal="center"/>
    </xf>
    <xf numFmtId="0" fontId="5" fillId="0" borderId="32" xfId="1" applyFont="1" applyFill="1" applyBorder="1"/>
    <xf numFmtId="0" fontId="5" fillId="0" borderId="33" xfId="1" applyFont="1" applyFill="1" applyBorder="1" applyAlignment="1">
      <alignment shrinkToFit="1"/>
    </xf>
    <xf numFmtId="0" fontId="5" fillId="0" borderId="34" xfId="1" applyFont="1" applyFill="1" applyBorder="1" applyAlignment="1">
      <alignment horizontal="center"/>
    </xf>
    <xf numFmtId="0" fontId="5" fillId="0" borderId="35" xfId="1" applyFont="1" applyFill="1" applyBorder="1" applyAlignment="1">
      <alignment horizontal="center"/>
    </xf>
    <xf numFmtId="0" fontId="5" fillId="0" borderId="35" xfId="1" applyFont="1" applyFill="1" applyBorder="1"/>
    <xf numFmtId="0" fontId="5" fillId="0" borderId="36" xfId="1" applyFont="1" applyFill="1" applyBorder="1" applyAlignment="1">
      <alignment horizontal="center"/>
    </xf>
    <xf numFmtId="0" fontId="5" fillId="0" borderId="36" xfId="1" applyFont="1" applyFill="1" applyBorder="1"/>
    <xf numFmtId="0" fontId="5" fillId="0" borderId="19" xfId="1" applyFont="1" applyFill="1" applyBorder="1" applyAlignment="1">
      <alignment horizontal="center" shrinkToFit="1"/>
    </xf>
    <xf numFmtId="0" fontId="3" fillId="0" borderId="0" xfId="1" applyFill="1"/>
    <xf numFmtId="0" fontId="3" fillId="0" borderId="0" xfId="1" applyFill="1" applyAlignment="1">
      <alignment shrinkToFit="1"/>
    </xf>
    <xf numFmtId="0" fontId="3" fillId="0" borderId="0" xfId="1" applyFill="1" applyAlignment="1">
      <alignment horizontal="center"/>
    </xf>
    <xf numFmtId="176" fontId="3" fillId="0" borderId="4" xfId="1" applyNumberFormat="1" applyFill="1" applyBorder="1"/>
    <xf numFmtId="9" fontId="3" fillId="0" borderId="25" xfId="1" applyNumberFormat="1" applyFill="1" applyBorder="1"/>
    <xf numFmtId="176" fontId="3" fillId="0" borderId="5" xfId="1" applyNumberFormat="1" applyFill="1" applyBorder="1"/>
    <xf numFmtId="9" fontId="3" fillId="0" borderId="26" xfId="1" applyNumberFormat="1" applyFill="1" applyBorder="1"/>
    <xf numFmtId="176" fontId="3" fillId="0" borderId="6" xfId="1" applyNumberFormat="1" applyFill="1" applyBorder="1"/>
    <xf numFmtId="9" fontId="3" fillId="0" borderId="27" xfId="1" applyNumberFormat="1" applyFill="1" applyBorder="1"/>
    <xf numFmtId="0" fontId="5" fillId="0" borderId="39" xfId="1" applyFont="1" applyFill="1" applyBorder="1" applyAlignment="1">
      <alignment shrinkToFit="1"/>
    </xf>
    <xf numFmtId="0" fontId="5" fillId="0" borderId="40" xfId="1" applyFont="1" applyFill="1" applyBorder="1" applyAlignment="1">
      <alignment horizontal="center"/>
    </xf>
    <xf numFmtId="0" fontId="5" fillId="0" borderId="41" xfId="1" applyFont="1" applyFill="1" applyBorder="1" applyAlignment="1">
      <alignment horizontal="center"/>
    </xf>
    <xf numFmtId="0" fontId="5" fillId="0" borderId="41" xfId="1" applyFont="1" applyFill="1" applyBorder="1"/>
    <xf numFmtId="0" fontId="5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shrinkToFit="1"/>
    </xf>
    <xf numFmtId="9" fontId="3" fillId="0" borderId="42" xfId="1" applyNumberFormat="1" applyFill="1" applyBorder="1"/>
    <xf numFmtId="0" fontId="5" fillId="0" borderId="12" xfId="1" applyFont="1" applyFill="1" applyBorder="1" applyAlignment="1">
      <alignment horizontal="center"/>
    </xf>
    <xf numFmtId="176" fontId="3" fillId="0" borderId="7" xfId="1" applyNumberFormat="1" applyFill="1" applyBorder="1"/>
    <xf numFmtId="0" fontId="5" fillId="0" borderId="17" xfId="1" applyFont="1" applyFill="1" applyBorder="1" applyAlignment="1">
      <alignment horizontal="center"/>
    </xf>
    <xf numFmtId="176" fontId="3" fillId="0" borderId="8" xfId="1" applyNumberFormat="1" applyFill="1" applyBorder="1"/>
    <xf numFmtId="9" fontId="3" fillId="0" borderId="43" xfId="1" applyNumberFormat="1" applyFill="1" applyBorder="1"/>
    <xf numFmtId="0" fontId="6" fillId="0" borderId="0" xfId="1" applyFont="1" applyBorder="1" applyAlignment="1">
      <alignment horizontal="center" vertical="center" textRotation="255" wrapText="1"/>
    </xf>
    <xf numFmtId="0" fontId="3" fillId="0" borderId="17" xfId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/>
    </xf>
    <xf numFmtId="0" fontId="5" fillId="0" borderId="0" xfId="1" applyFont="1" applyFill="1" applyBorder="1" applyAlignment="1">
      <alignment horizontal="center" vertical="center" wrapText="1"/>
    </xf>
    <xf numFmtId="0" fontId="3" fillId="0" borderId="0" xfId="1" applyFill="1" applyBorder="1" applyAlignment="1">
      <alignment horizontal="center" vertical="center" wrapText="1"/>
    </xf>
    <xf numFmtId="0" fontId="3" fillId="0" borderId="17" xfId="1" applyFill="1" applyBorder="1" applyAlignment="1">
      <alignment horizontal="center" vertical="center" shrinkToFit="1"/>
    </xf>
    <xf numFmtId="0" fontId="5" fillId="0" borderId="40" xfId="1" applyFont="1" applyFill="1" applyBorder="1"/>
    <xf numFmtId="177" fontId="3" fillId="0" borderId="1" xfId="1" applyNumberFormat="1" applyFill="1" applyBorder="1"/>
    <xf numFmtId="9" fontId="3" fillId="0" borderId="45" xfId="1" applyNumberFormat="1" applyFill="1" applyBorder="1"/>
    <xf numFmtId="177" fontId="3" fillId="0" borderId="2" xfId="1" applyNumberFormat="1" applyFill="1" applyBorder="1"/>
    <xf numFmtId="9" fontId="3" fillId="0" borderId="46" xfId="1" applyNumberFormat="1" applyFill="1" applyBorder="1"/>
    <xf numFmtId="177" fontId="3" fillId="0" borderId="3" xfId="1" applyNumberFormat="1" applyFill="1" applyBorder="1"/>
    <xf numFmtId="9" fontId="3" fillId="0" borderId="47" xfId="1" applyNumberFormat="1" applyFill="1" applyBorder="1"/>
    <xf numFmtId="177" fontId="3" fillId="0" borderId="37" xfId="1" applyNumberFormat="1" applyFill="1" applyBorder="1"/>
    <xf numFmtId="9" fontId="3" fillId="0" borderId="48" xfId="1" applyNumberFormat="1" applyFill="1" applyBorder="1"/>
    <xf numFmtId="176" fontId="3" fillId="0" borderId="50" xfId="1" applyNumberFormat="1" applyFill="1" applyBorder="1"/>
    <xf numFmtId="0" fontId="3" fillId="0" borderId="49" xfId="1" applyFill="1" applyBorder="1" applyAlignment="1">
      <alignment horizontal="center"/>
    </xf>
    <xf numFmtId="0" fontId="0" fillId="0" borderId="0" xfId="0" applyFill="1" applyBorder="1" applyAlignment="1"/>
    <xf numFmtId="0" fontId="3" fillId="0" borderId="0" xfId="1" applyFill="1" applyBorder="1" applyAlignment="1">
      <alignment horizontal="center"/>
    </xf>
    <xf numFmtId="176" fontId="3" fillId="0" borderId="49" xfId="1" applyNumberFormat="1" applyFill="1" applyBorder="1"/>
    <xf numFmtId="9" fontId="3" fillId="0" borderId="0" xfId="1" applyNumberFormat="1" applyFill="1" applyBorder="1"/>
    <xf numFmtId="176" fontId="3" fillId="0" borderId="0" xfId="1" applyNumberFormat="1" applyFill="1" applyBorder="1"/>
    <xf numFmtId="177" fontId="3" fillId="0" borderId="9" xfId="1" applyNumberFormat="1" applyFill="1" applyBorder="1"/>
    <xf numFmtId="9" fontId="3" fillId="0" borderId="51" xfId="1" applyNumberFormat="1" applyFill="1" applyBorder="1"/>
    <xf numFmtId="176" fontId="3" fillId="0" borderId="19" xfId="1" applyNumberFormat="1" applyFill="1" applyBorder="1"/>
    <xf numFmtId="9" fontId="3" fillId="0" borderId="52" xfId="1" applyNumberFormat="1" applyFill="1" applyBorder="1"/>
    <xf numFmtId="177" fontId="3" fillId="0" borderId="24" xfId="1" applyNumberFormat="1" applyFill="1" applyBorder="1"/>
    <xf numFmtId="9" fontId="3" fillId="0" borderId="44" xfId="1" applyNumberFormat="1" applyFill="1" applyBorder="1"/>
    <xf numFmtId="176" fontId="3" fillId="0" borderId="15" xfId="1" applyNumberFormat="1" applyFill="1" applyBorder="1"/>
    <xf numFmtId="0" fontId="3" fillId="0" borderId="22" xfId="1" applyFill="1" applyBorder="1" applyAlignment="1">
      <alignment horizontal="center"/>
    </xf>
    <xf numFmtId="0" fontId="5" fillId="2" borderId="31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0" borderId="54" xfId="1" applyFont="1" applyFill="1" applyBorder="1" applyAlignment="1">
      <alignment horizontal="center"/>
    </xf>
    <xf numFmtId="0" fontId="5" fillId="0" borderId="53" xfId="1" applyFont="1" applyFill="1" applyBorder="1" applyAlignment="1">
      <alignment horizontal="center"/>
    </xf>
    <xf numFmtId="0" fontId="5" fillId="0" borderId="54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4" borderId="29" xfId="1" applyFont="1" applyFill="1" applyBorder="1" applyAlignment="1">
      <alignment horizontal="center"/>
    </xf>
    <xf numFmtId="0" fontId="5" fillId="4" borderId="31" xfId="1" applyFont="1" applyFill="1" applyBorder="1" applyAlignment="1">
      <alignment horizontal="center"/>
    </xf>
    <xf numFmtId="0" fontId="5" fillId="5" borderId="31" xfId="1" applyFont="1" applyFill="1" applyBorder="1" applyAlignment="1">
      <alignment horizontal="center"/>
    </xf>
    <xf numFmtId="0" fontId="5" fillId="5" borderId="40" xfId="1" applyFont="1" applyFill="1" applyBorder="1" applyAlignment="1">
      <alignment horizontal="center"/>
    </xf>
    <xf numFmtId="0" fontId="5" fillId="4" borderId="40" xfId="1" applyFont="1" applyFill="1" applyBorder="1" applyAlignment="1">
      <alignment horizontal="center"/>
    </xf>
    <xf numFmtId="0" fontId="5" fillId="4" borderId="15" xfId="1" applyFont="1" applyFill="1" applyBorder="1" applyAlignment="1">
      <alignment horizontal="right"/>
    </xf>
    <xf numFmtId="0" fontId="5" fillId="3" borderId="15" xfId="1" applyFont="1" applyFill="1" applyBorder="1" applyAlignment="1">
      <alignment horizontal="center"/>
    </xf>
    <xf numFmtId="0" fontId="5" fillId="5" borderId="15" xfId="1" applyFont="1" applyFill="1" applyBorder="1" applyAlignment="1">
      <alignment horizontal="right"/>
    </xf>
    <xf numFmtId="0" fontId="3" fillId="0" borderId="0" xfId="1" applyBorder="1" applyAlignment="1"/>
    <xf numFmtId="0" fontId="0" fillId="0" borderId="0" xfId="0" applyBorder="1" applyAlignment="1">
      <alignment horizontal="center" vertical="center"/>
    </xf>
    <xf numFmtId="0" fontId="7" fillId="0" borderId="0" xfId="1" applyFont="1" applyBorder="1" applyAlignment="1">
      <alignment horizontal="center" vertical="center" textRotation="255"/>
    </xf>
    <xf numFmtId="0" fontId="5" fillId="0" borderId="0" xfId="1" applyFont="1" applyFill="1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5" fillId="3" borderId="15" xfId="1" applyFont="1" applyFill="1" applyBorder="1" applyAlignment="1">
      <alignment horizontal="right"/>
    </xf>
    <xf numFmtId="0" fontId="5" fillId="2" borderId="32" xfId="1" applyFont="1" applyFill="1" applyBorder="1"/>
    <xf numFmtId="0" fontId="5" fillId="0" borderId="18" xfId="1" applyFont="1" applyFill="1" applyBorder="1"/>
    <xf numFmtId="0" fontId="5" fillId="6" borderId="29" xfId="1" applyFont="1" applyFill="1" applyBorder="1"/>
    <xf numFmtId="0" fontId="3" fillId="0" borderId="0" xfId="1" applyFont="1" applyFill="1"/>
    <xf numFmtId="0" fontId="5" fillId="0" borderId="38" xfId="1" applyFont="1" applyFill="1" applyBorder="1" applyAlignment="1">
      <alignment vertical="center"/>
    </xf>
    <xf numFmtId="0" fontId="5" fillId="0" borderId="38" xfId="1" applyFont="1" applyFill="1" applyBorder="1" applyAlignment="1">
      <alignment horizontal="center" vertical="center"/>
    </xf>
    <xf numFmtId="0" fontId="5" fillId="0" borderId="38" xfId="1" applyFont="1" applyFill="1" applyBorder="1" applyAlignment="1">
      <alignment horizontal="center"/>
    </xf>
    <xf numFmtId="0" fontId="5" fillId="0" borderId="53" xfId="1" applyFont="1" applyFill="1" applyBorder="1"/>
    <xf numFmtId="0" fontId="5" fillId="0" borderId="30" xfId="1" applyFont="1" applyFill="1" applyBorder="1" applyAlignment="1">
      <alignment wrapText="1" shrinkToFit="1"/>
    </xf>
    <xf numFmtId="0" fontId="5" fillId="2" borderId="35" xfId="1" applyFont="1" applyFill="1" applyBorder="1"/>
    <xf numFmtId="0" fontId="5" fillId="0" borderId="38" xfId="1" applyFont="1" applyFill="1" applyBorder="1" applyAlignment="1">
      <alignment horizontal="right" vertical="center"/>
    </xf>
    <xf numFmtId="0" fontId="5" fillId="7" borderId="38" xfId="1" applyFont="1" applyFill="1" applyBorder="1" applyAlignment="1">
      <alignment horizontal="right" vertical="center"/>
    </xf>
    <xf numFmtId="0" fontId="3" fillId="0" borderId="22" xfId="1" applyFont="1" applyFill="1" applyBorder="1" applyAlignment="1">
      <alignment horizontal="center"/>
    </xf>
    <xf numFmtId="0" fontId="3" fillId="0" borderId="49" xfId="1" applyFont="1" applyFill="1" applyBorder="1" applyAlignment="1">
      <alignment horizontal="center"/>
    </xf>
    <xf numFmtId="0" fontId="9" fillId="0" borderId="0" xfId="0" applyFont="1" applyFill="1" applyBorder="1" applyAlignment="1"/>
    <xf numFmtId="177" fontId="3" fillId="0" borderId="1" xfId="1" applyNumberFormat="1" applyFont="1" applyFill="1" applyBorder="1"/>
    <xf numFmtId="9" fontId="3" fillId="0" borderId="45" xfId="1" applyNumberFormat="1" applyFont="1" applyFill="1" applyBorder="1"/>
    <xf numFmtId="176" fontId="3" fillId="0" borderId="50" xfId="1" applyNumberFormat="1" applyFont="1" applyFill="1" applyBorder="1"/>
    <xf numFmtId="176" fontId="3" fillId="0" borderId="49" xfId="1" applyNumberFormat="1" applyFont="1" applyFill="1" applyBorder="1"/>
    <xf numFmtId="9" fontId="3" fillId="0" borderId="0" xfId="1" applyNumberFormat="1" applyFont="1" applyFill="1" applyBorder="1"/>
    <xf numFmtId="177" fontId="3" fillId="0" borderId="9" xfId="1" applyNumberFormat="1" applyFont="1" applyFill="1" applyBorder="1"/>
    <xf numFmtId="9" fontId="3" fillId="0" borderId="51" xfId="1" applyNumberFormat="1" applyFont="1" applyFill="1" applyBorder="1"/>
    <xf numFmtId="176" fontId="3" fillId="0" borderId="7" xfId="1" applyNumberFormat="1" applyFont="1" applyFill="1" applyBorder="1"/>
    <xf numFmtId="177" fontId="3" fillId="0" borderId="24" xfId="1" applyNumberFormat="1" applyFont="1" applyFill="1" applyBorder="1"/>
    <xf numFmtId="9" fontId="3" fillId="0" borderId="44" xfId="1" applyNumberFormat="1" applyFont="1" applyFill="1" applyBorder="1"/>
    <xf numFmtId="176" fontId="3" fillId="0" borderId="15" xfId="1" applyNumberFormat="1" applyFont="1" applyFill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3" fillId="0" borderId="0" xfId="1" applyFont="1"/>
    <xf numFmtId="177" fontId="3" fillId="0" borderId="2" xfId="1" applyNumberFormat="1" applyFont="1" applyFill="1" applyBorder="1"/>
    <xf numFmtId="9" fontId="3" fillId="0" borderId="46" xfId="1" applyNumberFormat="1" applyFont="1" applyFill="1" applyBorder="1"/>
    <xf numFmtId="176" fontId="3" fillId="0" borderId="5" xfId="1" applyNumberFormat="1" applyFont="1" applyFill="1" applyBorder="1"/>
    <xf numFmtId="177" fontId="3" fillId="0" borderId="3" xfId="1" applyNumberFormat="1" applyFont="1" applyFill="1" applyBorder="1"/>
    <xf numFmtId="9" fontId="3" fillId="0" borderId="47" xfId="1" applyNumberFormat="1" applyFont="1" applyFill="1" applyBorder="1"/>
    <xf numFmtId="176" fontId="3" fillId="0" borderId="6" xfId="1" applyNumberFormat="1" applyFont="1" applyFill="1" applyBorder="1"/>
    <xf numFmtId="177" fontId="3" fillId="0" borderId="37" xfId="1" applyNumberFormat="1" applyFont="1" applyFill="1" applyBorder="1"/>
    <xf numFmtId="9" fontId="3" fillId="0" borderId="48" xfId="1" applyNumberFormat="1" applyFont="1" applyFill="1" applyBorder="1"/>
    <xf numFmtId="176" fontId="3" fillId="0" borderId="8" xfId="1" applyNumberFormat="1" applyFont="1" applyFill="1" applyBorder="1"/>
    <xf numFmtId="0" fontId="3" fillId="0" borderId="0" xfId="1" applyFont="1" applyFill="1" applyAlignment="1">
      <alignment shrinkToFit="1"/>
    </xf>
    <xf numFmtId="0" fontId="3" fillId="0" borderId="0" xfId="1" applyFont="1" applyAlignment="1">
      <alignment shrinkToFit="1"/>
    </xf>
    <xf numFmtId="0" fontId="5" fillId="0" borderId="55" xfId="1" applyFont="1" applyFill="1" applyBorder="1" applyAlignment="1">
      <alignment shrinkToFit="1"/>
    </xf>
    <xf numFmtId="0" fontId="5" fillId="0" borderId="49" xfId="1" applyFont="1" applyFill="1" applyBorder="1" applyAlignment="1">
      <alignment shrinkToFit="1"/>
    </xf>
    <xf numFmtId="0" fontId="5" fillId="0" borderId="28" xfId="1" applyFont="1" applyFill="1" applyBorder="1" applyAlignment="1">
      <alignment horizontal="center" vertical="center" shrinkToFit="1"/>
    </xf>
    <xf numFmtId="0" fontId="5" fillId="0" borderId="39" xfId="1" applyFont="1" applyFill="1" applyBorder="1" applyAlignment="1">
      <alignment horizontal="center" vertical="center" shrinkToFit="1"/>
    </xf>
    <xf numFmtId="0" fontId="5" fillId="0" borderId="30" xfId="1" applyFont="1" applyFill="1" applyBorder="1" applyAlignment="1">
      <alignment horizontal="center" vertical="center" shrinkToFit="1"/>
    </xf>
    <xf numFmtId="0" fontId="5" fillId="0" borderId="22" xfId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/>
    </xf>
    <xf numFmtId="0" fontId="10" fillId="0" borderId="0" xfId="1" applyFont="1"/>
    <xf numFmtId="0" fontId="5" fillId="0" borderId="49" xfId="1" applyFont="1" applyFill="1" applyBorder="1" applyAlignment="1">
      <alignment horizontal="center" vertical="center" shrinkToFit="1"/>
    </xf>
    <xf numFmtId="0" fontId="5" fillId="4" borderId="38" xfId="1" applyFont="1" applyFill="1" applyBorder="1" applyAlignment="1">
      <alignment horizontal="center"/>
    </xf>
    <xf numFmtId="0" fontId="5" fillId="0" borderId="38" xfId="1" applyFont="1" applyFill="1" applyBorder="1"/>
    <xf numFmtId="0" fontId="5" fillId="0" borderId="16" xfId="1" applyFont="1" applyFill="1" applyBorder="1" applyAlignment="1">
      <alignment horizontal="center"/>
    </xf>
    <xf numFmtId="0" fontId="5" fillId="0" borderId="16" xfId="1" applyFont="1" applyFill="1" applyBorder="1"/>
    <xf numFmtId="0" fontId="5" fillId="5" borderId="29" xfId="1" applyFont="1" applyFill="1" applyBorder="1" applyAlignment="1">
      <alignment horizontal="center"/>
    </xf>
    <xf numFmtId="0" fontId="5" fillId="4" borderId="34" xfId="1" applyFont="1" applyFill="1" applyBorder="1" applyAlignment="1">
      <alignment horizontal="center"/>
    </xf>
    <xf numFmtId="0" fontId="5" fillId="0" borderId="34" xfId="1" applyFont="1" applyFill="1" applyBorder="1"/>
    <xf numFmtId="0" fontId="5" fillId="5" borderId="38" xfId="1" applyFont="1" applyFill="1" applyBorder="1" applyAlignment="1">
      <alignment horizontal="center"/>
    </xf>
    <xf numFmtId="0" fontId="5" fillId="2" borderId="29" xfId="1" applyFont="1" applyFill="1" applyBorder="1"/>
    <xf numFmtId="0" fontId="5" fillId="0" borderId="19" xfId="1" applyFont="1" applyFill="1" applyBorder="1" applyAlignment="1">
      <alignment horizontal="center" vertical="center" shrinkToFit="1"/>
    </xf>
    <xf numFmtId="0" fontId="5" fillId="0" borderId="33" xfId="1" applyFont="1" applyFill="1" applyBorder="1" applyAlignment="1">
      <alignment horizontal="center" vertical="center" shrinkToFit="1"/>
    </xf>
    <xf numFmtId="0" fontId="5" fillId="0" borderId="21" xfId="1" applyFont="1" applyFill="1" applyBorder="1" applyAlignment="1">
      <alignment horizontal="center"/>
    </xf>
    <xf numFmtId="0" fontId="5" fillId="0" borderId="21" xfId="1" applyFont="1" applyFill="1" applyBorder="1"/>
    <xf numFmtId="0" fontId="5" fillId="0" borderId="8" xfId="1" applyFont="1" applyFill="1" applyBorder="1" applyAlignment="1">
      <alignment horizontal="center" vertical="center" shrinkToFit="1"/>
    </xf>
    <xf numFmtId="0" fontId="5" fillId="0" borderId="8" xfId="1" applyFont="1" applyFill="1" applyBorder="1" applyAlignment="1">
      <alignment shrinkToFit="1"/>
    </xf>
    <xf numFmtId="0" fontId="5" fillId="6" borderId="31" xfId="1" applyFont="1" applyFill="1" applyBorder="1"/>
    <xf numFmtId="0" fontId="3" fillId="0" borderId="17" xfId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left"/>
    </xf>
    <xf numFmtId="0" fontId="5" fillId="8" borderId="39" xfId="1" applyFont="1" applyFill="1" applyBorder="1" applyAlignment="1">
      <alignment shrinkToFit="1"/>
    </xf>
    <xf numFmtId="0" fontId="5" fillId="8" borderId="39" xfId="1" applyFont="1" applyFill="1" applyBorder="1" applyAlignment="1">
      <alignment horizontal="center" vertical="center" shrinkToFit="1"/>
    </xf>
    <xf numFmtId="0" fontId="5" fillId="9" borderId="39" xfId="1" applyFont="1" applyFill="1" applyBorder="1" applyAlignment="1">
      <alignment shrinkToFit="1"/>
    </xf>
    <xf numFmtId="0" fontId="5" fillId="9" borderId="39" xfId="1" applyFont="1" applyFill="1" applyBorder="1" applyAlignment="1">
      <alignment horizontal="center" vertical="center" shrinkToFit="1"/>
    </xf>
    <xf numFmtId="0" fontId="5" fillId="9" borderId="8" xfId="1" applyFont="1" applyFill="1" applyBorder="1" applyAlignment="1">
      <alignment shrinkToFit="1"/>
    </xf>
    <xf numFmtId="0" fontId="5" fillId="9" borderId="8" xfId="1" applyFont="1" applyFill="1" applyBorder="1" applyAlignment="1">
      <alignment horizontal="center" vertical="center" shrinkToFit="1"/>
    </xf>
    <xf numFmtId="0" fontId="5" fillId="9" borderId="31" xfId="1" applyFont="1" applyFill="1" applyBorder="1"/>
    <xf numFmtId="0" fontId="5" fillId="9" borderId="40" xfId="1" applyFont="1" applyFill="1" applyBorder="1" applyAlignment="1">
      <alignment horizontal="center"/>
    </xf>
    <xf numFmtId="0" fontId="5" fillId="9" borderId="31" xfId="1" applyFont="1" applyFill="1" applyBorder="1" applyAlignment="1">
      <alignment horizontal="center"/>
    </xf>
    <xf numFmtId="0" fontId="5" fillId="9" borderId="40" xfId="1" applyFont="1" applyFill="1" applyBorder="1"/>
    <xf numFmtId="0" fontId="5" fillId="9" borderId="34" xfId="1" applyFont="1" applyFill="1" applyBorder="1"/>
    <xf numFmtId="0" fontId="5" fillId="9" borderId="34" xfId="1" applyFont="1" applyFill="1" applyBorder="1" applyAlignment="1">
      <alignment horizontal="center"/>
    </xf>
    <xf numFmtId="0" fontId="5" fillId="9" borderId="36" xfId="1" applyFont="1" applyFill="1" applyBorder="1" applyAlignment="1">
      <alignment horizontal="center"/>
    </xf>
    <xf numFmtId="0" fontId="5" fillId="9" borderId="36" xfId="1" applyFont="1" applyFill="1" applyBorder="1"/>
    <xf numFmtId="0" fontId="5" fillId="8" borderId="31" xfId="1" applyFont="1" applyFill="1" applyBorder="1"/>
    <xf numFmtId="0" fontId="5" fillId="8" borderId="40" xfId="1" applyFont="1" applyFill="1" applyBorder="1" applyAlignment="1">
      <alignment horizontal="center"/>
    </xf>
    <xf numFmtId="0" fontId="5" fillId="8" borderId="31" xfId="1" applyFont="1" applyFill="1" applyBorder="1" applyAlignment="1">
      <alignment horizontal="center"/>
    </xf>
    <xf numFmtId="0" fontId="5" fillId="8" borderId="40" xfId="1" applyFont="1" applyFill="1" applyBorder="1"/>
    <xf numFmtId="0" fontId="5" fillId="2" borderId="41" xfId="1" applyFont="1" applyFill="1" applyBorder="1"/>
    <xf numFmtId="0" fontId="5" fillId="0" borderId="17" xfId="1" applyFont="1" applyFill="1" applyBorder="1"/>
    <xf numFmtId="0" fontId="5" fillId="5" borderId="34" xfId="1" applyFont="1" applyFill="1" applyBorder="1" applyAlignment="1">
      <alignment horizontal="center"/>
    </xf>
    <xf numFmtId="0" fontId="5" fillId="0" borderId="38" xfId="1" applyFont="1" applyFill="1" applyBorder="1" applyAlignment="1">
      <alignment horizontal="right" vertical="center"/>
    </xf>
    <xf numFmtId="0" fontId="0" fillId="0" borderId="16" xfId="0" applyFill="1" applyBorder="1" applyAlignment="1">
      <alignment vertical="center"/>
    </xf>
    <xf numFmtId="0" fontId="5" fillId="0" borderId="38" xfId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5" fillId="0" borderId="0" xfId="1" applyFont="1" applyFill="1" applyAlignment="1">
      <alignment shrinkToFit="1"/>
    </xf>
    <xf numFmtId="0" fontId="8" fillId="0" borderId="28" xfId="1" applyFont="1" applyFill="1" applyBorder="1" applyAlignment="1">
      <alignment shrinkToFit="1"/>
    </xf>
    <xf numFmtId="0" fontId="3" fillId="0" borderId="0" xfId="1" applyFont="1" applyFill="1" applyBorder="1" applyAlignment="1">
      <alignment horizontal="center"/>
    </xf>
    <xf numFmtId="176" fontId="3" fillId="0" borderId="0" xfId="1" applyNumberFormat="1" applyFont="1" applyFill="1" applyBorder="1"/>
    <xf numFmtId="0" fontId="9" fillId="0" borderId="1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56" xfId="0" applyBorder="1">
      <alignment vertical="center"/>
    </xf>
    <xf numFmtId="0" fontId="0" fillId="5" borderId="56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14" borderId="56" xfId="0" applyFill="1" applyBorder="1" applyAlignment="1">
      <alignment horizontal="center" vertical="center"/>
    </xf>
    <xf numFmtId="0" fontId="0" fillId="13" borderId="56" xfId="0" applyFill="1" applyBorder="1" applyAlignment="1">
      <alignment horizontal="center" vertical="center"/>
    </xf>
    <xf numFmtId="0" fontId="0" fillId="0" borderId="56" xfId="0" applyFill="1" applyBorder="1">
      <alignment vertical="center"/>
    </xf>
    <xf numFmtId="0" fontId="0" fillId="10" borderId="56" xfId="0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 vertical="center"/>
    </xf>
    <xf numFmtId="0" fontId="0" fillId="12" borderId="56" xfId="0" applyFill="1" applyBorder="1" applyAlignment="1">
      <alignment horizontal="center" vertical="center"/>
    </xf>
    <xf numFmtId="0" fontId="0" fillId="0" borderId="56" xfId="0" applyBorder="1" applyAlignment="1">
      <alignment horizontal="right" vertical="center"/>
    </xf>
    <xf numFmtId="9" fontId="0" fillId="0" borderId="0" xfId="0" applyNumberFormat="1">
      <alignment vertical="center"/>
    </xf>
    <xf numFmtId="0" fontId="0" fillId="0" borderId="56" xfId="0" applyBorder="1" applyAlignment="1">
      <alignment horizontal="center" vertical="center"/>
    </xf>
    <xf numFmtId="0" fontId="0" fillId="16" borderId="56" xfId="0" applyFill="1" applyBorder="1" applyAlignment="1">
      <alignment horizontal="center" vertical="center"/>
    </xf>
    <xf numFmtId="0" fontId="12" fillId="16" borderId="56" xfId="0" applyFont="1" applyFill="1" applyBorder="1" applyAlignment="1">
      <alignment vertical="center" wrapText="1"/>
    </xf>
    <xf numFmtId="0" fontId="13" fillId="16" borderId="56" xfId="0" applyFont="1" applyFill="1" applyBorder="1" applyAlignment="1">
      <alignment vertical="center" wrapText="1"/>
    </xf>
    <xf numFmtId="0" fontId="12" fillId="16" borderId="56" xfId="0" applyFont="1" applyFill="1" applyBorder="1" applyAlignment="1">
      <alignment horizontal="center" vertical="center" wrapText="1"/>
    </xf>
    <xf numFmtId="0" fontId="13" fillId="16" borderId="56" xfId="0" applyFont="1" applyFill="1" applyBorder="1" applyAlignment="1">
      <alignment horizontal="center" vertical="center" wrapText="1"/>
    </xf>
    <xf numFmtId="0" fontId="5" fillId="0" borderId="57" xfId="1" applyFont="1" applyFill="1" applyBorder="1" applyAlignment="1">
      <alignment shrinkToFit="1"/>
    </xf>
    <xf numFmtId="0" fontId="5" fillId="4" borderId="10" xfId="1" applyFont="1" applyFill="1" applyBorder="1" applyAlignment="1">
      <alignment horizontal="center"/>
    </xf>
    <xf numFmtId="0" fontId="5" fillId="0" borderId="10" xfId="1" applyFont="1" applyFill="1" applyBorder="1"/>
    <xf numFmtId="0" fontId="5" fillId="0" borderId="10" xfId="1" applyFont="1" applyFill="1" applyBorder="1" applyAlignment="1">
      <alignment horizontal="center"/>
    </xf>
    <xf numFmtId="0" fontId="5" fillId="2" borderId="40" xfId="1" applyFont="1" applyFill="1" applyBorder="1"/>
    <xf numFmtId="0" fontId="5" fillId="4" borderId="16" xfId="1" applyFont="1" applyFill="1" applyBorder="1" applyAlignment="1">
      <alignment horizontal="center"/>
    </xf>
    <xf numFmtId="0" fontId="5" fillId="15" borderId="31" xfId="1" applyFont="1" applyFill="1" applyBorder="1" applyAlignment="1">
      <alignment horizontal="center"/>
    </xf>
    <xf numFmtId="0" fontId="3" fillId="0" borderId="0" xfId="1" applyAlignment="1">
      <alignment horizontal="left"/>
    </xf>
    <xf numFmtId="0" fontId="5" fillId="0" borderId="0" xfId="1" applyFont="1" applyFill="1" applyBorder="1" applyAlignment="1">
      <alignment horizontal="left" vertical="center" wrapText="1"/>
    </xf>
    <xf numFmtId="0" fontId="3" fillId="0" borderId="0" xfId="1" applyFill="1" applyBorder="1" applyAlignment="1">
      <alignment horizontal="left" vertical="center" wrapText="1"/>
    </xf>
    <xf numFmtId="0" fontId="3" fillId="0" borderId="0" xfId="1" applyFill="1" applyAlignment="1">
      <alignment horizontal="left"/>
    </xf>
    <xf numFmtId="0" fontId="5" fillId="0" borderId="0" xfId="1" applyFont="1" applyFill="1" applyAlignment="1">
      <alignment horizontal="left"/>
    </xf>
    <xf numFmtId="0" fontId="5" fillId="0" borderId="29" xfId="1" applyFont="1" applyFill="1" applyBorder="1" applyAlignment="1">
      <alignment horizontal="center" vertical="center" shrinkToFit="1"/>
    </xf>
    <xf numFmtId="5" fontId="0" fillId="0" borderId="0" xfId="0" applyNumberFormat="1">
      <alignment vertical="center"/>
    </xf>
    <xf numFmtId="0" fontId="3" fillId="0" borderId="58" xfId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176" fontId="3" fillId="4" borderId="58" xfId="1" applyNumberFormat="1" applyFill="1" applyBorder="1"/>
    <xf numFmtId="176" fontId="3" fillId="3" borderId="59" xfId="1" applyNumberFormat="1" applyFill="1" applyBorder="1"/>
    <xf numFmtId="176" fontId="3" fillId="5" borderId="44" xfId="1" applyNumberFormat="1" applyFill="1" applyBorder="1"/>
    <xf numFmtId="176" fontId="3" fillId="4" borderId="60" xfId="1" applyNumberFormat="1" applyFill="1" applyBorder="1"/>
    <xf numFmtId="176" fontId="3" fillId="3" borderId="61" xfId="1" applyNumberFormat="1" applyFill="1" applyBorder="1"/>
    <xf numFmtId="176" fontId="3" fillId="5" borderId="45" xfId="1" applyNumberFormat="1" applyFill="1" applyBorder="1"/>
    <xf numFmtId="176" fontId="3" fillId="4" borderId="62" xfId="1" applyNumberFormat="1" applyFill="1" applyBorder="1"/>
    <xf numFmtId="176" fontId="3" fillId="3" borderId="63" xfId="1" applyNumberFormat="1" applyFill="1" applyBorder="1"/>
    <xf numFmtId="176" fontId="3" fillId="5" borderId="47" xfId="1" applyNumberFormat="1" applyFill="1" applyBorder="1"/>
    <xf numFmtId="0" fontId="8" fillId="0" borderId="39" xfId="1" applyFont="1" applyFill="1" applyBorder="1" applyAlignment="1">
      <alignment shrinkToFit="1"/>
    </xf>
    <xf numFmtId="0" fontId="5" fillId="0" borderId="38" xfId="1" applyFont="1" applyFill="1" applyBorder="1" applyAlignment="1">
      <alignment horizontal="center" vertical="center" shrinkToFit="1"/>
    </xf>
    <xf numFmtId="0" fontId="5" fillId="0" borderId="38" xfId="1" applyFont="1" applyFill="1" applyBorder="1" applyAlignment="1">
      <alignment horizontal="center" vertical="center"/>
    </xf>
    <xf numFmtId="0" fontId="5" fillId="0" borderId="38" xfId="1" applyFont="1" applyFill="1" applyBorder="1" applyAlignment="1">
      <alignment vertical="center"/>
    </xf>
    <xf numFmtId="0" fontId="5" fillId="3" borderId="38" xfId="1" applyFont="1" applyFill="1" applyBorder="1" applyAlignment="1">
      <alignment horizontal="center" vertical="center"/>
    </xf>
    <xf numFmtId="0" fontId="5" fillId="7" borderId="38" xfId="1" applyFont="1" applyFill="1" applyBorder="1" applyAlignment="1">
      <alignment vertical="center"/>
    </xf>
    <xf numFmtId="0" fontId="5" fillId="5" borderId="16" xfId="1" applyFont="1" applyFill="1" applyBorder="1" applyAlignment="1">
      <alignment horizontal="center"/>
    </xf>
    <xf numFmtId="0" fontId="17" fillId="0" borderId="39" xfId="1" applyFont="1" applyFill="1" applyBorder="1" applyAlignment="1">
      <alignment shrinkToFit="1"/>
    </xf>
    <xf numFmtId="0" fontId="17" fillId="0" borderId="39" xfId="1" applyFont="1" applyFill="1" applyBorder="1" applyAlignment="1">
      <alignment horizontal="center" vertical="center" shrinkToFit="1"/>
    </xf>
    <xf numFmtId="0" fontId="17" fillId="5" borderId="40" xfId="1" applyFont="1" applyFill="1" applyBorder="1" applyAlignment="1">
      <alignment horizontal="center"/>
    </xf>
    <xf numFmtId="0" fontId="17" fillId="0" borderId="31" xfId="1" applyFont="1" applyFill="1" applyBorder="1"/>
    <xf numFmtId="0" fontId="17" fillId="0" borderId="31" xfId="1" applyFont="1" applyFill="1" applyBorder="1" applyAlignment="1">
      <alignment horizontal="center"/>
    </xf>
    <xf numFmtId="0" fontId="17" fillId="0" borderId="30" xfId="1" applyFont="1" applyFill="1" applyBorder="1" applyAlignment="1">
      <alignment shrinkToFit="1"/>
    </xf>
    <xf numFmtId="0" fontId="17" fillId="5" borderId="31" xfId="1" applyFont="1" applyFill="1" applyBorder="1" applyAlignment="1">
      <alignment horizontal="center"/>
    </xf>
    <xf numFmtId="0" fontId="17" fillId="0" borderId="32" xfId="1" applyFont="1" applyFill="1" applyBorder="1"/>
    <xf numFmtId="0" fontId="17" fillId="0" borderId="41" xfId="1" applyFont="1" applyFill="1" applyBorder="1" applyAlignment="1">
      <alignment horizontal="center"/>
    </xf>
    <xf numFmtId="0" fontId="17" fillId="0" borderId="32" xfId="1" applyFont="1" applyFill="1" applyBorder="1" applyAlignment="1">
      <alignment horizontal="center"/>
    </xf>
    <xf numFmtId="0" fontId="17" fillId="0" borderId="41" xfId="1" applyFont="1" applyFill="1" applyBorder="1"/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4" xfId="1" applyFont="1" applyFill="1" applyBorder="1"/>
    <xf numFmtId="0" fontId="16" fillId="0" borderId="56" xfId="0" applyFont="1" applyBorder="1" applyAlignment="1">
      <alignment horizontal="center" vertical="center"/>
    </xf>
    <xf numFmtId="0" fontId="18" fillId="0" borderId="56" xfId="0" applyFont="1" applyBorder="1">
      <alignment vertical="center"/>
    </xf>
    <xf numFmtId="0" fontId="18" fillId="10" borderId="56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18" fillId="9" borderId="56" xfId="0" applyFont="1" applyFill="1" applyBorder="1" applyAlignment="1">
      <alignment horizontal="center" vertical="center"/>
    </xf>
    <xf numFmtId="0" fontId="17" fillId="4" borderId="40" xfId="1" applyFont="1" applyFill="1" applyBorder="1" applyAlignment="1">
      <alignment horizontal="center"/>
    </xf>
    <xf numFmtId="0" fontId="18" fillId="0" borderId="56" xfId="0" applyFont="1" applyBorder="1" applyAlignment="1">
      <alignment horizontal="center" vertical="center"/>
    </xf>
    <xf numFmtId="0" fontId="18" fillId="4" borderId="56" xfId="0" applyFont="1" applyFill="1" applyBorder="1" applyAlignment="1">
      <alignment horizontal="center" vertical="center"/>
    </xf>
    <xf numFmtId="0" fontId="0" fillId="16" borderId="56" xfId="0" applyFill="1" applyBorder="1" applyAlignment="1">
      <alignment horizontal="center" vertical="center"/>
    </xf>
    <xf numFmtId="0" fontId="5" fillId="0" borderId="38" xfId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38" xfId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3" borderId="38" xfId="1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16" xfId="0" applyFill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5" fillId="0" borderId="38" xfId="1" applyFont="1" applyFill="1" applyBorder="1" applyAlignment="1">
      <alignment horizontal="right" vertical="center"/>
    </xf>
    <xf numFmtId="0" fontId="9" fillId="0" borderId="16" xfId="0" applyFont="1" applyBorder="1" applyAlignment="1">
      <alignment horizontal="right" vertical="center"/>
    </xf>
    <xf numFmtId="0" fontId="7" fillId="0" borderId="10" xfId="1" applyFont="1" applyFill="1" applyBorder="1" applyAlignment="1">
      <alignment horizontal="center" vertical="center" textRotation="255" wrapText="1"/>
    </xf>
    <xf numFmtId="0" fontId="7" fillId="0" borderId="16" xfId="1" applyFont="1" applyFill="1" applyBorder="1" applyAlignment="1">
      <alignment horizontal="center" vertical="center" textRotation="255" wrapText="1"/>
    </xf>
    <xf numFmtId="0" fontId="7" fillId="0" borderId="17" xfId="1" applyFont="1" applyFill="1" applyBorder="1" applyAlignment="1">
      <alignment horizontal="center" vertical="center" textRotation="255" wrapText="1"/>
    </xf>
    <xf numFmtId="0" fontId="9" fillId="0" borderId="16" xfId="0" applyFont="1" applyBorder="1" applyAlignment="1">
      <alignment horizontal="center" vertical="center"/>
    </xf>
    <xf numFmtId="0" fontId="5" fillId="7" borderId="38" xfId="1" applyFont="1" applyFill="1" applyBorder="1" applyAlignment="1">
      <alignment vertical="center"/>
    </xf>
    <xf numFmtId="0" fontId="0" fillId="0" borderId="40" xfId="0" applyBorder="1" applyAlignment="1">
      <alignment vertical="center"/>
    </xf>
    <xf numFmtId="0" fontId="9" fillId="0" borderId="40" xfId="0" applyFont="1" applyFill="1" applyBorder="1" applyAlignment="1">
      <alignment vertical="center"/>
    </xf>
    <xf numFmtId="0" fontId="0" fillId="0" borderId="40" xfId="0" applyFill="1" applyBorder="1" applyAlignment="1">
      <alignment vertical="center"/>
    </xf>
    <xf numFmtId="0" fontId="0" fillId="0" borderId="40" xfId="0" applyBorder="1" applyAlignment="1">
      <alignment horizontal="center" vertical="center"/>
    </xf>
    <xf numFmtId="0" fontId="5" fillId="0" borderId="19" xfId="1" applyFont="1" applyFill="1" applyBorder="1" applyAlignment="1">
      <alignment horizontal="center" vertical="center" wrapText="1"/>
    </xf>
    <xf numFmtId="0" fontId="5" fillId="0" borderId="22" xfId="1" applyFont="1" applyFill="1" applyBorder="1" applyAlignment="1">
      <alignment horizontal="center" vertical="center" wrapText="1"/>
    </xf>
    <xf numFmtId="0" fontId="3" fillId="0" borderId="20" xfId="1" applyFont="1" applyFill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textRotation="255" wrapText="1"/>
    </xf>
    <xf numFmtId="0" fontId="7" fillId="0" borderId="17" xfId="1" applyFont="1" applyBorder="1" applyAlignment="1">
      <alignment horizontal="center" vertical="center" textRotation="255" wrapText="1"/>
    </xf>
    <xf numFmtId="0" fontId="7" fillId="0" borderId="10" xfId="1" applyFont="1" applyBorder="1" applyAlignment="1">
      <alignment horizontal="center" vertical="center" textRotation="255" wrapText="1"/>
    </xf>
    <xf numFmtId="0" fontId="0" fillId="3" borderId="40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5" fillId="0" borderId="10" xfId="1" applyFont="1" applyBorder="1" applyAlignment="1">
      <alignment horizontal="center" vertical="center" wrapText="1"/>
    </xf>
    <xf numFmtId="0" fontId="3" fillId="0" borderId="17" xfId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right" vertical="center"/>
    </xf>
    <xf numFmtId="0" fontId="5" fillId="0" borderId="38" xfId="1" applyFont="1" applyFill="1" applyBorder="1" applyAlignment="1">
      <alignment horizontal="center" vertical="center" shrinkToFit="1"/>
    </xf>
    <xf numFmtId="0" fontId="0" fillId="0" borderId="16" xfId="0" applyFill="1" applyBorder="1" applyAlignment="1">
      <alignment horizontal="center" vertical="center" shrinkToFit="1"/>
    </xf>
    <xf numFmtId="0" fontId="5" fillId="0" borderId="10" xfId="1" applyFont="1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5" fillId="0" borderId="10" xfId="1" applyFont="1" applyFill="1" applyBorder="1" applyAlignment="1">
      <alignment horizontal="center" vertical="center" wrapText="1"/>
    </xf>
    <xf numFmtId="0" fontId="3" fillId="0" borderId="17" xfId="1" applyFill="1" applyBorder="1" applyAlignment="1">
      <alignment horizontal="center" vertical="center" wrapText="1"/>
    </xf>
    <xf numFmtId="0" fontId="3" fillId="0" borderId="20" xfId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5" fillId="0" borderId="38" xfId="1" applyFont="1" applyFill="1" applyBorder="1" applyAlignment="1">
      <alignment horizontal="center" vertical="center" wrapText="1" shrinkToFit="1"/>
    </xf>
    <xf numFmtId="0" fontId="3" fillId="0" borderId="19" xfId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5" fillId="0" borderId="18" xfId="1" applyFont="1" applyBorder="1" applyAlignment="1">
      <alignment horizontal="center" vertical="center" shrinkToFit="1"/>
    </xf>
    <xf numFmtId="0" fontId="3" fillId="0" borderId="21" xfId="1" applyBorder="1" applyAlignment="1">
      <alignment horizontal="center" vertical="center" shrinkToFit="1"/>
    </xf>
    <xf numFmtId="0" fontId="3" fillId="0" borderId="21" xfId="1" applyFont="1" applyBorder="1" applyAlignment="1">
      <alignment horizontal="center" vertical="center" shrinkToFit="1"/>
    </xf>
    <xf numFmtId="0" fontId="9" fillId="0" borderId="16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40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9" fillId="0" borderId="40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 shrinkToFit="1"/>
    </xf>
    <xf numFmtId="0" fontId="5" fillId="0" borderId="49" xfId="1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5" fillId="5" borderId="38" xfId="1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3" fillId="0" borderId="10" xfId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7" borderId="40" xfId="0" applyFill="1" applyBorder="1" applyAlignment="1">
      <alignment vertical="center"/>
    </xf>
    <xf numFmtId="0" fontId="5" fillId="0" borderId="18" xfId="1" applyFont="1" applyFill="1" applyBorder="1" applyAlignment="1">
      <alignment horizontal="center" vertical="center" shrinkToFit="1"/>
    </xf>
    <xf numFmtId="0" fontId="3" fillId="0" borderId="21" xfId="1" applyFill="1" applyBorder="1" applyAlignment="1">
      <alignment horizontal="center" vertical="center" shrinkToFi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CCFFFF"/>
      <color rgb="FFCCFFCC"/>
      <color rgb="FFFFFFCC"/>
      <color rgb="FFFFCCFF"/>
      <color rgb="FF0000FF"/>
      <color rgb="FFFFFF99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  <pageSetUpPr fitToPage="1"/>
  </sheetPr>
  <dimension ref="A1:S148"/>
  <sheetViews>
    <sheetView tabSelected="1" view="pageBreakPreview" topLeftCell="A46" zoomScale="107" zoomScaleNormal="100" zoomScaleSheetLayoutView="107" workbookViewId="0">
      <selection activeCell="L90" sqref="L90:L107"/>
    </sheetView>
  </sheetViews>
  <sheetFormatPr defaultRowHeight="13.5"/>
  <cols>
    <col min="1" max="1" width="1.75" customWidth="1"/>
    <col min="2" max="2" width="11.5" style="204" customWidth="1"/>
    <col min="3" max="3" width="13.875" bestFit="1" customWidth="1"/>
    <col min="4" max="4" width="16.5" bestFit="1" customWidth="1"/>
    <col min="5" max="5" width="26.875" customWidth="1"/>
    <col min="6" max="7" width="10.5" style="204" bestFit="1" customWidth="1"/>
    <col min="8" max="13" width="8.875" customWidth="1"/>
    <col min="14" max="17" width="8.875" style="206"/>
    <col min="18" max="18" width="1.75" customWidth="1"/>
    <col min="19" max="19" width="10.75" bestFit="1" customWidth="1"/>
  </cols>
  <sheetData>
    <row r="1" spans="1:17" ht="14.25">
      <c r="A1" s="205" t="s">
        <v>176</v>
      </c>
    </row>
    <row r="2" spans="1:17">
      <c r="B2" s="286" t="s">
        <v>157</v>
      </c>
      <c r="C2" s="286" t="s">
        <v>204</v>
      </c>
      <c r="D2" s="286"/>
      <c r="E2" s="286" t="s">
        <v>156</v>
      </c>
      <c r="F2" s="286" t="s">
        <v>177</v>
      </c>
      <c r="G2" s="286" t="s">
        <v>160</v>
      </c>
      <c r="H2" s="286" t="s">
        <v>107</v>
      </c>
      <c r="I2" s="286"/>
      <c r="J2" s="286"/>
      <c r="K2" s="286"/>
      <c r="L2" s="286"/>
      <c r="M2" s="286"/>
      <c r="N2" s="286" t="s">
        <v>231</v>
      </c>
      <c r="O2" s="286"/>
      <c r="P2" s="286"/>
      <c r="Q2" s="286"/>
    </row>
    <row r="3" spans="1:17" ht="45">
      <c r="B3" s="286"/>
      <c r="C3" s="226" t="s">
        <v>205</v>
      </c>
      <c r="D3" s="226" t="s">
        <v>206</v>
      </c>
      <c r="E3" s="286"/>
      <c r="F3" s="286"/>
      <c r="G3" s="286"/>
      <c r="H3" s="227" t="s">
        <v>158</v>
      </c>
      <c r="I3" s="228" t="s">
        <v>159</v>
      </c>
      <c r="J3" s="228" t="s">
        <v>161</v>
      </c>
      <c r="K3" s="228" t="s">
        <v>164</v>
      </c>
      <c r="L3" s="228" t="s">
        <v>162</v>
      </c>
      <c r="M3" s="228" t="s">
        <v>163</v>
      </c>
      <c r="N3" s="229" t="s">
        <v>158</v>
      </c>
      <c r="O3" s="230" t="s">
        <v>159</v>
      </c>
      <c r="P3" s="230" t="s">
        <v>232</v>
      </c>
      <c r="Q3" s="230" t="s">
        <v>162</v>
      </c>
    </row>
    <row r="4" spans="1:17">
      <c r="B4" s="208">
        <v>1</v>
      </c>
      <c r="C4" s="210" t="s">
        <v>203</v>
      </c>
      <c r="D4" s="208" t="s">
        <v>212</v>
      </c>
      <c r="E4" s="211" t="s">
        <v>103</v>
      </c>
      <c r="F4" s="212" t="s">
        <v>107</v>
      </c>
      <c r="G4" s="213" t="s">
        <v>39</v>
      </c>
      <c r="H4" s="208">
        <v>1</v>
      </c>
      <c r="I4" s="208">
        <v>1</v>
      </c>
      <c r="J4" s="208">
        <v>1</v>
      </c>
      <c r="K4" s="208">
        <v>1</v>
      </c>
      <c r="L4" s="208">
        <v>1</v>
      </c>
      <c r="M4" s="208">
        <v>1</v>
      </c>
      <c r="N4" s="214">
        <v>0</v>
      </c>
      <c r="O4" s="214">
        <v>0</v>
      </c>
      <c r="P4" s="214">
        <v>0</v>
      </c>
      <c r="Q4" s="214">
        <v>0</v>
      </c>
    </row>
    <row r="5" spans="1:17">
      <c r="B5" s="208">
        <v>2</v>
      </c>
      <c r="C5" s="210" t="s">
        <v>203</v>
      </c>
      <c r="D5" s="210" t="s">
        <v>197</v>
      </c>
      <c r="E5" s="211" t="s">
        <v>165</v>
      </c>
      <c r="F5" s="212" t="s">
        <v>107</v>
      </c>
      <c r="G5" s="213" t="s">
        <v>39</v>
      </c>
      <c r="H5" s="208">
        <v>2</v>
      </c>
      <c r="I5" s="208">
        <v>2</v>
      </c>
      <c r="J5" s="208">
        <v>2</v>
      </c>
      <c r="K5" s="208">
        <v>2</v>
      </c>
      <c r="L5" s="208">
        <v>2</v>
      </c>
      <c r="M5" s="214">
        <v>0</v>
      </c>
      <c r="N5" s="214">
        <v>0</v>
      </c>
      <c r="O5" s="214">
        <v>0</v>
      </c>
      <c r="P5" s="214">
        <v>0</v>
      </c>
      <c r="Q5" s="214">
        <v>0</v>
      </c>
    </row>
    <row r="6" spans="1:17" hidden="1">
      <c r="B6" s="209">
        <v>3</v>
      </c>
      <c r="C6" s="210" t="s">
        <v>203</v>
      </c>
      <c r="D6" s="210" t="s">
        <v>203</v>
      </c>
      <c r="E6" s="211" t="s">
        <v>235</v>
      </c>
      <c r="F6" s="212" t="s">
        <v>107</v>
      </c>
      <c r="G6" s="213" t="s">
        <v>39</v>
      </c>
      <c r="H6" s="214">
        <v>0</v>
      </c>
      <c r="I6" s="214">
        <v>0</v>
      </c>
      <c r="J6" s="214">
        <v>0</v>
      </c>
      <c r="K6" s="214">
        <v>0</v>
      </c>
      <c r="L6" s="214">
        <v>0</v>
      </c>
      <c r="M6" s="214">
        <v>0</v>
      </c>
      <c r="N6" s="214">
        <v>0</v>
      </c>
      <c r="O6" s="208">
        <v>4</v>
      </c>
      <c r="P6" s="214">
        <v>0</v>
      </c>
      <c r="Q6" s="208">
        <v>4</v>
      </c>
    </row>
    <row r="7" spans="1:17">
      <c r="B7" s="209">
        <v>4</v>
      </c>
      <c r="C7" s="210" t="s">
        <v>203</v>
      </c>
      <c r="D7" s="210" t="s">
        <v>179</v>
      </c>
      <c r="E7" s="211" t="s">
        <v>238</v>
      </c>
      <c r="F7" s="212" t="s">
        <v>107</v>
      </c>
      <c r="G7" s="215" t="s">
        <v>28</v>
      </c>
      <c r="H7" s="214">
        <v>0</v>
      </c>
      <c r="I7" s="214">
        <v>0</v>
      </c>
      <c r="J7" s="214">
        <v>0</v>
      </c>
      <c r="K7" s="210">
        <v>2</v>
      </c>
      <c r="L7" s="210">
        <v>2</v>
      </c>
      <c r="M7" s="208">
        <v>2</v>
      </c>
      <c r="N7" s="214">
        <v>0</v>
      </c>
      <c r="O7" s="214">
        <v>0</v>
      </c>
      <c r="P7" s="214">
        <v>0</v>
      </c>
      <c r="Q7" s="214">
        <v>0</v>
      </c>
    </row>
    <row r="8" spans="1:17">
      <c r="B8" s="225">
        <v>5</v>
      </c>
      <c r="C8" s="210" t="s">
        <v>203</v>
      </c>
      <c r="D8" s="210" t="s">
        <v>179</v>
      </c>
      <c r="E8" s="211" t="s">
        <v>239</v>
      </c>
      <c r="F8" s="212" t="s">
        <v>107</v>
      </c>
      <c r="G8" s="215" t="s">
        <v>28</v>
      </c>
      <c r="H8" s="214">
        <v>0</v>
      </c>
      <c r="I8" s="214">
        <v>0</v>
      </c>
      <c r="J8" s="214">
        <v>0</v>
      </c>
      <c r="K8" s="210">
        <v>2</v>
      </c>
      <c r="L8" s="210">
        <v>2</v>
      </c>
      <c r="M8" s="208">
        <v>2</v>
      </c>
      <c r="N8" s="214">
        <v>0</v>
      </c>
      <c r="O8" s="214">
        <v>0</v>
      </c>
      <c r="P8" s="214">
        <v>0</v>
      </c>
      <c r="Q8" s="214">
        <v>0</v>
      </c>
    </row>
    <row r="9" spans="1:17" hidden="1">
      <c r="B9" s="225">
        <v>6</v>
      </c>
      <c r="C9" s="210" t="s">
        <v>203</v>
      </c>
      <c r="D9" s="210" t="s">
        <v>179</v>
      </c>
      <c r="E9" s="211" t="s">
        <v>240</v>
      </c>
      <c r="F9" s="212" t="s">
        <v>107</v>
      </c>
      <c r="G9" s="213" t="s">
        <v>39</v>
      </c>
      <c r="H9" s="214">
        <v>0</v>
      </c>
      <c r="I9" s="214">
        <v>0</v>
      </c>
      <c r="J9" s="214">
        <v>0</v>
      </c>
      <c r="K9" s="214">
        <v>0</v>
      </c>
      <c r="L9" s="214">
        <v>0</v>
      </c>
      <c r="M9" s="210">
        <v>4</v>
      </c>
      <c r="N9" s="214">
        <v>0</v>
      </c>
      <c r="O9" s="214">
        <v>0</v>
      </c>
      <c r="P9" s="214">
        <v>0</v>
      </c>
      <c r="Q9" s="214">
        <v>0</v>
      </c>
    </row>
    <row r="10" spans="1:17" hidden="1">
      <c r="B10" s="225">
        <v>7</v>
      </c>
      <c r="C10" s="210" t="s">
        <v>203</v>
      </c>
      <c r="D10" s="210" t="s">
        <v>179</v>
      </c>
      <c r="E10" s="211" t="s">
        <v>241</v>
      </c>
      <c r="F10" s="212" t="s">
        <v>107</v>
      </c>
      <c r="G10" s="213" t="s">
        <v>39</v>
      </c>
      <c r="H10" s="214">
        <v>0</v>
      </c>
      <c r="I10" s="214">
        <v>0</v>
      </c>
      <c r="J10" s="214">
        <v>0</v>
      </c>
      <c r="K10" s="214">
        <v>0</v>
      </c>
      <c r="L10" s="214">
        <v>0</v>
      </c>
      <c r="M10" s="210">
        <v>4</v>
      </c>
      <c r="N10" s="214">
        <v>0</v>
      </c>
      <c r="O10" s="214">
        <v>0</v>
      </c>
      <c r="P10" s="214">
        <v>0</v>
      </c>
      <c r="Q10" s="214">
        <v>0</v>
      </c>
    </row>
    <row r="11" spans="1:17">
      <c r="B11" s="225">
        <v>8</v>
      </c>
      <c r="C11" s="210" t="s">
        <v>203</v>
      </c>
      <c r="D11" s="210" t="s">
        <v>228</v>
      </c>
      <c r="E11" s="211" t="s">
        <v>351</v>
      </c>
      <c r="F11" s="212" t="s">
        <v>107</v>
      </c>
      <c r="G11" s="213" t="s">
        <v>39</v>
      </c>
      <c r="H11" s="214">
        <v>0</v>
      </c>
      <c r="I11" s="214">
        <v>0</v>
      </c>
      <c r="J11" s="214">
        <v>0</v>
      </c>
      <c r="K11" s="214">
        <v>0</v>
      </c>
      <c r="L11" s="216" t="s">
        <v>353</v>
      </c>
      <c r="M11" s="214">
        <v>0</v>
      </c>
      <c r="N11" s="214">
        <v>0</v>
      </c>
      <c r="O11" s="214">
        <v>0</v>
      </c>
      <c r="P11" s="214">
        <v>0</v>
      </c>
      <c r="Q11" s="214">
        <v>0</v>
      </c>
    </row>
    <row r="12" spans="1:17">
      <c r="B12" s="225">
        <v>9</v>
      </c>
      <c r="C12" s="210" t="s">
        <v>203</v>
      </c>
      <c r="D12" s="210" t="s">
        <v>228</v>
      </c>
      <c r="E12" s="211" t="s">
        <v>227</v>
      </c>
      <c r="F12" s="212" t="s">
        <v>107</v>
      </c>
      <c r="G12" s="213" t="s">
        <v>39</v>
      </c>
      <c r="H12" s="214">
        <v>0</v>
      </c>
      <c r="I12" s="214">
        <v>0</v>
      </c>
      <c r="J12" s="214">
        <v>0</v>
      </c>
      <c r="K12" s="214">
        <v>0</v>
      </c>
      <c r="L12" s="216">
        <v>8</v>
      </c>
      <c r="M12" s="214">
        <v>0</v>
      </c>
      <c r="N12" s="214">
        <v>0</v>
      </c>
      <c r="O12" s="214">
        <v>0</v>
      </c>
      <c r="P12" s="214">
        <v>0</v>
      </c>
      <c r="Q12" s="214">
        <v>0</v>
      </c>
    </row>
    <row r="13" spans="1:17">
      <c r="B13" s="225">
        <v>10</v>
      </c>
      <c r="C13" s="210" t="s">
        <v>203</v>
      </c>
      <c r="D13" s="210" t="s">
        <v>228</v>
      </c>
      <c r="E13" s="211" t="s">
        <v>72</v>
      </c>
      <c r="F13" s="212" t="s">
        <v>107</v>
      </c>
      <c r="G13" s="213" t="s">
        <v>39</v>
      </c>
      <c r="H13" s="214">
        <v>0</v>
      </c>
      <c r="I13" s="214">
        <v>0</v>
      </c>
      <c r="J13" s="214">
        <v>0</v>
      </c>
      <c r="K13" s="214">
        <v>0</v>
      </c>
      <c r="L13" s="217">
        <v>8</v>
      </c>
      <c r="M13" s="214">
        <v>0</v>
      </c>
      <c r="N13" s="214">
        <v>0</v>
      </c>
      <c r="O13" s="214">
        <v>0</v>
      </c>
      <c r="P13" s="214">
        <v>0</v>
      </c>
      <c r="Q13" s="214">
        <v>0</v>
      </c>
    </row>
    <row r="14" spans="1:17" s="207" customFormat="1" hidden="1">
      <c r="B14" s="225">
        <v>11</v>
      </c>
      <c r="C14" s="210" t="s">
        <v>203</v>
      </c>
      <c r="D14" s="208" t="s">
        <v>211</v>
      </c>
      <c r="E14" s="218" t="s">
        <v>242</v>
      </c>
      <c r="F14" s="212" t="s">
        <v>107</v>
      </c>
      <c r="G14" s="215" t="s">
        <v>28</v>
      </c>
      <c r="H14" s="214">
        <v>0</v>
      </c>
      <c r="I14" s="214">
        <v>0</v>
      </c>
      <c r="J14" s="214">
        <v>0</v>
      </c>
      <c r="K14" s="214">
        <v>0</v>
      </c>
      <c r="L14" s="214">
        <v>0</v>
      </c>
      <c r="M14" s="214">
        <v>0</v>
      </c>
      <c r="N14" s="210">
        <v>2</v>
      </c>
      <c r="O14" s="210">
        <v>2</v>
      </c>
      <c r="P14" s="210">
        <v>2</v>
      </c>
      <c r="Q14" s="210">
        <v>2</v>
      </c>
    </row>
    <row r="15" spans="1:17" s="207" customFormat="1" hidden="1">
      <c r="B15" s="225">
        <v>12</v>
      </c>
      <c r="C15" s="210" t="s">
        <v>203</v>
      </c>
      <c r="D15" s="208" t="s">
        <v>211</v>
      </c>
      <c r="E15" s="218" t="s">
        <v>243</v>
      </c>
      <c r="F15" s="212" t="s">
        <v>107</v>
      </c>
      <c r="G15" s="215" t="s">
        <v>28</v>
      </c>
      <c r="H15" s="214">
        <v>0</v>
      </c>
      <c r="I15" s="214">
        <v>0</v>
      </c>
      <c r="J15" s="214">
        <v>0</v>
      </c>
      <c r="K15" s="214">
        <v>0</v>
      </c>
      <c r="L15" s="214">
        <v>0</v>
      </c>
      <c r="M15" s="214">
        <v>0</v>
      </c>
      <c r="N15" s="210">
        <v>2</v>
      </c>
      <c r="O15" s="210">
        <v>2</v>
      </c>
      <c r="P15" s="210">
        <v>2</v>
      </c>
      <c r="Q15" s="210">
        <v>2</v>
      </c>
    </row>
    <row r="16" spans="1:17" s="207" customFormat="1" hidden="1">
      <c r="B16" s="225">
        <v>13</v>
      </c>
      <c r="C16" s="210" t="s">
        <v>203</v>
      </c>
      <c r="D16" s="208" t="s">
        <v>211</v>
      </c>
      <c r="E16" s="218" t="s">
        <v>244</v>
      </c>
      <c r="F16" s="212" t="s">
        <v>107</v>
      </c>
      <c r="G16" s="213" t="s">
        <v>39</v>
      </c>
      <c r="H16" s="214">
        <v>0</v>
      </c>
      <c r="I16" s="214">
        <v>0</v>
      </c>
      <c r="J16" s="214">
        <v>0</v>
      </c>
      <c r="K16" s="214">
        <v>0</v>
      </c>
      <c r="L16" s="214">
        <v>0</v>
      </c>
      <c r="M16" s="214">
        <v>0</v>
      </c>
      <c r="N16" s="210">
        <v>2</v>
      </c>
      <c r="O16" s="210">
        <v>2</v>
      </c>
      <c r="P16" s="210">
        <v>2</v>
      </c>
      <c r="Q16" s="210">
        <v>2</v>
      </c>
    </row>
    <row r="17" spans="2:17" s="207" customFormat="1" hidden="1">
      <c r="B17" s="225">
        <v>14</v>
      </c>
      <c r="C17" s="210" t="s">
        <v>203</v>
      </c>
      <c r="D17" s="208" t="s">
        <v>211</v>
      </c>
      <c r="E17" s="218" t="s">
        <v>245</v>
      </c>
      <c r="F17" s="212" t="s">
        <v>107</v>
      </c>
      <c r="G17" s="213" t="s">
        <v>39</v>
      </c>
      <c r="H17" s="214">
        <v>0</v>
      </c>
      <c r="I17" s="214">
        <v>0</v>
      </c>
      <c r="J17" s="214">
        <v>0</v>
      </c>
      <c r="K17" s="214">
        <v>0</v>
      </c>
      <c r="L17" s="214">
        <v>0</v>
      </c>
      <c r="M17" s="214">
        <v>0</v>
      </c>
      <c r="N17" s="210">
        <v>2</v>
      </c>
      <c r="O17" s="210">
        <v>2</v>
      </c>
      <c r="P17" s="210">
        <v>2</v>
      </c>
      <c r="Q17" s="210">
        <v>2</v>
      </c>
    </row>
    <row r="18" spans="2:17" s="207" customFormat="1" hidden="1">
      <c r="B18" s="225">
        <v>15</v>
      </c>
      <c r="C18" s="210" t="s">
        <v>203</v>
      </c>
      <c r="D18" s="208" t="s">
        <v>211</v>
      </c>
      <c r="E18" s="218" t="s">
        <v>246</v>
      </c>
      <c r="F18" s="212" t="s">
        <v>107</v>
      </c>
      <c r="G18" s="215" t="s">
        <v>28</v>
      </c>
      <c r="H18" s="214">
        <v>0</v>
      </c>
      <c r="I18" s="214">
        <v>0</v>
      </c>
      <c r="J18" s="214">
        <v>0</v>
      </c>
      <c r="K18" s="214">
        <v>0</v>
      </c>
      <c r="L18" s="214">
        <v>0</v>
      </c>
      <c r="M18" s="214">
        <v>0</v>
      </c>
      <c r="N18" s="210">
        <v>2</v>
      </c>
      <c r="O18" s="210">
        <v>2</v>
      </c>
      <c r="P18" s="210">
        <v>2</v>
      </c>
      <c r="Q18" s="210">
        <v>2</v>
      </c>
    </row>
    <row r="19" spans="2:17" s="207" customFormat="1" hidden="1">
      <c r="B19" s="225">
        <v>16</v>
      </c>
      <c r="C19" s="210" t="s">
        <v>203</v>
      </c>
      <c r="D19" s="208" t="s">
        <v>211</v>
      </c>
      <c r="E19" s="218" t="s">
        <v>247</v>
      </c>
      <c r="F19" s="212" t="s">
        <v>107</v>
      </c>
      <c r="G19" s="215" t="s">
        <v>28</v>
      </c>
      <c r="H19" s="214">
        <v>0</v>
      </c>
      <c r="I19" s="214">
        <v>0</v>
      </c>
      <c r="J19" s="214">
        <v>0</v>
      </c>
      <c r="K19" s="214">
        <v>0</v>
      </c>
      <c r="L19" s="214">
        <v>0</v>
      </c>
      <c r="M19" s="214">
        <v>0</v>
      </c>
      <c r="N19" s="210">
        <v>2</v>
      </c>
      <c r="O19" s="210">
        <v>2</v>
      </c>
      <c r="P19" s="210">
        <v>2</v>
      </c>
      <c r="Q19" s="210">
        <v>2</v>
      </c>
    </row>
    <row r="20" spans="2:17" s="207" customFormat="1" hidden="1">
      <c r="B20" s="225">
        <v>17</v>
      </c>
      <c r="C20" s="210" t="s">
        <v>203</v>
      </c>
      <c r="D20" s="208" t="s">
        <v>211</v>
      </c>
      <c r="E20" s="218" t="s">
        <v>248</v>
      </c>
      <c r="F20" s="212" t="s">
        <v>107</v>
      </c>
      <c r="G20" s="213" t="s">
        <v>39</v>
      </c>
      <c r="H20" s="214">
        <v>0</v>
      </c>
      <c r="I20" s="214">
        <v>0</v>
      </c>
      <c r="J20" s="214">
        <v>0</v>
      </c>
      <c r="K20" s="214">
        <v>0</v>
      </c>
      <c r="L20" s="214">
        <v>0</v>
      </c>
      <c r="M20" s="214">
        <v>0</v>
      </c>
      <c r="N20" s="210">
        <v>2</v>
      </c>
      <c r="O20" s="210">
        <v>2</v>
      </c>
      <c r="P20" s="210">
        <v>2</v>
      </c>
      <c r="Q20" s="210">
        <v>2</v>
      </c>
    </row>
    <row r="21" spans="2:17" s="207" customFormat="1" hidden="1">
      <c r="B21" s="225">
        <v>18</v>
      </c>
      <c r="C21" s="210" t="s">
        <v>203</v>
      </c>
      <c r="D21" s="208" t="s">
        <v>211</v>
      </c>
      <c r="E21" s="218" t="s">
        <v>249</v>
      </c>
      <c r="F21" s="212" t="s">
        <v>107</v>
      </c>
      <c r="G21" s="213" t="s">
        <v>39</v>
      </c>
      <c r="H21" s="214">
        <v>0</v>
      </c>
      <c r="I21" s="214">
        <v>0</v>
      </c>
      <c r="J21" s="214">
        <v>0</v>
      </c>
      <c r="K21" s="214">
        <v>0</v>
      </c>
      <c r="L21" s="214">
        <v>0</v>
      </c>
      <c r="M21" s="214">
        <v>0</v>
      </c>
      <c r="N21" s="210">
        <v>2</v>
      </c>
      <c r="O21" s="210">
        <v>2</v>
      </c>
      <c r="P21" s="210">
        <v>2</v>
      </c>
      <c r="Q21" s="210">
        <v>2</v>
      </c>
    </row>
    <row r="22" spans="2:17" s="207" customFormat="1" hidden="1">
      <c r="B22" s="225">
        <v>19</v>
      </c>
      <c r="C22" s="210" t="s">
        <v>203</v>
      </c>
      <c r="D22" s="208" t="s">
        <v>211</v>
      </c>
      <c r="E22" s="218" t="s">
        <v>250</v>
      </c>
      <c r="F22" s="212" t="s">
        <v>107</v>
      </c>
      <c r="G22" s="215" t="s">
        <v>28</v>
      </c>
      <c r="H22" s="214">
        <v>0</v>
      </c>
      <c r="I22" s="214">
        <v>0</v>
      </c>
      <c r="J22" s="214">
        <v>0</v>
      </c>
      <c r="K22" s="214">
        <v>0</v>
      </c>
      <c r="L22" s="214">
        <v>0</v>
      </c>
      <c r="M22" s="214">
        <v>0</v>
      </c>
      <c r="N22" s="210">
        <v>2</v>
      </c>
      <c r="O22" s="210">
        <v>2</v>
      </c>
      <c r="P22" s="210">
        <v>2</v>
      </c>
      <c r="Q22" s="210">
        <v>2</v>
      </c>
    </row>
    <row r="23" spans="2:17" s="207" customFormat="1" hidden="1">
      <c r="B23" s="225">
        <v>20</v>
      </c>
      <c r="C23" s="210" t="s">
        <v>203</v>
      </c>
      <c r="D23" s="208" t="s">
        <v>211</v>
      </c>
      <c r="E23" s="218" t="s">
        <v>251</v>
      </c>
      <c r="F23" s="212" t="s">
        <v>107</v>
      </c>
      <c r="G23" s="215" t="s">
        <v>28</v>
      </c>
      <c r="H23" s="214">
        <v>0</v>
      </c>
      <c r="I23" s="214">
        <v>0</v>
      </c>
      <c r="J23" s="214">
        <v>0</v>
      </c>
      <c r="K23" s="214">
        <v>0</v>
      </c>
      <c r="L23" s="214">
        <v>0</v>
      </c>
      <c r="M23" s="214">
        <v>0</v>
      </c>
      <c r="N23" s="210">
        <v>2</v>
      </c>
      <c r="O23" s="210">
        <v>2</v>
      </c>
      <c r="P23" s="210">
        <v>2</v>
      </c>
      <c r="Q23" s="210">
        <v>2</v>
      </c>
    </row>
    <row r="24" spans="2:17" s="207" customFormat="1" hidden="1">
      <c r="B24" s="225">
        <v>21</v>
      </c>
      <c r="C24" s="210" t="s">
        <v>203</v>
      </c>
      <c r="D24" s="208" t="s">
        <v>211</v>
      </c>
      <c r="E24" s="218" t="s">
        <v>252</v>
      </c>
      <c r="F24" s="212" t="s">
        <v>107</v>
      </c>
      <c r="G24" s="213" t="s">
        <v>39</v>
      </c>
      <c r="H24" s="214">
        <v>0</v>
      </c>
      <c r="I24" s="214">
        <v>0</v>
      </c>
      <c r="J24" s="214">
        <v>0</v>
      </c>
      <c r="K24" s="214">
        <v>0</v>
      </c>
      <c r="L24" s="214">
        <v>0</v>
      </c>
      <c r="M24" s="214">
        <v>0</v>
      </c>
      <c r="N24" s="210">
        <v>2</v>
      </c>
      <c r="O24" s="210">
        <v>2</v>
      </c>
      <c r="P24" s="210">
        <v>2</v>
      </c>
      <c r="Q24" s="210">
        <v>2</v>
      </c>
    </row>
    <row r="25" spans="2:17" s="207" customFormat="1" hidden="1">
      <c r="B25" s="225">
        <v>22</v>
      </c>
      <c r="C25" s="210" t="s">
        <v>203</v>
      </c>
      <c r="D25" s="208" t="s">
        <v>211</v>
      </c>
      <c r="E25" s="218" t="s">
        <v>253</v>
      </c>
      <c r="F25" s="212" t="s">
        <v>107</v>
      </c>
      <c r="G25" s="213" t="s">
        <v>39</v>
      </c>
      <c r="H25" s="214">
        <v>0</v>
      </c>
      <c r="I25" s="214">
        <v>0</v>
      </c>
      <c r="J25" s="214">
        <v>0</v>
      </c>
      <c r="K25" s="214">
        <v>0</v>
      </c>
      <c r="L25" s="214">
        <v>0</v>
      </c>
      <c r="M25" s="214">
        <v>0</v>
      </c>
      <c r="N25" s="210">
        <v>2</v>
      </c>
      <c r="O25" s="210">
        <v>2</v>
      </c>
      <c r="P25" s="210">
        <v>2</v>
      </c>
      <c r="Q25" s="210">
        <v>2</v>
      </c>
    </row>
    <row r="26" spans="2:17" s="207" customFormat="1" hidden="1">
      <c r="B26" s="225">
        <v>23</v>
      </c>
      <c r="C26" s="210" t="s">
        <v>203</v>
      </c>
      <c r="D26" s="208" t="s">
        <v>211</v>
      </c>
      <c r="E26" s="218" t="s">
        <v>284</v>
      </c>
      <c r="F26" s="212" t="s">
        <v>107</v>
      </c>
      <c r="G26" s="215" t="s">
        <v>28</v>
      </c>
      <c r="H26" s="214">
        <v>0</v>
      </c>
      <c r="I26" s="214">
        <v>0</v>
      </c>
      <c r="J26" s="214">
        <v>0</v>
      </c>
      <c r="K26" s="214">
        <v>0</v>
      </c>
      <c r="L26" s="214">
        <v>0</v>
      </c>
      <c r="M26" s="214">
        <v>0</v>
      </c>
      <c r="N26" s="210">
        <v>2</v>
      </c>
      <c r="O26" s="210">
        <v>2</v>
      </c>
      <c r="P26" s="210">
        <v>2</v>
      </c>
      <c r="Q26" s="210">
        <v>2</v>
      </c>
    </row>
    <row r="27" spans="2:17" s="207" customFormat="1" hidden="1">
      <c r="B27" s="225">
        <v>24</v>
      </c>
      <c r="C27" s="210" t="s">
        <v>203</v>
      </c>
      <c r="D27" s="208" t="s">
        <v>211</v>
      </c>
      <c r="E27" s="218" t="s">
        <v>285</v>
      </c>
      <c r="F27" s="212" t="s">
        <v>107</v>
      </c>
      <c r="G27" s="215" t="s">
        <v>28</v>
      </c>
      <c r="H27" s="214">
        <v>0</v>
      </c>
      <c r="I27" s="214">
        <v>0</v>
      </c>
      <c r="J27" s="214">
        <v>0</v>
      </c>
      <c r="K27" s="214">
        <v>0</v>
      </c>
      <c r="L27" s="214">
        <v>0</v>
      </c>
      <c r="M27" s="214">
        <v>0</v>
      </c>
      <c r="N27" s="210">
        <v>2</v>
      </c>
      <c r="O27" s="210">
        <v>2</v>
      </c>
      <c r="P27" s="210">
        <v>2</v>
      </c>
      <c r="Q27" s="210">
        <v>2</v>
      </c>
    </row>
    <row r="28" spans="2:17" s="207" customFormat="1" hidden="1">
      <c r="B28" s="225">
        <v>25</v>
      </c>
      <c r="C28" s="210" t="s">
        <v>203</v>
      </c>
      <c r="D28" s="208" t="s">
        <v>211</v>
      </c>
      <c r="E28" s="218" t="s">
        <v>286</v>
      </c>
      <c r="F28" s="212" t="s">
        <v>107</v>
      </c>
      <c r="G28" s="215" t="s">
        <v>28</v>
      </c>
      <c r="H28" s="214">
        <v>0</v>
      </c>
      <c r="I28" s="214">
        <v>0</v>
      </c>
      <c r="J28" s="214">
        <v>0</v>
      </c>
      <c r="K28" s="214">
        <v>0</v>
      </c>
      <c r="L28" s="214">
        <v>0</v>
      </c>
      <c r="M28" s="214">
        <v>0</v>
      </c>
      <c r="N28" s="214">
        <v>0</v>
      </c>
      <c r="O28" s="210">
        <v>2</v>
      </c>
      <c r="P28" s="214">
        <v>0</v>
      </c>
      <c r="Q28" s="210">
        <v>2</v>
      </c>
    </row>
    <row r="29" spans="2:17" s="207" customFormat="1" hidden="1">
      <c r="B29" s="225">
        <v>26</v>
      </c>
      <c r="C29" s="210" t="s">
        <v>203</v>
      </c>
      <c r="D29" s="208" t="s">
        <v>211</v>
      </c>
      <c r="E29" s="218" t="s">
        <v>287</v>
      </c>
      <c r="F29" s="212" t="s">
        <v>107</v>
      </c>
      <c r="G29" s="215" t="s">
        <v>28</v>
      </c>
      <c r="H29" s="214">
        <v>0</v>
      </c>
      <c r="I29" s="214">
        <v>0</v>
      </c>
      <c r="J29" s="214">
        <v>0</v>
      </c>
      <c r="K29" s="214">
        <v>0</v>
      </c>
      <c r="L29" s="214">
        <v>0</v>
      </c>
      <c r="M29" s="214">
        <v>0</v>
      </c>
      <c r="N29" s="214">
        <v>0</v>
      </c>
      <c r="O29" s="210">
        <v>2</v>
      </c>
      <c r="P29" s="214">
        <v>0</v>
      </c>
      <c r="Q29" s="210">
        <v>2</v>
      </c>
    </row>
    <row r="30" spans="2:17" s="207" customFormat="1" hidden="1">
      <c r="B30" s="225">
        <v>27</v>
      </c>
      <c r="C30" s="210" t="s">
        <v>203</v>
      </c>
      <c r="D30" s="208" t="s">
        <v>211</v>
      </c>
      <c r="E30" s="218" t="s">
        <v>234</v>
      </c>
      <c r="F30" s="212" t="s">
        <v>107</v>
      </c>
      <c r="G30" s="213" t="s">
        <v>39</v>
      </c>
      <c r="H30" s="214">
        <v>0</v>
      </c>
      <c r="I30" s="214">
        <v>0</v>
      </c>
      <c r="J30" s="214">
        <v>0</v>
      </c>
      <c r="K30" s="214">
        <v>0</v>
      </c>
      <c r="L30" s="214">
        <v>0</v>
      </c>
      <c r="M30" s="214">
        <v>0</v>
      </c>
      <c r="N30" s="214">
        <v>0</v>
      </c>
      <c r="O30" s="210">
        <v>4</v>
      </c>
      <c r="P30" s="214">
        <v>0</v>
      </c>
      <c r="Q30" s="210">
        <v>4</v>
      </c>
    </row>
    <row r="31" spans="2:17">
      <c r="B31" s="225">
        <v>28</v>
      </c>
      <c r="C31" s="208" t="s">
        <v>186</v>
      </c>
      <c r="D31" s="210" t="s">
        <v>213</v>
      </c>
      <c r="E31" s="218" t="s">
        <v>68</v>
      </c>
      <c r="F31" s="219" t="s">
        <v>108</v>
      </c>
      <c r="G31" s="215" t="s">
        <v>28</v>
      </c>
      <c r="H31" s="208">
        <v>1</v>
      </c>
      <c r="I31" s="208">
        <v>1</v>
      </c>
      <c r="J31" s="208">
        <v>1</v>
      </c>
      <c r="K31" s="210">
        <v>1</v>
      </c>
      <c r="L31" s="210">
        <v>1</v>
      </c>
      <c r="M31" s="210">
        <v>1</v>
      </c>
      <c r="N31" s="214">
        <v>0</v>
      </c>
      <c r="O31" s="214">
        <v>0</v>
      </c>
      <c r="P31" s="214">
        <v>0</v>
      </c>
      <c r="Q31" s="214">
        <v>0</v>
      </c>
    </row>
    <row r="32" spans="2:17" hidden="1">
      <c r="B32" s="225">
        <v>29</v>
      </c>
      <c r="C32" s="208" t="s">
        <v>186</v>
      </c>
      <c r="D32" s="210" t="s">
        <v>213</v>
      </c>
      <c r="E32" s="218" t="s">
        <v>288</v>
      </c>
      <c r="F32" s="219" t="s">
        <v>108</v>
      </c>
      <c r="G32" s="215" t="s">
        <v>28</v>
      </c>
      <c r="H32" s="214">
        <v>0</v>
      </c>
      <c r="I32" s="214">
        <v>0</v>
      </c>
      <c r="J32" s="214">
        <v>0</v>
      </c>
      <c r="K32" s="214">
        <v>0</v>
      </c>
      <c r="L32" s="214">
        <v>0</v>
      </c>
      <c r="M32" s="214">
        <v>0</v>
      </c>
      <c r="N32" s="210">
        <v>2</v>
      </c>
      <c r="O32" s="210">
        <v>2</v>
      </c>
      <c r="P32" s="210">
        <v>2</v>
      </c>
      <c r="Q32" s="210">
        <v>2</v>
      </c>
    </row>
    <row r="33" spans="2:17">
      <c r="B33" s="225">
        <v>30</v>
      </c>
      <c r="C33" s="208" t="s">
        <v>186</v>
      </c>
      <c r="D33" s="210" t="s">
        <v>213</v>
      </c>
      <c r="E33" s="218" t="s">
        <v>74</v>
      </c>
      <c r="F33" s="219" t="s">
        <v>108</v>
      </c>
      <c r="G33" s="215" t="s">
        <v>28</v>
      </c>
      <c r="H33" s="214">
        <v>0</v>
      </c>
      <c r="I33" s="214">
        <v>0</v>
      </c>
      <c r="J33" s="214">
        <v>0</v>
      </c>
      <c r="K33" s="210">
        <v>1</v>
      </c>
      <c r="L33" s="210">
        <v>1</v>
      </c>
      <c r="M33" s="210">
        <v>1</v>
      </c>
      <c r="N33" s="214">
        <v>0</v>
      </c>
      <c r="O33" s="214">
        <v>0</v>
      </c>
      <c r="P33" s="214">
        <v>0</v>
      </c>
      <c r="Q33" s="214">
        <v>0</v>
      </c>
    </row>
    <row r="34" spans="2:17" hidden="1">
      <c r="B34" s="225">
        <v>31</v>
      </c>
      <c r="C34" s="208" t="s">
        <v>186</v>
      </c>
      <c r="D34" s="210" t="s">
        <v>213</v>
      </c>
      <c r="E34" s="218" t="s">
        <v>289</v>
      </c>
      <c r="F34" s="219" t="s">
        <v>108</v>
      </c>
      <c r="G34" s="215" t="s">
        <v>28</v>
      </c>
      <c r="H34" s="214">
        <v>0</v>
      </c>
      <c r="I34" s="214">
        <v>0</v>
      </c>
      <c r="J34" s="214">
        <v>0</v>
      </c>
      <c r="K34" s="214">
        <v>0</v>
      </c>
      <c r="L34" s="214">
        <v>0</v>
      </c>
      <c r="M34" s="214">
        <v>0</v>
      </c>
      <c r="N34" s="210">
        <v>2</v>
      </c>
      <c r="O34" s="210">
        <v>2</v>
      </c>
      <c r="P34" s="210">
        <v>2</v>
      </c>
      <c r="Q34" s="210">
        <v>2</v>
      </c>
    </row>
    <row r="35" spans="2:17">
      <c r="B35" s="225">
        <v>32</v>
      </c>
      <c r="C35" s="208" t="s">
        <v>186</v>
      </c>
      <c r="D35" s="210" t="s">
        <v>213</v>
      </c>
      <c r="E35" s="211" t="s">
        <v>77</v>
      </c>
      <c r="F35" s="219" t="s">
        <v>108</v>
      </c>
      <c r="G35" s="213" t="s">
        <v>39</v>
      </c>
      <c r="H35" s="208">
        <v>2</v>
      </c>
      <c r="I35" s="208">
        <v>2</v>
      </c>
      <c r="J35" s="208">
        <v>2</v>
      </c>
      <c r="K35" s="208">
        <v>2</v>
      </c>
      <c r="L35" s="208">
        <v>2</v>
      </c>
      <c r="M35" s="210">
        <v>2</v>
      </c>
      <c r="N35" s="210">
        <v>2</v>
      </c>
      <c r="O35" s="210">
        <v>2</v>
      </c>
      <c r="P35" s="210">
        <v>2</v>
      </c>
      <c r="Q35" s="210">
        <v>2</v>
      </c>
    </row>
    <row r="36" spans="2:17">
      <c r="B36" s="225">
        <v>33</v>
      </c>
      <c r="C36" s="208" t="s">
        <v>186</v>
      </c>
      <c r="D36" s="210" t="s">
        <v>213</v>
      </c>
      <c r="E36" s="211" t="s">
        <v>78</v>
      </c>
      <c r="F36" s="219" t="s">
        <v>108</v>
      </c>
      <c r="G36" s="213" t="s">
        <v>39</v>
      </c>
      <c r="H36" s="208">
        <v>2</v>
      </c>
      <c r="I36" s="208">
        <v>2</v>
      </c>
      <c r="J36" s="208">
        <v>2</v>
      </c>
      <c r="K36" s="208">
        <v>2</v>
      </c>
      <c r="L36" s="208">
        <v>2</v>
      </c>
      <c r="M36" s="208">
        <v>2</v>
      </c>
      <c r="N36" s="208">
        <v>2</v>
      </c>
      <c r="O36" s="208">
        <v>2</v>
      </c>
      <c r="P36" s="208">
        <v>2</v>
      </c>
      <c r="Q36" s="208">
        <v>2</v>
      </c>
    </row>
    <row r="37" spans="2:17">
      <c r="B37" s="225">
        <v>34</v>
      </c>
      <c r="C37" s="208" t="s">
        <v>186</v>
      </c>
      <c r="D37" s="210" t="s">
        <v>213</v>
      </c>
      <c r="E37" s="211" t="s">
        <v>230</v>
      </c>
      <c r="F37" s="219" t="s">
        <v>108</v>
      </c>
      <c r="G37" s="215" t="s">
        <v>28</v>
      </c>
      <c r="H37" s="214">
        <v>0</v>
      </c>
      <c r="I37" s="214">
        <v>0</v>
      </c>
      <c r="J37" s="214">
        <v>0</v>
      </c>
      <c r="K37" s="214">
        <v>0</v>
      </c>
      <c r="L37" s="208">
        <v>1</v>
      </c>
      <c r="M37" s="214">
        <v>0</v>
      </c>
      <c r="N37" s="214">
        <v>0</v>
      </c>
      <c r="O37" s="214">
        <v>0</v>
      </c>
      <c r="P37" s="214">
        <v>0</v>
      </c>
      <c r="Q37" s="214">
        <v>0</v>
      </c>
    </row>
    <row r="38" spans="2:17">
      <c r="B38" s="225">
        <v>35</v>
      </c>
      <c r="C38" s="208" t="s">
        <v>186</v>
      </c>
      <c r="D38" s="210" t="s">
        <v>213</v>
      </c>
      <c r="E38" s="211" t="s">
        <v>282</v>
      </c>
      <c r="F38" s="219" t="s">
        <v>108</v>
      </c>
      <c r="G38" s="215" t="s">
        <v>28</v>
      </c>
      <c r="H38" s="214">
        <v>0</v>
      </c>
      <c r="I38" s="214">
        <v>0</v>
      </c>
      <c r="J38" s="214">
        <v>0</v>
      </c>
      <c r="K38" s="214">
        <v>0</v>
      </c>
      <c r="L38" s="208">
        <v>2</v>
      </c>
      <c r="M38" s="214">
        <v>0</v>
      </c>
      <c r="N38" s="214">
        <v>0</v>
      </c>
      <c r="O38" s="214">
        <v>0</v>
      </c>
      <c r="P38" s="214">
        <v>0</v>
      </c>
      <c r="Q38" s="214">
        <v>0</v>
      </c>
    </row>
    <row r="39" spans="2:17">
      <c r="B39" s="225">
        <v>36</v>
      </c>
      <c r="C39" s="208" t="s">
        <v>186</v>
      </c>
      <c r="D39" s="210" t="s">
        <v>213</v>
      </c>
      <c r="E39" s="211" t="s">
        <v>283</v>
      </c>
      <c r="F39" s="219" t="s">
        <v>108</v>
      </c>
      <c r="G39" s="215" t="s">
        <v>28</v>
      </c>
      <c r="H39" s="214">
        <v>0</v>
      </c>
      <c r="I39" s="214">
        <v>0</v>
      </c>
      <c r="J39" s="214">
        <v>0</v>
      </c>
      <c r="K39" s="214">
        <v>0</v>
      </c>
      <c r="L39" s="219">
        <v>2</v>
      </c>
      <c r="M39" s="214">
        <v>0</v>
      </c>
      <c r="N39" s="214">
        <v>0</v>
      </c>
      <c r="O39" s="214">
        <v>0</v>
      </c>
      <c r="P39" s="214">
        <v>0</v>
      </c>
      <c r="Q39" s="214">
        <v>0</v>
      </c>
    </row>
    <row r="40" spans="2:17">
      <c r="B40" s="225">
        <v>37</v>
      </c>
      <c r="C40" s="208" t="s">
        <v>186</v>
      </c>
      <c r="D40" s="208" t="s">
        <v>188</v>
      </c>
      <c r="E40" s="211" t="s">
        <v>122</v>
      </c>
      <c r="F40" s="219" t="s">
        <v>108</v>
      </c>
      <c r="G40" s="215" t="s">
        <v>28</v>
      </c>
      <c r="H40" s="214">
        <v>0</v>
      </c>
      <c r="I40" s="214">
        <v>0</v>
      </c>
      <c r="J40" s="214">
        <v>0</v>
      </c>
      <c r="K40" s="214">
        <v>0</v>
      </c>
      <c r="L40" s="225">
        <v>2</v>
      </c>
      <c r="M40" s="214">
        <v>0</v>
      </c>
      <c r="N40" s="208">
        <v>2</v>
      </c>
      <c r="O40" s="208">
        <v>2</v>
      </c>
      <c r="P40" s="208">
        <v>2</v>
      </c>
      <c r="Q40" s="208">
        <v>2</v>
      </c>
    </row>
    <row r="41" spans="2:17">
      <c r="B41" s="225">
        <v>38</v>
      </c>
      <c r="C41" s="208" t="s">
        <v>186</v>
      </c>
      <c r="D41" s="208" t="s">
        <v>188</v>
      </c>
      <c r="E41" s="211" t="s">
        <v>119</v>
      </c>
      <c r="F41" s="219" t="s">
        <v>108</v>
      </c>
      <c r="G41" s="215" t="s">
        <v>28</v>
      </c>
      <c r="H41" s="208">
        <v>6</v>
      </c>
      <c r="I41" s="208">
        <v>6</v>
      </c>
      <c r="J41" s="208">
        <v>6</v>
      </c>
      <c r="K41" s="208">
        <v>6</v>
      </c>
      <c r="L41" s="208">
        <v>6</v>
      </c>
      <c r="M41" s="214">
        <v>0</v>
      </c>
      <c r="N41" s="208">
        <v>6</v>
      </c>
      <c r="O41" s="208">
        <v>6</v>
      </c>
      <c r="P41" s="208">
        <v>6</v>
      </c>
      <c r="Q41" s="208">
        <v>6</v>
      </c>
    </row>
    <row r="42" spans="2:17" hidden="1">
      <c r="B42" s="225">
        <v>39</v>
      </c>
      <c r="C42" s="208" t="s">
        <v>186</v>
      </c>
      <c r="D42" s="208" t="s">
        <v>188</v>
      </c>
      <c r="E42" s="211" t="s">
        <v>236</v>
      </c>
      <c r="F42" s="219" t="s">
        <v>108</v>
      </c>
      <c r="G42" s="213" t="s">
        <v>39</v>
      </c>
      <c r="H42" s="214">
        <v>0</v>
      </c>
      <c r="I42" s="214">
        <v>0</v>
      </c>
      <c r="J42" s="214">
        <v>0</v>
      </c>
      <c r="K42" s="214">
        <v>0</v>
      </c>
      <c r="L42" s="214">
        <v>0</v>
      </c>
      <c r="M42" s="214">
        <v>0</v>
      </c>
      <c r="N42" s="214">
        <v>0</v>
      </c>
      <c r="O42" s="214">
        <v>0</v>
      </c>
      <c r="P42" s="214">
        <v>0</v>
      </c>
      <c r="Q42" s="208">
        <v>4</v>
      </c>
    </row>
    <row r="43" spans="2:17" hidden="1">
      <c r="B43" s="225">
        <v>40</v>
      </c>
      <c r="C43" s="208" t="s">
        <v>186</v>
      </c>
      <c r="D43" s="208" t="s">
        <v>188</v>
      </c>
      <c r="E43" s="211" t="s">
        <v>173</v>
      </c>
      <c r="F43" s="219" t="s">
        <v>108</v>
      </c>
      <c r="G43" s="213" t="s">
        <v>39</v>
      </c>
      <c r="H43" s="221">
        <v>4</v>
      </c>
      <c r="I43" s="221">
        <v>4</v>
      </c>
      <c r="J43" s="221">
        <v>4</v>
      </c>
      <c r="K43" s="214">
        <v>0</v>
      </c>
      <c r="L43" s="214">
        <v>0</v>
      </c>
      <c r="M43" s="214">
        <v>0</v>
      </c>
      <c r="N43" s="214">
        <v>0</v>
      </c>
      <c r="O43" s="208">
        <v>4</v>
      </c>
      <c r="P43" s="214">
        <v>0</v>
      </c>
      <c r="Q43" s="214">
        <v>0</v>
      </c>
    </row>
    <row r="44" spans="2:17" hidden="1">
      <c r="B44" s="225">
        <v>41</v>
      </c>
      <c r="C44" s="208" t="s">
        <v>186</v>
      </c>
      <c r="D44" s="208" t="s">
        <v>188</v>
      </c>
      <c r="E44" s="211" t="s">
        <v>89</v>
      </c>
      <c r="F44" s="219" t="s">
        <v>108</v>
      </c>
      <c r="G44" s="213" t="s">
        <v>39</v>
      </c>
      <c r="H44" s="221" t="s">
        <v>195</v>
      </c>
      <c r="I44" s="221" t="s">
        <v>195</v>
      </c>
      <c r="J44" s="221" t="s">
        <v>195</v>
      </c>
      <c r="K44" s="214">
        <v>0</v>
      </c>
      <c r="L44" s="214">
        <v>0</v>
      </c>
      <c r="M44" s="214">
        <v>0</v>
      </c>
      <c r="N44" s="214">
        <v>0</v>
      </c>
      <c r="O44" s="214">
        <v>0</v>
      </c>
      <c r="P44" s="214">
        <v>0</v>
      </c>
      <c r="Q44" s="214">
        <v>0</v>
      </c>
    </row>
    <row r="45" spans="2:17" hidden="1">
      <c r="B45" s="225">
        <v>42</v>
      </c>
      <c r="C45" s="208" t="s">
        <v>186</v>
      </c>
      <c r="D45" s="208" t="s">
        <v>188</v>
      </c>
      <c r="E45" s="211" t="s">
        <v>127</v>
      </c>
      <c r="F45" s="219" t="s">
        <v>108</v>
      </c>
      <c r="G45" s="213" t="s">
        <v>39</v>
      </c>
      <c r="H45" s="214">
        <v>0</v>
      </c>
      <c r="I45" s="214">
        <v>0</v>
      </c>
      <c r="J45" s="214">
        <v>0</v>
      </c>
      <c r="K45" s="214">
        <v>0</v>
      </c>
      <c r="L45" s="214">
        <v>0</v>
      </c>
      <c r="M45" s="214">
        <v>0</v>
      </c>
      <c r="N45" s="214">
        <v>0</v>
      </c>
      <c r="O45" s="208">
        <v>4</v>
      </c>
      <c r="P45" s="214">
        <v>0</v>
      </c>
      <c r="Q45" s="208">
        <v>4</v>
      </c>
    </row>
    <row r="46" spans="2:17">
      <c r="B46" s="225">
        <v>43</v>
      </c>
      <c r="C46" s="208" t="s">
        <v>186</v>
      </c>
      <c r="D46" s="208" t="s">
        <v>188</v>
      </c>
      <c r="E46" s="211" t="s">
        <v>172</v>
      </c>
      <c r="F46" s="219" t="s">
        <v>108</v>
      </c>
      <c r="G46" s="213" t="s">
        <v>39</v>
      </c>
      <c r="H46" s="208">
        <v>6</v>
      </c>
      <c r="I46" s="208">
        <v>6</v>
      </c>
      <c r="J46" s="208">
        <v>6</v>
      </c>
      <c r="K46" s="214">
        <v>0</v>
      </c>
      <c r="L46" s="208">
        <v>6</v>
      </c>
      <c r="M46" s="214">
        <v>0</v>
      </c>
      <c r="N46" s="208">
        <v>6</v>
      </c>
      <c r="O46" s="208">
        <v>6</v>
      </c>
      <c r="P46" s="208">
        <v>6</v>
      </c>
      <c r="Q46" s="208">
        <v>6</v>
      </c>
    </row>
    <row r="47" spans="2:17" hidden="1">
      <c r="B47" s="278">
        <v>44</v>
      </c>
      <c r="C47" s="278" t="s">
        <v>186</v>
      </c>
      <c r="D47" s="278" t="s">
        <v>188</v>
      </c>
      <c r="E47" s="279" t="s">
        <v>374</v>
      </c>
      <c r="F47" s="280" t="s">
        <v>108</v>
      </c>
      <c r="G47" s="281" t="s">
        <v>39</v>
      </c>
      <c r="H47" s="282">
        <v>0</v>
      </c>
      <c r="I47" s="282">
        <v>0</v>
      </c>
      <c r="J47" s="282">
        <v>0</v>
      </c>
      <c r="K47" s="278">
        <v>1</v>
      </c>
      <c r="L47" s="282">
        <v>0</v>
      </c>
      <c r="M47" s="282">
        <v>0</v>
      </c>
      <c r="N47" s="282">
        <v>0</v>
      </c>
      <c r="O47" s="282">
        <v>0</v>
      </c>
      <c r="P47" s="282">
        <v>0</v>
      </c>
      <c r="Q47" s="282">
        <v>0</v>
      </c>
    </row>
    <row r="48" spans="2:17" hidden="1">
      <c r="B48" s="278">
        <v>45</v>
      </c>
      <c r="C48" s="278" t="s">
        <v>186</v>
      </c>
      <c r="D48" s="278" t="s">
        <v>188</v>
      </c>
      <c r="E48" s="279" t="s">
        <v>375</v>
      </c>
      <c r="F48" s="280" t="s">
        <v>108</v>
      </c>
      <c r="G48" s="281" t="s">
        <v>39</v>
      </c>
      <c r="H48" s="282">
        <v>0</v>
      </c>
      <c r="I48" s="282">
        <v>0</v>
      </c>
      <c r="J48" s="282">
        <v>0</v>
      </c>
      <c r="K48" s="278">
        <v>1</v>
      </c>
      <c r="L48" s="282">
        <v>0</v>
      </c>
      <c r="M48" s="282">
        <v>0</v>
      </c>
      <c r="N48" s="282">
        <v>0</v>
      </c>
      <c r="O48" s="282">
        <v>0</v>
      </c>
      <c r="P48" s="282">
        <v>0</v>
      </c>
      <c r="Q48" s="282">
        <v>0</v>
      </c>
    </row>
    <row r="49" spans="2:17" hidden="1">
      <c r="B49" s="278">
        <v>46</v>
      </c>
      <c r="C49" s="278" t="s">
        <v>186</v>
      </c>
      <c r="D49" s="278" t="s">
        <v>188</v>
      </c>
      <c r="E49" s="279" t="s">
        <v>376</v>
      </c>
      <c r="F49" s="280" t="s">
        <v>108</v>
      </c>
      <c r="G49" s="281" t="s">
        <v>39</v>
      </c>
      <c r="H49" s="282">
        <v>0</v>
      </c>
      <c r="I49" s="282">
        <v>0</v>
      </c>
      <c r="J49" s="282">
        <v>0</v>
      </c>
      <c r="K49" s="278">
        <v>1</v>
      </c>
      <c r="L49" s="282">
        <v>0</v>
      </c>
      <c r="M49" s="282">
        <v>0</v>
      </c>
      <c r="N49" s="282">
        <v>0</v>
      </c>
      <c r="O49" s="282">
        <v>0</v>
      </c>
      <c r="P49" s="282">
        <v>0</v>
      </c>
      <c r="Q49" s="282">
        <v>0</v>
      </c>
    </row>
    <row r="50" spans="2:17" hidden="1">
      <c r="B50" s="278">
        <v>47</v>
      </c>
      <c r="C50" s="278" t="s">
        <v>186</v>
      </c>
      <c r="D50" s="278" t="s">
        <v>188</v>
      </c>
      <c r="E50" s="279" t="s">
        <v>377</v>
      </c>
      <c r="F50" s="280" t="s">
        <v>108</v>
      </c>
      <c r="G50" s="281" t="s">
        <v>39</v>
      </c>
      <c r="H50" s="282">
        <v>0</v>
      </c>
      <c r="I50" s="282">
        <v>0</v>
      </c>
      <c r="J50" s="282">
        <v>0</v>
      </c>
      <c r="K50" s="278">
        <v>1</v>
      </c>
      <c r="L50" s="282">
        <v>0</v>
      </c>
      <c r="M50" s="282">
        <v>0</v>
      </c>
      <c r="N50" s="282">
        <v>0</v>
      </c>
      <c r="O50" s="282">
        <v>0</v>
      </c>
      <c r="P50" s="282">
        <v>0</v>
      </c>
      <c r="Q50" s="282">
        <v>0</v>
      </c>
    </row>
    <row r="51" spans="2:17" hidden="1">
      <c r="B51" s="225">
        <v>48</v>
      </c>
      <c r="C51" s="208" t="s">
        <v>186</v>
      </c>
      <c r="D51" s="208" t="s">
        <v>188</v>
      </c>
      <c r="E51" s="211" t="s">
        <v>280</v>
      </c>
      <c r="F51" s="219" t="s">
        <v>108</v>
      </c>
      <c r="G51" s="213" t="s">
        <v>39</v>
      </c>
      <c r="H51" s="225">
        <v>2</v>
      </c>
      <c r="I51" s="225">
        <v>2</v>
      </c>
      <c r="J51" s="225">
        <v>2</v>
      </c>
      <c r="K51" s="208">
        <v>2</v>
      </c>
      <c r="L51" s="214">
        <v>0</v>
      </c>
      <c r="M51" s="214">
        <v>0</v>
      </c>
      <c r="N51" s="214">
        <v>0</v>
      </c>
      <c r="O51" s="214">
        <v>0</v>
      </c>
      <c r="P51" s="214">
        <v>0</v>
      </c>
      <c r="Q51" s="214">
        <v>0</v>
      </c>
    </row>
    <row r="52" spans="2:17" hidden="1">
      <c r="B52" s="225">
        <v>49</v>
      </c>
      <c r="C52" s="208" t="s">
        <v>186</v>
      </c>
      <c r="D52" s="208" t="s">
        <v>188</v>
      </c>
      <c r="E52" s="211" t="s">
        <v>281</v>
      </c>
      <c r="F52" s="219" t="s">
        <v>108</v>
      </c>
      <c r="G52" s="213" t="s">
        <v>39</v>
      </c>
      <c r="H52" s="214">
        <v>0</v>
      </c>
      <c r="I52" s="214">
        <v>0</v>
      </c>
      <c r="J52" s="214">
        <v>0</v>
      </c>
      <c r="K52" s="208">
        <v>2</v>
      </c>
      <c r="L52" s="214">
        <v>0</v>
      </c>
      <c r="M52" s="214">
        <v>0</v>
      </c>
      <c r="N52" s="214">
        <v>0</v>
      </c>
      <c r="O52" s="214">
        <v>0</v>
      </c>
      <c r="P52" s="214">
        <v>0</v>
      </c>
      <c r="Q52" s="214">
        <v>0</v>
      </c>
    </row>
    <row r="53" spans="2:17" hidden="1">
      <c r="B53" s="225">
        <v>50</v>
      </c>
      <c r="C53" s="225" t="s">
        <v>186</v>
      </c>
      <c r="D53" s="225" t="s">
        <v>188</v>
      </c>
      <c r="E53" s="211" t="s">
        <v>363</v>
      </c>
      <c r="F53" s="219" t="s">
        <v>108</v>
      </c>
      <c r="G53" s="213" t="s">
        <v>39</v>
      </c>
      <c r="H53" s="214">
        <v>0</v>
      </c>
      <c r="I53" s="214">
        <v>0</v>
      </c>
      <c r="J53" s="214">
        <v>0</v>
      </c>
      <c r="K53" s="225">
        <v>2</v>
      </c>
      <c r="L53" s="214">
        <v>0</v>
      </c>
      <c r="M53" s="214">
        <v>0</v>
      </c>
      <c r="N53" s="214">
        <v>0</v>
      </c>
      <c r="O53" s="214">
        <v>0</v>
      </c>
      <c r="P53" s="214">
        <v>0</v>
      </c>
      <c r="Q53" s="214">
        <v>0</v>
      </c>
    </row>
    <row r="54" spans="2:17" hidden="1">
      <c r="B54" s="225">
        <v>51</v>
      </c>
      <c r="C54" s="225" t="s">
        <v>186</v>
      </c>
      <c r="D54" s="225" t="s">
        <v>188</v>
      </c>
      <c r="E54" s="211" t="s">
        <v>366</v>
      </c>
      <c r="F54" s="219" t="s">
        <v>108</v>
      </c>
      <c r="G54" s="213" t="s">
        <v>39</v>
      </c>
      <c r="H54" s="214">
        <v>0</v>
      </c>
      <c r="I54" s="214">
        <v>0</v>
      </c>
      <c r="J54" s="214">
        <v>0</v>
      </c>
      <c r="K54" s="225">
        <v>2</v>
      </c>
      <c r="L54" s="214">
        <v>0</v>
      </c>
      <c r="M54" s="214">
        <v>0</v>
      </c>
      <c r="N54" s="214">
        <v>0</v>
      </c>
      <c r="O54" s="214">
        <v>0</v>
      </c>
      <c r="P54" s="214">
        <v>0</v>
      </c>
      <c r="Q54" s="214">
        <v>0</v>
      </c>
    </row>
    <row r="55" spans="2:17">
      <c r="B55" s="225">
        <v>52</v>
      </c>
      <c r="C55" s="208" t="s">
        <v>186</v>
      </c>
      <c r="D55" s="208" t="s">
        <v>188</v>
      </c>
      <c r="E55" s="211" t="s">
        <v>133</v>
      </c>
      <c r="F55" s="219" t="s">
        <v>108</v>
      </c>
      <c r="G55" s="213" t="s">
        <v>39</v>
      </c>
      <c r="H55" s="214">
        <v>0</v>
      </c>
      <c r="I55" s="214">
        <v>0</v>
      </c>
      <c r="J55" s="214">
        <v>0</v>
      </c>
      <c r="K55" s="225">
        <v>4</v>
      </c>
      <c r="L55" s="216" t="s">
        <v>195</v>
      </c>
      <c r="M55" s="214">
        <v>0</v>
      </c>
      <c r="N55" s="214">
        <v>0</v>
      </c>
      <c r="O55" s="214">
        <v>0</v>
      </c>
      <c r="P55" s="214">
        <v>0</v>
      </c>
      <c r="Q55" s="214">
        <v>0</v>
      </c>
    </row>
    <row r="56" spans="2:17">
      <c r="B56" s="225">
        <v>53</v>
      </c>
      <c r="C56" s="208" t="s">
        <v>186</v>
      </c>
      <c r="D56" s="208" t="s">
        <v>188</v>
      </c>
      <c r="E56" s="211" t="s">
        <v>134</v>
      </c>
      <c r="F56" s="219" t="s">
        <v>108</v>
      </c>
      <c r="G56" s="213" t="s">
        <v>39</v>
      </c>
      <c r="H56" s="214">
        <v>0</v>
      </c>
      <c r="I56" s="214">
        <v>0</v>
      </c>
      <c r="J56" s="214">
        <v>0</v>
      </c>
      <c r="K56" s="214">
        <v>0</v>
      </c>
      <c r="L56" s="216" t="s">
        <v>195</v>
      </c>
      <c r="M56" s="214">
        <v>0</v>
      </c>
      <c r="N56" s="214">
        <v>0</v>
      </c>
      <c r="O56" s="214">
        <v>0</v>
      </c>
      <c r="P56" s="214">
        <v>0</v>
      </c>
      <c r="Q56" s="214">
        <v>0</v>
      </c>
    </row>
    <row r="57" spans="2:17">
      <c r="B57" s="225">
        <v>54</v>
      </c>
      <c r="C57" s="208" t="s">
        <v>186</v>
      </c>
      <c r="D57" s="208" t="s">
        <v>188</v>
      </c>
      <c r="E57" s="211" t="s">
        <v>73</v>
      </c>
      <c r="F57" s="219" t="s">
        <v>108</v>
      </c>
      <c r="G57" s="213" t="s">
        <v>39</v>
      </c>
      <c r="H57" s="214">
        <v>0</v>
      </c>
      <c r="I57" s="214">
        <v>0</v>
      </c>
      <c r="J57" s="214">
        <v>0</v>
      </c>
      <c r="K57" s="214">
        <v>0</v>
      </c>
      <c r="L57" s="217" t="s">
        <v>195</v>
      </c>
      <c r="M57" s="214">
        <v>0</v>
      </c>
      <c r="N57" s="214">
        <v>0</v>
      </c>
      <c r="O57" s="214">
        <v>0</v>
      </c>
      <c r="P57" s="214">
        <v>0</v>
      </c>
      <c r="Q57" s="214">
        <v>0</v>
      </c>
    </row>
    <row r="58" spans="2:17" hidden="1">
      <c r="B58" s="225">
        <v>55</v>
      </c>
      <c r="C58" s="208" t="s">
        <v>186</v>
      </c>
      <c r="D58" s="208" t="s">
        <v>188</v>
      </c>
      <c r="E58" s="211" t="s">
        <v>126</v>
      </c>
      <c r="F58" s="219" t="s">
        <v>108</v>
      </c>
      <c r="G58" s="215" t="s">
        <v>28</v>
      </c>
      <c r="H58" s="214">
        <v>0</v>
      </c>
      <c r="I58" s="214">
        <v>0</v>
      </c>
      <c r="J58" s="214">
        <v>0</v>
      </c>
      <c r="K58" s="214">
        <v>0</v>
      </c>
      <c r="L58" s="214">
        <v>0</v>
      </c>
      <c r="M58" s="214">
        <v>0</v>
      </c>
      <c r="N58" s="214">
        <v>0</v>
      </c>
      <c r="O58" s="208">
        <v>8</v>
      </c>
      <c r="P58" s="214">
        <v>0</v>
      </c>
      <c r="Q58" s="208">
        <v>8</v>
      </c>
    </row>
    <row r="59" spans="2:17">
      <c r="B59" s="225">
        <v>56</v>
      </c>
      <c r="C59" s="208" t="s">
        <v>186</v>
      </c>
      <c r="D59" s="208" t="s">
        <v>179</v>
      </c>
      <c r="E59" s="211" t="s">
        <v>268</v>
      </c>
      <c r="F59" s="219" t="s">
        <v>108</v>
      </c>
      <c r="G59" s="215" t="s">
        <v>28</v>
      </c>
      <c r="H59" s="214">
        <v>0</v>
      </c>
      <c r="I59" s="214">
        <v>0</v>
      </c>
      <c r="J59" s="214">
        <v>0</v>
      </c>
      <c r="K59" s="208">
        <v>4</v>
      </c>
      <c r="L59" s="208">
        <v>4</v>
      </c>
      <c r="M59" s="208">
        <v>4</v>
      </c>
      <c r="N59" s="208">
        <v>4</v>
      </c>
      <c r="O59" s="208">
        <v>4</v>
      </c>
      <c r="P59" s="208">
        <v>4</v>
      </c>
      <c r="Q59" s="208">
        <v>4</v>
      </c>
    </row>
    <row r="60" spans="2:17">
      <c r="B60" s="225">
        <v>57</v>
      </c>
      <c r="C60" s="208" t="s">
        <v>186</v>
      </c>
      <c r="D60" s="208" t="s">
        <v>179</v>
      </c>
      <c r="E60" s="211" t="s">
        <v>269</v>
      </c>
      <c r="F60" s="219" t="s">
        <v>108</v>
      </c>
      <c r="G60" s="215" t="s">
        <v>28</v>
      </c>
      <c r="H60" s="214">
        <v>0</v>
      </c>
      <c r="I60" s="214">
        <v>0</v>
      </c>
      <c r="J60" s="214">
        <v>0</v>
      </c>
      <c r="K60" s="208">
        <v>4</v>
      </c>
      <c r="L60" s="208">
        <v>4</v>
      </c>
      <c r="M60" s="208">
        <v>4</v>
      </c>
      <c r="N60" s="208">
        <v>4</v>
      </c>
      <c r="O60" s="208">
        <v>4</v>
      </c>
      <c r="P60" s="208">
        <v>4</v>
      </c>
      <c r="Q60" s="208">
        <v>4</v>
      </c>
    </row>
    <row r="61" spans="2:17">
      <c r="B61" s="225">
        <v>58</v>
      </c>
      <c r="C61" s="208" t="s">
        <v>186</v>
      </c>
      <c r="D61" s="208" t="s">
        <v>179</v>
      </c>
      <c r="E61" s="211" t="s">
        <v>270</v>
      </c>
      <c r="F61" s="219" t="s">
        <v>108</v>
      </c>
      <c r="G61" s="215" t="s">
        <v>28</v>
      </c>
      <c r="H61" s="214">
        <v>0</v>
      </c>
      <c r="I61" s="214">
        <v>0</v>
      </c>
      <c r="J61" s="214">
        <v>0</v>
      </c>
      <c r="K61" s="214">
        <v>0</v>
      </c>
      <c r="L61" s="208">
        <v>4</v>
      </c>
      <c r="M61" s="214">
        <v>0</v>
      </c>
      <c r="N61" s="208">
        <v>4</v>
      </c>
      <c r="O61" s="208">
        <v>4</v>
      </c>
      <c r="P61" s="208">
        <v>4</v>
      </c>
      <c r="Q61" s="208">
        <v>4</v>
      </c>
    </row>
    <row r="62" spans="2:17">
      <c r="B62" s="225">
        <v>59</v>
      </c>
      <c r="C62" s="208" t="s">
        <v>186</v>
      </c>
      <c r="D62" s="208" t="s">
        <v>179</v>
      </c>
      <c r="E62" s="211" t="s">
        <v>271</v>
      </c>
      <c r="F62" s="219" t="s">
        <v>108</v>
      </c>
      <c r="G62" s="215" t="s">
        <v>28</v>
      </c>
      <c r="H62" s="214">
        <v>0</v>
      </c>
      <c r="I62" s="214">
        <v>0</v>
      </c>
      <c r="J62" s="214">
        <v>0</v>
      </c>
      <c r="K62" s="214">
        <v>0</v>
      </c>
      <c r="L62" s="208">
        <v>4</v>
      </c>
      <c r="M62" s="214">
        <v>0</v>
      </c>
      <c r="N62" s="208">
        <v>4</v>
      </c>
      <c r="O62" s="208">
        <v>4</v>
      </c>
      <c r="P62" s="208">
        <v>4</v>
      </c>
      <c r="Q62" s="208">
        <v>4</v>
      </c>
    </row>
    <row r="63" spans="2:17">
      <c r="B63" s="225">
        <v>60</v>
      </c>
      <c r="C63" s="208" t="s">
        <v>186</v>
      </c>
      <c r="D63" s="208" t="s">
        <v>179</v>
      </c>
      <c r="E63" s="211" t="s">
        <v>272</v>
      </c>
      <c r="F63" s="219" t="s">
        <v>108</v>
      </c>
      <c r="G63" s="213" t="s">
        <v>28</v>
      </c>
      <c r="H63" s="208">
        <v>4</v>
      </c>
      <c r="I63" s="208">
        <v>4</v>
      </c>
      <c r="J63" s="208">
        <v>4</v>
      </c>
      <c r="K63" s="208">
        <v>4</v>
      </c>
      <c r="L63" s="208">
        <v>4</v>
      </c>
      <c r="M63" s="214">
        <v>0</v>
      </c>
      <c r="N63" s="214">
        <v>0</v>
      </c>
      <c r="O63" s="208">
        <v>4</v>
      </c>
      <c r="P63" s="214">
        <v>0</v>
      </c>
      <c r="Q63" s="208">
        <v>4</v>
      </c>
    </row>
    <row r="64" spans="2:17">
      <c r="B64" s="225">
        <v>61</v>
      </c>
      <c r="C64" s="208" t="s">
        <v>186</v>
      </c>
      <c r="D64" s="208" t="s">
        <v>179</v>
      </c>
      <c r="E64" s="211" t="s">
        <v>273</v>
      </c>
      <c r="F64" s="219" t="s">
        <v>108</v>
      </c>
      <c r="G64" s="213" t="s">
        <v>28</v>
      </c>
      <c r="H64" s="208">
        <v>4</v>
      </c>
      <c r="I64" s="208">
        <v>4</v>
      </c>
      <c r="J64" s="208">
        <v>4</v>
      </c>
      <c r="K64" s="208">
        <v>4</v>
      </c>
      <c r="L64" s="208">
        <v>4</v>
      </c>
      <c r="M64" s="214">
        <v>0</v>
      </c>
      <c r="N64" s="214">
        <v>0</v>
      </c>
      <c r="O64" s="208">
        <v>4</v>
      </c>
      <c r="P64" s="214">
        <v>0</v>
      </c>
      <c r="Q64" s="208">
        <v>4</v>
      </c>
    </row>
    <row r="65" spans="2:17" hidden="1">
      <c r="B65" s="225">
        <v>62</v>
      </c>
      <c r="C65" s="208" t="s">
        <v>186</v>
      </c>
      <c r="D65" s="208" t="s">
        <v>179</v>
      </c>
      <c r="E65" s="211" t="s">
        <v>274</v>
      </c>
      <c r="F65" s="219" t="s">
        <v>108</v>
      </c>
      <c r="G65" s="213" t="s">
        <v>28</v>
      </c>
      <c r="H65" s="208">
        <v>4</v>
      </c>
      <c r="I65" s="208">
        <v>4</v>
      </c>
      <c r="J65" s="208">
        <v>4</v>
      </c>
      <c r="K65" s="214">
        <v>0</v>
      </c>
      <c r="L65" s="214">
        <v>0</v>
      </c>
      <c r="M65" s="214">
        <v>0</v>
      </c>
      <c r="N65" s="214">
        <v>0</v>
      </c>
      <c r="O65" s="214">
        <v>0</v>
      </c>
      <c r="P65" s="214">
        <v>0</v>
      </c>
      <c r="Q65" s="214">
        <v>0</v>
      </c>
    </row>
    <row r="66" spans="2:17" hidden="1">
      <c r="B66" s="225">
        <v>63</v>
      </c>
      <c r="C66" s="208" t="s">
        <v>186</v>
      </c>
      <c r="D66" s="208" t="s">
        <v>179</v>
      </c>
      <c r="E66" s="211" t="s">
        <v>275</v>
      </c>
      <c r="F66" s="219" t="s">
        <v>108</v>
      </c>
      <c r="G66" s="213" t="s">
        <v>28</v>
      </c>
      <c r="H66" s="208">
        <v>4</v>
      </c>
      <c r="I66" s="208">
        <v>4</v>
      </c>
      <c r="J66" s="208">
        <v>4</v>
      </c>
      <c r="K66" s="214">
        <v>0</v>
      </c>
      <c r="L66" s="214">
        <v>0</v>
      </c>
      <c r="M66" s="214">
        <v>0</v>
      </c>
      <c r="N66" s="214">
        <v>0</v>
      </c>
      <c r="O66" s="214">
        <v>0</v>
      </c>
      <c r="P66" s="214">
        <v>0</v>
      </c>
      <c r="Q66" s="214">
        <v>0</v>
      </c>
    </row>
    <row r="67" spans="2:17" hidden="1">
      <c r="B67" s="225">
        <v>64</v>
      </c>
      <c r="C67" s="208" t="s">
        <v>186</v>
      </c>
      <c r="D67" s="208" t="s">
        <v>179</v>
      </c>
      <c r="E67" s="211" t="s">
        <v>276</v>
      </c>
      <c r="F67" s="219" t="s">
        <v>108</v>
      </c>
      <c r="G67" s="213" t="s">
        <v>39</v>
      </c>
      <c r="H67" s="214">
        <v>0</v>
      </c>
      <c r="I67" s="208">
        <v>4</v>
      </c>
      <c r="J67" s="208">
        <v>4</v>
      </c>
      <c r="K67" s="214">
        <v>0</v>
      </c>
      <c r="L67" s="214">
        <v>0</v>
      </c>
      <c r="M67" s="214">
        <v>0</v>
      </c>
      <c r="N67" s="214">
        <v>0</v>
      </c>
      <c r="O67" s="214">
        <v>0</v>
      </c>
      <c r="P67" s="214">
        <v>0</v>
      </c>
      <c r="Q67" s="214">
        <v>0</v>
      </c>
    </row>
    <row r="68" spans="2:17" hidden="1">
      <c r="B68" s="225">
        <v>65</v>
      </c>
      <c r="C68" s="208" t="s">
        <v>186</v>
      </c>
      <c r="D68" s="208" t="s">
        <v>179</v>
      </c>
      <c r="E68" s="211" t="s">
        <v>277</v>
      </c>
      <c r="F68" s="219" t="s">
        <v>108</v>
      </c>
      <c r="G68" s="213" t="s">
        <v>39</v>
      </c>
      <c r="H68" s="214">
        <v>0</v>
      </c>
      <c r="I68" s="208">
        <v>4</v>
      </c>
      <c r="J68" s="208">
        <v>4</v>
      </c>
      <c r="K68" s="214">
        <v>0</v>
      </c>
      <c r="L68" s="214">
        <v>0</v>
      </c>
      <c r="M68" s="214">
        <v>0</v>
      </c>
      <c r="N68" s="214">
        <v>0</v>
      </c>
      <c r="O68" s="214">
        <v>0</v>
      </c>
      <c r="P68" s="214">
        <v>0</v>
      </c>
      <c r="Q68" s="214">
        <v>0</v>
      </c>
    </row>
    <row r="69" spans="2:17" hidden="1">
      <c r="B69" s="225">
        <v>66</v>
      </c>
      <c r="C69" s="208" t="s">
        <v>186</v>
      </c>
      <c r="D69" s="208" t="s">
        <v>179</v>
      </c>
      <c r="E69" s="211" t="s">
        <v>278</v>
      </c>
      <c r="F69" s="219" t="s">
        <v>108</v>
      </c>
      <c r="G69" s="213" t="s">
        <v>39</v>
      </c>
      <c r="H69" s="214">
        <v>0</v>
      </c>
      <c r="I69" s="214">
        <v>0</v>
      </c>
      <c r="J69" s="208">
        <v>4</v>
      </c>
      <c r="K69" s="214">
        <v>0</v>
      </c>
      <c r="L69" s="214">
        <v>0</v>
      </c>
      <c r="M69" s="214">
        <v>0</v>
      </c>
      <c r="N69" s="214">
        <v>0</v>
      </c>
      <c r="O69" s="214">
        <v>0</v>
      </c>
      <c r="P69" s="214">
        <v>0</v>
      </c>
      <c r="Q69" s="214">
        <v>0</v>
      </c>
    </row>
    <row r="70" spans="2:17" hidden="1">
      <c r="B70" s="225">
        <v>67</v>
      </c>
      <c r="C70" s="208" t="s">
        <v>186</v>
      </c>
      <c r="D70" s="208" t="s">
        <v>179</v>
      </c>
      <c r="E70" s="211" t="s">
        <v>279</v>
      </c>
      <c r="F70" s="219" t="s">
        <v>108</v>
      </c>
      <c r="G70" s="213" t="s">
        <v>39</v>
      </c>
      <c r="H70" s="214">
        <v>0</v>
      </c>
      <c r="I70" s="214">
        <v>0</v>
      </c>
      <c r="J70" s="208">
        <v>4</v>
      </c>
      <c r="K70" s="214">
        <v>0</v>
      </c>
      <c r="L70" s="214">
        <v>0</v>
      </c>
      <c r="M70" s="214">
        <v>0</v>
      </c>
      <c r="N70" s="214">
        <v>0</v>
      </c>
      <c r="O70" s="214">
        <v>0</v>
      </c>
      <c r="P70" s="214">
        <v>0</v>
      </c>
      <c r="Q70" s="214">
        <v>0</v>
      </c>
    </row>
    <row r="71" spans="2:17">
      <c r="B71" s="225">
        <v>68</v>
      </c>
      <c r="C71" s="208" t="s">
        <v>186</v>
      </c>
      <c r="D71" s="208" t="s">
        <v>179</v>
      </c>
      <c r="E71" s="211" t="s">
        <v>214</v>
      </c>
      <c r="F71" s="219" t="s">
        <v>108</v>
      </c>
      <c r="G71" s="213" t="s">
        <v>39</v>
      </c>
      <c r="H71" s="214">
        <v>0</v>
      </c>
      <c r="I71" s="214">
        <v>0</v>
      </c>
      <c r="J71" s="214">
        <v>0</v>
      </c>
      <c r="K71" s="208">
        <v>2</v>
      </c>
      <c r="L71" s="208">
        <v>2</v>
      </c>
      <c r="M71" s="210">
        <v>2</v>
      </c>
      <c r="N71" s="214">
        <v>0</v>
      </c>
      <c r="O71" s="214">
        <v>0</v>
      </c>
      <c r="P71" s="214">
        <v>0</v>
      </c>
      <c r="Q71" s="214">
        <v>0</v>
      </c>
    </row>
    <row r="72" spans="2:17">
      <c r="B72" s="225">
        <v>69</v>
      </c>
      <c r="C72" s="208" t="s">
        <v>186</v>
      </c>
      <c r="D72" s="208" t="s">
        <v>179</v>
      </c>
      <c r="E72" s="211" t="s">
        <v>80</v>
      </c>
      <c r="F72" s="219" t="s">
        <v>108</v>
      </c>
      <c r="G72" s="213" t="s">
        <v>39</v>
      </c>
      <c r="H72" s="214">
        <v>0</v>
      </c>
      <c r="I72" s="214">
        <v>0</v>
      </c>
      <c r="J72" s="214">
        <v>0</v>
      </c>
      <c r="K72" s="208">
        <v>2</v>
      </c>
      <c r="L72" s="208">
        <v>2</v>
      </c>
      <c r="M72" s="210">
        <v>2</v>
      </c>
      <c r="N72" s="214">
        <v>0</v>
      </c>
      <c r="O72" s="214">
        <v>0</v>
      </c>
      <c r="P72" s="214">
        <v>0</v>
      </c>
      <c r="Q72" s="214">
        <v>0</v>
      </c>
    </row>
    <row r="73" spans="2:17">
      <c r="B73" s="225">
        <v>70</v>
      </c>
      <c r="C73" s="208" t="s">
        <v>187</v>
      </c>
      <c r="D73" s="208" t="s">
        <v>198</v>
      </c>
      <c r="E73" s="211" t="s">
        <v>266</v>
      </c>
      <c r="F73" s="219" t="s">
        <v>108</v>
      </c>
      <c r="G73" s="215" t="s">
        <v>28</v>
      </c>
      <c r="H73" s="208">
        <v>2</v>
      </c>
      <c r="I73" s="208">
        <v>2</v>
      </c>
      <c r="J73" s="208">
        <v>2</v>
      </c>
      <c r="K73" s="208">
        <v>2</v>
      </c>
      <c r="L73" s="208">
        <v>2</v>
      </c>
      <c r="M73" s="214">
        <v>0</v>
      </c>
      <c r="N73" s="208">
        <v>2</v>
      </c>
      <c r="O73" s="208">
        <v>2</v>
      </c>
      <c r="P73" s="208">
        <v>2</v>
      </c>
      <c r="Q73" s="208">
        <v>2</v>
      </c>
    </row>
    <row r="74" spans="2:17">
      <c r="B74" s="225">
        <v>71</v>
      </c>
      <c r="C74" s="208" t="s">
        <v>187</v>
      </c>
      <c r="D74" s="208" t="s">
        <v>198</v>
      </c>
      <c r="E74" s="211" t="s">
        <v>267</v>
      </c>
      <c r="F74" s="219" t="s">
        <v>108</v>
      </c>
      <c r="G74" s="213" t="s">
        <v>39</v>
      </c>
      <c r="H74" s="208">
        <v>2</v>
      </c>
      <c r="I74" s="208">
        <v>2</v>
      </c>
      <c r="J74" s="208">
        <v>2</v>
      </c>
      <c r="K74" s="208">
        <v>2</v>
      </c>
      <c r="L74" s="208">
        <v>2</v>
      </c>
      <c r="M74" s="214">
        <v>0</v>
      </c>
      <c r="N74" s="208">
        <v>2</v>
      </c>
      <c r="O74" s="208">
        <v>2</v>
      </c>
      <c r="P74" s="208">
        <v>2</v>
      </c>
      <c r="Q74" s="208">
        <v>2</v>
      </c>
    </row>
    <row r="75" spans="2:17">
      <c r="B75" s="225">
        <v>72</v>
      </c>
      <c r="C75" s="208" t="s">
        <v>187</v>
      </c>
      <c r="D75" s="208" t="s">
        <v>201</v>
      </c>
      <c r="E75" s="211" t="s">
        <v>104</v>
      </c>
      <c r="F75" s="219" t="s">
        <v>108</v>
      </c>
      <c r="G75" s="215" t="s">
        <v>28</v>
      </c>
      <c r="H75" s="208">
        <v>2</v>
      </c>
      <c r="I75" s="208">
        <v>2</v>
      </c>
      <c r="J75" s="208">
        <v>2</v>
      </c>
      <c r="K75" s="214">
        <v>0</v>
      </c>
      <c r="L75" s="217" t="s">
        <v>195</v>
      </c>
      <c r="M75" s="214">
        <v>0</v>
      </c>
      <c r="N75" s="208">
        <v>2</v>
      </c>
      <c r="O75" s="208">
        <v>2</v>
      </c>
      <c r="P75" s="208">
        <v>2</v>
      </c>
      <c r="Q75" s="208">
        <v>2</v>
      </c>
    </row>
    <row r="76" spans="2:17">
      <c r="B76" s="225">
        <v>73</v>
      </c>
      <c r="C76" s="208" t="s">
        <v>187</v>
      </c>
      <c r="D76" s="208" t="s">
        <v>199</v>
      </c>
      <c r="E76" s="211" t="s">
        <v>101</v>
      </c>
      <c r="F76" s="219" t="s">
        <v>108</v>
      </c>
      <c r="G76" s="215" t="s">
        <v>28</v>
      </c>
      <c r="H76" s="214">
        <v>0</v>
      </c>
      <c r="I76" s="214">
        <v>0</v>
      </c>
      <c r="J76" s="214">
        <v>0</v>
      </c>
      <c r="K76" s="214">
        <v>0</v>
      </c>
      <c r="L76" s="217" t="s">
        <v>195</v>
      </c>
      <c r="M76" s="214">
        <v>0</v>
      </c>
      <c r="N76" s="208">
        <v>2</v>
      </c>
      <c r="O76" s="208">
        <v>2</v>
      </c>
      <c r="P76" s="208">
        <v>2</v>
      </c>
      <c r="Q76" s="208">
        <v>2</v>
      </c>
    </row>
    <row r="77" spans="2:17">
      <c r="B77" s="225">
        <v>74</v>
      </c>
      <c r="C77" s="208" t="s">
        <v>187</v>
      </c>
      <c r="D77" s="208" t="s">
        <v>199</v>
      </c>
      <c r="E77" s="211" t="s">
        <v>217</v>
      </c>
      <c r="F77" s="219" t="s">
        <v>108</v>
      </c>
      <c r="G77" s="215" t="s">
        <v>28</v>
      </c>
      <c r="H77" s="214">
        <v>0</v>
      </c>
      <c r="I77" s="214">
        <v>0</v>
      </c>
      <c r="J77" s="214">
        <v>0</v>
      </c>
      <c r="K77" s="208">
        <v>1</v>
      </c>
      <c r="L77" s="208">
        <v>1</v>
      </c>
      <c r="M77" s="214">
        <v>0</v>
      </c>
      <c r="N77" s="214">
        <v>0</v>
      </c>
      <c r="O77" s="214">
        <v>0</v>
      </c>
      <c r="P77" s="214">
        <v>0</v>
      </c>
      <c r="Q77" s="214">
        <v>0</v>
      </c>
    </row>
    <row r="78" spans="2:17">
      <c r="B78" s="225">
        <v>75</v>
      </c>
      <c r="C78" s="208" t="s">
        <v>187</v>
      </c>
      <c r="D78" s="208" t="s">
        <v>200</v>
      </c>
      <c r="E78" s="211" t="s">
        <v>229</v>
      </c>
      <c r="F78" s="219" t="s">
        <v>108</v>
      </c>
      <c r="G78" s="215" t="s">
        <v>28</v>
      </c>
      <c r="H78" s="214">
        <v>0</v>
      </c>
      <c r="I78" s="214">
        <v>0</v>
      </c>
      <c r="J78" s="214">
        <v>0</v>
      </c>
      <c r="K78" s="214">
        <v>0</v>
      </c>
      <c r="L78" s="208">
        <v>1</v>
      </c>
      <c r="M78" s="214">
        <v>0</v>
      </c>
      <c r="N78" s="214">
        <v>0</v>
      </c>
      <c r="O78" s="214">
        <v>0</v>
      </c>
      <c r="P78" s="214">
        <v>0</v>
      </c>
      <c r="Q78" s="214">
        <v>0</v>
      </c>
    </row>
    <row r="79" spans="2:17" hidden="1">
      <c r="B79" s="225">
        <v>76</v>
      </c>
      <c r="C79" s="208" t="s">
        <v>187</v>
      </c>
      <c r="D79" s="208" t="s">
        <v>200</v>
      </c>
      <c r="E79" s="211" t="s">
        <v>105</v>
      </c>
      <c r="F79" s="219" t="s">
        <v>108</v>
      </c>
      <c r="G79" s="215" t="s">
        <v>28</v>
      </c>
      <c r="H79" s="208">
        <v>2</v>
      </c>
      <c r="I79" s="208">
        <v>2</v>
      </c>
      <c r="J79" s="208">
        <v>2</v>
      </c>
      <c r="K79" s="214">
        <v>0</v>
      </c>
      <c r="L79" s="214">
        <v>0</v>
      </c>
      <c r="M79" s="214">
        <v>0</v>
      </c>
      <c r="N79" s="208">
        <v>2</v>
      </c>
      <c r="O79" s="208">
        <v>2</v>
      </c>
      <c r="P79" s="208">
        <v>2</v>
      </c>
      <c r="Q79" s="208">
        <v>2</v>
      </c>
    </row>
    <row r="80" spans="2:17">
      <c r="B80" s="225">
        <v>77</v>
      </c>
      <c r="C80" s="208" t="s">
        <v>187</v>
      </c>
      <c r="D80" s="208" t="s">
        <v>216</v>
      </c>
      <c r="E80" s="211" t="s">
        <v>215</v>
      </c>
      <c r="F80" s="219" t="s">
        <v>108</v>
      </c>
      <c r="G80" s="215" t="s">
        <v>28</v>
      </c>
      <c r="H80" s="214">
        <v>0</v>
      </c>
      <c r="I80" s="214">
        <v>0</v>
      </c>
      <c r="J80" s="214">
        <v>0</v>
      </c>
      <c r="K80" s="208">
        <v>1</v>
      </c>
      <c r="L80" s="210">
        <v>1</v>
      </c>
      <c r="M80" s="214">
        <v>0</v>
      </c>
      <c r="N80" s="214">
        <v>0</v>
      </c>
      <c r="O80" s="214">
        <v>0</v>
      </c>
      <c r="P80" s="214">
        <v>0</v>
      </c>
      <c r="Q80" s="214">
        <v>0</v>
      </c>
    </row>
    <row r="81" spans="2:17" hidden="1">
      <c r="B81" s="225">
        <v>78</v>
      </c>
      <c r="C81" s="208" t="s">
        <v>187</v>
      </c>
      <c r="D81" s="208" t="s">
        <v>202</v>
      </c>
      <c r="E81" s="211" t="s">
        <v>219</v>
      </c>
      <c r="F81" s="219" t="s">
        <v>108</v>
      </c>
      <c r="G81" s="213" t="s">
        <v>39</v>
      </c>
      <c r="H81" s="208">
        <v>1</v>
      </c>
      <c r="I81" s="208">
        <v>1</v>
      </c>
      <c r="J81" s="214">
        <v>0</v>
      </c>
      <c r="K81" s="214">
        <v>0</v>
      </c>
      <c r="L81" s="214">
        <v>0</v>
      </c>
      <c r="M81" s="214">
        <v>0</v>
      </c>
      <c r="N81" s="214">
        <v>0</v>
      </c>
      <c r="O81" s="214">
        <v>0</v>
      </c>
      <c r="P81" s="214">
        <v>0</v>
      </c>
      <c r="Q81" s="214">
        <v>0</v>
      </c>
    </row>
    <row r="82" spans="2:17">
      <c r="B82" s="225">
        <v>79</v>
      </c>
      <c r="C82" s="210" t="s">
        <v>208</v>
      </c>
      <c r="D82" s="225" t="s">
        <v>189</v>
      </c>
      <c r="E82" s="218" t="s">
        <v>350</v>
      </c>
      <c r="F82" s="219" t="s">
        <v>108</v>
      </c>
      <c r="G82" s="213" t="s">
        <v>39</v>
      </c>
      <c r="H82" s="214">
        <v>0</v>
      </c>
      <c r="I82" s="214">
        <v>0</v>
      </c>
      <c r="J82" s="214">
        <v>0</v>
      </c>
      <c r="K82" s="214">
        <v>0</v>
      </c>
      <c r="L82" s="216" t="s">
        <v>352</v>
      </c>
      <c r="M82" s="214">
        <v>0</v>
      </c>
      <c r="N82" s="214">
        <v>0</v>
      </c>
      <c r="O82" s="214">
        <v>0</v>
      </c>
      <c r="P82" s="214">
        <v>0</v>
      </c>
      <c r="Q82" s="214">
        <v>0</v>
      </c>
    </row>
    <row r="83" spans="2:17">
      <c r="B83" s="225">
        <v>80</v>
      </c>
      <c r="C83" s="210" t="s">
        <v>208</v>
      </c>
      <c r="D83" s="208" t="s">
        <v>189</v>
      </c>
      <c r="E83" s="218" t="s">
        <v>342</v>
      </c>
      <c r="F83" s="219" t="s">
        <v>108</v>
      </c>
      <c r="G83" s="213" t="s">
        <v>39</v>
      </c>
      <c r="H83" s="208">
        <v>1</v>
      </c>
      <c r="I83" s="208">
        <v>1</v>
      </c>
      <c r="J83" s="208">
        <v>1</v>
      </c>
      <c r="K83" s="214">
        <v>0</v>
      </c>
      <c r="L83" s="216" t="s">
        <v>352</v>
      </c>
      <c r="M83" s="214">
        <v>0</v>
      </c>
      <c r="N83" s="214">
        <v>0</v>
      </c>
      <c r="O83" s="214">
        <v>0</v>
      </c>
      <c r="P83" s="214">
        <v>0</v>
      </c>
      <c r="Q83" s="214">
        <v>0</v>
      </c>
    </row>
    <row r="84" spans="2:17">
      <c r="B84" s="225">
        <v>81</v>
      </c>
      <c r="C84" s="210" t="s">
        <v>208</v>
      </c>
      <c r="D84" s="208" t="s">
        <v>189</v>
      </c>
      <c r="E84" s="218" t="s">
        <v>264</v>
      </c>
      <c r="F84" s="219" t="s">
        <v>108</v>
      </c>
      <c r="G84" s="213" t="s">
        <v>39</v>
      </c>
      <c r="H84" s="208">
        <v>1</v>
      </c>
      <c r="I84" s="208">
        <v>1</v>
      </c>
      <c r="J84" s="208">
        <v>1</v>
      </c>
      <c r="K84" s="214">
        <v>0</v>
      </c>
      <c r="L84" s="216" t="s">
        <v>352</v>
      </c>
      <c r="M84" s="214">
        <v>0</v>
      </c>
      <c r="N84" s="214">
        <v>0</v>
      </c>
      <c r="O84" s="214">
        <v>0</v>
      </c>
      <c r="P84" s="214">
        <v>0</v>
      </c>
      <c r="Q84" s="214">
        <v>0</v>
      </c>
    </row>
    <row r="85" spans="2:17">
      <c r="B85" s="225">
        <v>82</v>
      </c>
      <c r="C85" s="210" t="s">
        <v>208</v>
      </c>
      <c r="D85" s="208" t="s">
        <v>189</v>
      </c>
      <c r="E85" s="218" t="s">
        <v>335</v>
      </c>
      <c r="F85" s="219" t="s">
        <v>108</v>
      </c>
      <c r="G85" s="213" t="s">
        <v>39</v>
      </c>
      <c r="H85" s="208">
        <v>1</v>
      </c>
      <c r="I85" s="208">
        <v>1</v>
      </c>
      <c r="J85" s="208">
        <v>1</v>
      </c>
      <c r="K85" s="214">
        <v>0</v>
      </c>
      <c r="L85" s="216" t="s">
        <v>352</v>
      </c>
      <c r="M85" s="214">
        <v>0</v>
      </c>
      <c r="N85" s="214">
        <v>0</v>
      </c>
      <c r="O85" s="214">
        <v>0</v>
      </c>
      <c r="P85" s="214">
        <v>0</v>
      </c>
      <c r="Q85" s="214">
        <v>0</v>
      </c>
    </row>
    <row r="86" spans="2:17">
      <c r="B86" s="225">
        <v>83</v>
      </c>
      <c r="C86" s="210" t="s">
        <v>208</v>
      </c>
      <c r="D86" s="208" t="s">
        <v>189</v>
      </c>
      <c r="E86" s="218" t="s">
        <v>343</v>
      </c>
      <c r="F86" s="219" t="s">
        <v>108</v>
      </c>
      <c r="G86" s="213" t="s">
        <v>39</v>
      </c>
      <c r="H86" s="208">
        <v>1</v>
      </c>
      <c r="I86" s="208">
        <v>1</v>
      </c>
      <c r="J86" s="208">
        <v>1</v>
      </c>
      <c r="K86" s="214">
        <v>0</v>
      </c>
      <c r="L86" s="217" t="s">
        <v>195</v>
      </c>
      <c r="M86" s="214">
        <v>0</v>
      </c>
      <c r="N86" s="214">
        <v>0</v>
      </c>
      <c r="O86" s="214">
        <v>0</v>
      </c>
      <c r="P86" s="214">
        <v>0</v>
      </c>
      <c r="Q86" s="214">
        <v>0</v>
      </c>
    </row>
    <row r="87" spans="2:17">
      <c r="B87" s="225">
        <v>84</v>
      </c>
      <c r="C87" s="210" t="s">
        <v>208</v>
      </c>
      <c r="D87" s="208" t="s">
        <v>189</v>
      </c>
      <c r="E87" s="218" t="s">
        <v>344</v>
      </c>
      <c r="F87" s="219" t="s">
        <v>108</v>
      </c>
      <c r="G87" s="213" t="s">
        <v>39</v>
      </c>
      <c r="H87" s="208">
        <v>1</v>
      </c>
      <c r="I87" s="208">
        <v>1</v>
      </c>
      <c r="J87" s="208">
        <v>1</v>
      </c>
      <c r="K87" s="214">
        <v>0</v>
      </c>
      <c r="L87" s="217" t="s">
        <v>195</v>
      </c>
      <c r="M87" s="214">
        <v>0</v>
      </c>
      <c r="N87" s="214">
        <v>0</v>
      </c>
      <c r="O87" s="214">
        <v>0</v>
      </c>
      <c r="P87" s="214">
        <v>0</v>
      </c>
      <c r="Q87" s="214">
        <v>0</v>
      </c>
    </row>
    <row r="88" spans="2:17">
      <c r="B88" s="225">
        <v>85</v>
      </c>
      <c r="C88" s="210" t="s">
        <v>208</v>
      </c>
      <c r="D88" s="208" t="s">
        <v>189</v>
      </c>
      <c r="E88" s="218" t="s">
        <v>345</v>
      </c>
      <c r="F88" s="219" t="s">
        <v>108</v>
      </c>
      <c r="G88" s="213" t="s">
        <v>39</v>
      </c>
      <c r="H88" s="225">
        <v>1</v>
      </c>
      <c r="I88" s="208">
        <v>1</v>
      </c>
      <c r="J88" s="208">
        <v>1</v>
      </c>
      <c r="K88" s="214">
        <v>0</v>
      </c>
      <c r="L88" s="217" t="s">
        <v>195</v>
      </c>
      <c r="M88" s="214">
        <v>0</v>
      </c>
      <c r="N88" s="214">
        <v>0</v>
      </c>
      <c r="O88" s="214">
        <v>0</v>
      </c>
      <c r="P88" s="214">
        <v>0</v>
      </c>
      <c r="Q88" s="214">
        <v>0</v>
      </c>
    </row>
    <row r="89" spans="2:17">
      <c r="B89" s="225">
        <v>86</v>
      </c>
      <c r="C89" s="210" t="s">
        <v>208</v>
      </c>
      <c r="D89" s="208" t="s">
        <v>189</v>
      </c>
      <c r="E89" s="218" t="s">
        <v>346</v>
      </c>
      <c r="F89" s="219" t="s">
        <v>108</v>
      </c>
      <c r="G89" s="213" t="s">
        <v>39</v>
      </c>
      <c r="H89" s="225">
        <v>1</v>
      </c>
      <c r="I89" s="208">
        <v>1</v>
      </c>
      <c r="J89" s="208">
        <v>1</v>
      </c>
      <c r="K89" s="214">
        <v>0</v>
      </c>
      <c r="L89" s="217" t="s">
        <v>195</v>
      </c>
      <c r="M89" s="214">
        <v>0</v>
      </c>
      <c r="N89" s="214">
        <v>0</v>
      </c>
      <c r="O89" s="214">
        <v>0</v>
      </c>
      <c r="P89" s="214">
        <v>0</v>
      </c>
      <c r="Q89" s="214">
        <v>0</v>
      </c>
    </row>
    <row r="90" spans="2:17">
      <c r="B90" s="225">
        <v>87</v>
      </c>
      <c r="C90" s="210" t="s">
        <v>208</v>
      </c>
      <c r="D90" s="225" t="s">
        <v>189</v>
      </c>
      <c r="E90" s="218" t="s">
        <v>340</v>
      </c>
      <c r="F90" s="219" t="s">
        <v>108</v>
      </c>
      <c r="G90" s="213" t="s">
        <v>39</v>
      </c>
      <c r="H90" s="214">
        <v>0</v>
      </c>
      <c r="I90" s="225">
        <v>1</v>
      </c>
      <c r="J90" s="225">
        <v>1</v>
      </c>
      <c r="K90" s="214">
        <v>0</v>
      </c>
      <c r="L90" s="219" t="s">
        <v>196</v>
      </c>
      <c r="M90" s="214">
        <v>0</v>
      </c>
      <c r="N90" s="214">
        <v>0</v>
      </c>
      <c r="O90" s="214">
        <v>0</v>
      </c>
      <c r="P90" s="214">
        <v>0</v>
      </c>
      <c r="Q90" s="214">
        <v>0</v>
      </c>
    </row>
    <row r="91" spans="2:17">
      <c r="B91" s="225">
        <v>88</v>
      </c>
      <c r="C91" s="210" t="s">
        <v>208</v>
      </c>
      <c r="D91" s="225" t="s">
        <v>189</v>
      </c>
      <c r="E91" s="218" t="s">
        <v>341</v>
      </c>
      <c r="F91" s="219" t="s">
        <v>108</v>
      </c>
      <c r="G91" s="213" t="s">
        <v>39</v>
      </c>
      <c r="H91" s="214">
        <v>0</v>
      </c>
      <c r="I91" s="225">
        <v>1</v>
      </c>
      <c r="J91" s="225">
        <v>1</v>
      </c>
      <c r="K91" s="214">
        <v>0</v>
      </c>
      <c r="L91" s="219" t="s">
        <v>196</v>
      </c>
      <c r="M91" s="214">
        <v>0</v>
      </c>
      <c r="N91" s="214">
        <v>0</v>
      </c>
      <c r="O91" s="214">
        <v>0</v>
      </c>
      <c r="P91" s="214">
        <v>0</v>
      </c>
      <c r="Q91" s="214">
        <v>0</v>
      </c>
    </row>
    <row r="92" spans="2:17" hidden="1">
      <c r="B92" s="225">
        <v>89</v>
      </c>
      <c r="C92" s="210" t="s">
        <v>208</v>
      </c>
      <c r="D92" s="208" t="s">
        <v>189</v>
      </c>
      <c r="E92" s="218" t="s">
        <v>265</v>
      </c>
      <c r="F92" s="219" t="s">
        <v>108</v>
      </c>
      <c r="G92" s="213" t="s">
        <v>39</v>
      </c>
      <c r="H92" s="214">
        <v>0</v>
      </c>
      <c r="I92" s="208">
        <v>1</v>
      </c>
      <c r="J92" s="208">
        <v>1</v>
      </c>
      <c r="K92" s="214">
        <v>0</v>
      </c>
      <c r="L92" s="214">
        <v>0</v>
      </c>
      <c r="M92" s="214">
        <v>0</v>
      </c>
      <c r="N92" s="214">
        <v>0</v>
      </c>
      <c r="O92" s="214">
        <v>0</v>
      </c>
      <c r="P92" s="214">
        <v>0</v>
      </c>
      <c r="Q92" s="214">
        <v>0</v>
      </c>
    </row>
    <row r="93" spans="2:17" hidden="1">
      <c r="B93" s="225">
        <v>90</v>
      </c>
      <c r="C93" s="210" t="s">
        <v>208</v>
      </c>
      <c r="D93" s="208" t="s">
        <v>189</v>
      </c>
      <c r="E93" s="218" t="s">
        <v>295</v>
      </c>
      <c r="F93" s="219" t="s">
        <v>108</v>
      </c>
      <c r="G93" s="213" t="s">
        <v>39</v>
      </c>
      <c r="H93" s="214">
        <v>0</v>
      </c>
      <c r="I93" s="208">
        <v>1</v>
      </c>
      <c r="J93" s="208">
        <v>1</v>
      </c>
      <c r="K93" s="214">
        <v>0</v>
      </c>
      <c r="L93" s="214">
        <v>0</v>
      </c>
      <c r="M93" s="214">
        <v>0</v>
      </c>
      <c r="N93" s="214">
        <v>0</v>
      </c>
      <c r="O93" s="214">
        <v>0</v>
      </c>
      <c r="P93" s="214">
        <v>0</v>
      </c>
      <c r="Q93" s="214">
        <v>0</v>
      </c>
    </row>
    <row r="94" spans="2:17" hidden="1">
      <c r="B94" s="225">
        <v>91</v>
      </c>
      <c r="C94" s="208" t="s">
        <v>207</v>
      </c>
      <c r="D94" s="208" t="s">
        <v>190</v>
      </c>
      <c r="E94" s="211" t="s">
        <v>100</v>
      </c>
      <c r="F94" s="219" t="s">
        <v>108</v>
      </c>
      <c r="G94" s="215" t="s">
        <v>28</v>
      </c>
      <c r="H94" s="208">
        <v>1</v>
      </c>
      <c r="I94" s="208">
        <v>1</v>
      </c>
      <c r="J94" s="208">
        <v>1</v>
      </c>
      <c r="K94" s="214">
        <v>0</v>
      </c>
      <c r="L94" s="214">
        <v>0</v>
      </c>
      <c r="M94" s="214">
        <v>0</v>
      </c>
      <c r="N94" s="214">
        <v>0</v>
      </c>
      <c r="O94" s="214">
        <v>0</v>
      </c>
      <c r="P94" s="214">
        <v>0</v>
      </c>
      <c r="Q94" s="214">
        <v>0</v>
      </c>
    </row>
    <row r="95" spans="2:17" hidden="1">
      <c r="B95" s="225">
        <v>92</v>
      </c>
      <c r="C95" s="208" t="s">
        <v>207</v>
      </c>
      <c r="D95" s="208" t="s">
        <v>191</v>
      </c>
      <c r="E95" s="211" t="s">
        <v>94</v>
      </c>
      <c r="F95" s="219" t="s">
        <v>108</v>
      </c>
      <c r="G95" s="215" t="s">
        <v>28</v>
      </c>
      <c r="H95" s="208">
        <v>1</v>
      </c>
      <c r="I95" s="208">
        <v>1</v>
      </c>
      <c r="J95" s="208">
        <v>1</v>
      </c>
      <c r="K95" s="214">
        <v>0</v>
      </c>
      <c r="L95" s="214">
        <v>0</v>
      </c>
      <c r="M95" s="214">
        <v>0</v>
      </c>
      <c r="N95" s="214">
        <v>0</v>
      </c>
      <c r="O95" s="214">
        <v>0</v>
      </c>
      <c r="P95" s="214">
        <v>0</v>
      </c>
      <c r="Q95" s="214">
        <v>0</v>
      </c>
    </row>
    <row r="96" spans="2:17" hidden="1">
      <c r="B96" s="225">
        <v>93</v>
      </c>
      <c r="C96" s="208" t="s">
        <v>207</v>
      </c>
      <c r="D96" s="208" t="s">
        <v>191</v>
      </c>
      <c r="E96" s="211" t="s">
        <v>175</v>
      </c>
      <c r="F96" s="219" t="s">
        <v>108</v>
      </c>
      <c r="G96" s="220" t="s">
        <v>41</v>
      </c>
      <c r="H96" s="222">
        <v>3</v>
      </c>
      <c r="I96" s="222">
        <v>3</v>
      </c>
      <c r="J96" s="222">
        <v>3</v>
      </c>
      <c r="K96" s="214">
        <v>0</v>
      </c>
      <c r="L96" s="214">
        <v>0</v>
      </c>
      <c r="M96" s="214">
        <v>0</v>
      </c>
      <c r="N96" s="214">
        <v>0</v>
      </c>
      <c r="O96" s="214">
        <v>0</v>
      </c>
      <c r="P96" s="214">
        <v>0</v>
      </c>
      <c r="Q96" s="214">
        <v>0</v>
      </c>
    </row>
    <row r="97" spans="2:17" hidden="1">
      <c r="B97" s="225">
        <v>94</v>
      </c>
      <c r="C97" s="208" t="s">
        <v>207</v>
      </c>
      <c r="D97" s="208" t="s">
        <v>191</v>
      </c>
      <c r="E97" s="211" t="s">
        <v>174</v>
      </c>
      <c r="F97" s="219" t="s">
        <v>108</v>
      </c>
      <c r="G97" s="220" t="s">
        <v>41</v>
      </c>
      <c r="H97" s="222">
        <v>3</v>
      </c>
      <c r="I97" s="222">
        <v>3</v>
      </c>
      <c r="J97" s="222">
        <v>3</v>
      </c>
      <c r="K97" s="214">
        <v>0</v>
      </c>
      <c r="L97" s="214">
        <v>0</v>
      </c>
      <c r="M97" s="214">
        <v>0</v>
      </c>
      <c r="N97" s="214">
        <v>0</v>
      </c>
      <c r="O97" s="214">
        <v>0</v>
      </c>
      <c r="P97" s="214">
        <v>0</v>
      </c>
      <c r="Q97" s="214">
        <v>0</v>
      </c>
    </row>
    <row r="98" spans="2:17" hidden="1">
      <c r="B98" s="225">
        <v>95</v>
      </c>
      <c r="C98" s="208" t="s">
        <v>207</v>
      </c>
      <c r="D98" s="208" t="s">
        <v>191</v>
      </c>
      <c r="E98" s="211" t="s">
        <v>291</v>
      </c>
      <c r="F98" s="219" t="s">
        <v>108</v>
      </c>
      <c r="G98" s="220" t="s">
        <v>41</v>
      </c>
      <c r="H98" s="222">
        <v>3</v>
      </c>
      <c r="I98" s="222">
        <v>3</v>
      </c>
      <c r="J98" s="222">
        <v>3</v>
      </c>
      <c r="K98" s="214">
        <v>0</v>
      </c>
      <c r="L98" s="214">
        <v>0</v>
      </c>
      <c r="M98" s="214">
        <v>0</v>
      </c>
      <c r="N98" s="214">
        <v>0</v>
      </c>
      <c r="O98" s="214">
        <v>0</v>
      </c>
      <c r="P98" s="214">
        <v>0</v>
      </c>
      <c r="Q98" s="214">
        <v>0</v>
      </c>
    </row>
    <row r="99" spans="2:17" hidden="1">
      <c r="B99" s="225">
        <v>96</v>
      </c>
      <c r="C99" s="208" t="s">
        <v>207</v>
      </c>
      <c r="D99" s="208" t="s">
        <v>191</v>
      </c>
      <c r="E99" s="211" t="s">
        <v>292</v>
      </c>
      <c r="F99" s="219" t="s">
        <v>108</v>
      </c>
      <c r="G99" s="220" t="s">
        <v>41</v>
      </c>
      <c r="H99" s="222">
        <v>3</v>
      </c>
      <c r="I99" s="222">
        <v>3</v>
      </c>
      <c r="J99" s="222">
        <v>3</v>
      </c>
      <c r="K99" s="214">
        <v>0</v>
      </c>
      <c r="L99" s="214">
        <v>0</v>
      </c>
      <c r="M99" s="214">
        <v>0</v>
      </c>
      <c r="N99" s="214">
        <v>0</v>
      </c>
      <c r="O99" s="214">
        <v>0</v>
      </c>
      <c r="P99" s="214">
        <v>0</v>
      </c>
      <c r="Q99" s="214">
        <v>0</v>
      </c>
    </row>
    <row r="100" spans="2:17" hidden="1">
      <c r="B100" s="225">
        <v>97</v>
      </c>
      <c r="C100" s="208" t="s">
        <v>207</v>
      </c>
      <c r="D100" s="208" t="s">
        <v>191</v>
      </c>
      <c r="E100" s="211" t="s">
        <v>95</v>
      </c>
      <c r="F100" s="219" t="s">
        <v>108</v>
      </c>
      <c r="G100" s="220" t="s">
        <v>41</v>
      </c>
      <c r="H100" s="214">
        <v>0</v>
      </c>
      <c r="I100" s="222">
        <v>16</v>
      </c>
      <c r="J100" s="222">
        <v>16</v>
      </c>
      <c r="K100" s="214">
        <v>0</v>
      </c>
      <c r="L100" s="214">
        <v>0</v>
      </c>
      <c r="M100" s="214">
        <v>0</v>
      </c>
      <c r="N100" s="214">
        <v>0</v>
      </c>
      <c r="O100" s="214">
        <v>0</v>
      </c>
      <c r="P100" s="214">
        <v>0</v>
      </c>
      <c r="Q100" s="214">
        <v>0</v>
      </c>
    </row>
    <row r="101" spans="2:17" hidden="1">
      <c r="B101" s="225">
        <v>98</v>
      </c>
      <c r="C101" s="208" t="s">
        <v>207</v>
      </c>
      <c r="D101" s="208" t="s">
        <v>192</v>
      </c>
      <c r="E101" s="211" t="s">
        <v>88</v>
      </c>
      <c r="F101" s="219" t="s">
        <v>108</v>
      </c>
      <c r="G101" s="215" t="s">
        <v>28</v>
      </c>
      <c r="H101" s="208">
        <v>1</v>
      </c>
      <c r="I101" s="208">
        <v>1</v>
      </c>
      <c r="J101" s="208">
        <v>1</v>
      </c>
      <c r="K101" s="214">
        <v>0</v>
      </c>
      <c r="L101" s="214">
        <v>0</v>
      </c>
      <c r="M101" s="214">
        <v>0</v>
      </c>
      <c r="N101" s="214">
        <v>0</v>
      </c>
      <c r="O101" s="214">
        <v>0</v>
      </c>
      <c r="P101" s="214">
        <v>0</v>
      </c>
      <c r="Q101" s="214">
        <v>0</v>
      </c>
    </row>
    <row r="102" spans="2:17" hidden="1">
      <c r="B102" s="225">
        <v>99</v>
      </c>
      <c r="C102" s="208" t="s">
        <v>207</v>
      </c>
      <c r="D102" s="208" t="s">
        <v>192</v>
      </c>
      <c r="E102" s="211" t="s">
        <v>182</v>
      </c>
      <c r="F102" s="219" t="s">
        <v>108</v>
      </c>
      <c r="G102" s="220" t="s">
        <v>41</v>
      </c>
      <c r="H102" s="222" t="s">
        <v>196</v>
      </c>
      <c r="I102" s="222" t="s">
        <v>196</v>
      </c>
      <c r="J102" s="222" t="s">
        <v>196</v>
      </c>
      <c r="K102" s="214">
        <v>0</v>
      </c>
      <c r="L102" s="214">
        <v>0</v>
      </c>
      <c r="M102" s="214">
        <v>0</v>
      </c>
      <c r="N102" s="214">
        <v>0</v>
      </c>
      <c r="O102" s="214">
        <v>0</v>
      </c>
      <c r="P102" s="214">
        <v>0</v>
      </c>
      <c r="Q102" s="214">
        <v>0</v>
      </c>
    </row>
    <row r="103" spans="2:17" hidden="1">
      <c r="B103" s="225">
        <v>100</v>
      </c>
      <c r="C103" s="208" t="s">
        <v>207</v>
      </c>
      <c r="D103" s="208" t="s">
        <v>192</v>
      </c>
      <c r="E103" s="211" t="s">
        <v>185</v>
      </c>
      <c r="F103" s="219" t="s">
        <v>108</v>
      </c>
      <c r="G103" s="220" t="s">
        <v>41</v>
      </c>
      <c r="H103" s="222" t="s">
        <v>196</v>
      </c>
      <c r="I103" s="222" t="s">
        <v>196</v>
      </c>
      <c r="J103" s="222" t="s">
        <v>196</v>
      </c>
      <c r="K103" s="214">
        <v>0</v>
      </c>
      <c r="L103" s="214">
        <v>0</v>
      </c>
      <c r="M103" s="214">
        <v>0</v>
      </c>
      <c r="N103" s="214">
        <v>0</v>
      </c>
      <c r="O103" s="214">
        <v>0</v>
      </c>
      <c r="P103" s="214">
        <v>0</v>
      </c>
      <c r="Q103" s="214">
        <v>0</v>
      </c>
    </row>
    <row r="104" spans="2:17" hidden="1">
      <c r="B104" s="225">
        <v>101</v>
      </c>
      <c r="C104" s="208" t="s">
        <v>207</v>
      </c>
      <c r="D104" s="208" t="s">
        <v>192</v>
      </c>
      <c r="E104" s="211" t="s">
        <v>183</v>
      </c>
      <c r="F104" s="219" t="s">
        <v>108</v>
      </c>
      <c r="G104" s="220" t="s">
        <v>41</v>
      </c>
      <c r="H104" s="222" t="s">
        <v>196</v>
      </c>
      <c r="I104" s="222" t="s">
        <v>196</v>
      </c>
      <c r="J104" s="222" t="s">
        <v>196</v>
      </c>
      <c r="K104" s="214">
        <v>0</v>
      </c>
      <c r="L104" s="214">
        <v>0</v>
      </c>
      <c r="M104" s="214">
        <v>0</v>
      </c>
      <c r="N104" s="214">
        <v>0</v>
      </c>
      <c r="O104" s="214">
        <v>0</v>
      </c>
      <c r="P104" s="214">
        <v>0</v>
      </c>
      <c r="Q104" s="214">
        <v>0</v>
      </c>
    </row>
    <row r="105" spans="2:17" hidden="1">
      <c r="B105" s="225">
        <v>102</v>
      </c>
      <c r="C105" s="208" t="s">
        <v>207</v>
      </c>
      <c r="D105" s="208" t="s">
        <v>192</v>
      </c>
      <c r="E105" s="211" t="s">
        <v>184</v>
      </c>
      <c r="F105" s="219" t="s">
        <v>108</v>
      </c>
      <c r="G105" s="220" t="s">
        <v>41</v>
      </c>
      <c r="H105" s="222" t="s">
        <v>196</v>
      </c>
      <c r="I105" s="222" t="s">
        <v>196</v>
      </c>
      <c r="J105" s="222" t="s">
        <v>196</v>
      </c>
      <c r="K105" s="214">
        <v>0</v>
      </c>
      <c r="L105" s="214">
        <v>0</v>
      </c>
      <c r="M105" s="214">
        <v>0</v>
      </c>
      <c r="N105" s="214">
        <v>0</v>
      </c>
      <c r="O105" s="214">
        <v>0</v>
      </c>
      <c r="P105" s="214">
        <v>0</v>
      </c>
      <c r="Q105" s="214">
        <v>0</v>
      </c>
    </row>
    <row r="106" spans="2:17" hidden="1">
      <c r="B106" s="225">
        <v>103</v>
      </c>
      <c r="C106" s="208" t="s">
        <v>207</v>
      </c>
      <c r="D106" s="208" t="s">
        <v>192</v>
      </c>
      <c r="E106" s="211" t="s">
        <v>90</v>
      </c>
      <c r="F106" s="219" t="s">
        <v>108</v>
      </c>
      <c r="G106" s="220" t="s">
        <v>41</v>
      </c>
      <c r="H106" s="214">
        <v>0</v>
      </c>
      <c r="I106" s="222" t="s">
        <v>196</v>
      </c>
      <c r="J106" s="222" t="s">
        <v>196</v>
      </c>
      <c r="K106" s="214">
        <v>0</v>
      </c>
      <c r="L106" s="214">
        <v>0</v>
      </c>
      <c r="M106" s="214">
        <v>0</v>
      </c>
      <c r="N106" s="214">
        <v>0</v>
      </c>
      <c r="O106" s="214">
        <v>0</v>
      </c>
      <c r="P106" s="214">
        <v>0</v>
      </c>
      <c r="Q106" s="214">
        <v>0</v>
      </c>
    </row>
    <row r="107" spans="2:17">
      <c r="B107" s="225">
        <v>104</v>
      </c>
      <c r="C107" s="208" t="s">
        <v>207</v>
      </c>
      <c r="D107" s="208" t="s">
        <v>192</v>
      </c>
      <c r="E107" s="211" t="s">
        <v>220</v>
      </c>
      <c r="F107" s="219" t="s">
        <v>108</v>
      </c>
      <c r="G107" s="213" t="s">
        <v>39</v>
      </c>
      <c r="H107" s="214">
        <v>0</v>
      </c>
      <c r="I107" s="214">
        <v>0</v>
      </c>
      <c r="J107" s="214">
        <v>0</v>
      </c>
      <c r="K107" s="208">
        <v>1</v>
      </c>
      <c r="L107" s="208">
        <v>1</v>
      </c>
      <c r="M107" s="214">
        <v>0</v>
      </c>
      <c r="N107" s="214">
        <v>0</v>
      </c>
      <c r="O107" s="214">
        <v>0</v>
      </c>
      <c r="P107" s="214">
        <v>0</v>
      </c>
      <c r="Q107" s="214">
        <v>0</v>
      </c>
    </row>
    <row r="108" spans="2:17" hidden="1">
      <c r="B108" s="225">
        <v>105</v>
      </c>
      <c r="C108" s="208" t="s">
        <v>207</v>
      </c>
      <c r="D108" s="208" t="s">
        <v>193</v>
      </c>
      <c r="E108" s="211" t="s">
        <v>96</v>
      </c>
      <c r="F108" s="219" t="s">
        <v>108</v>
      </c>
      <c r="G108" s="215" t="s">
        <v>28</v>
      </c>
      <c r="H108" s="208">
        <v>1</v>
      </c>
      <c r="I108" s="208">
        <v>1</v>
      </c>
      <c r="J108" s="208">
        <v>1</v>
      </c>
      <c r="K108" s="214">
        <v>0</v>
      </c>
      <c r="L108" s="214">
        <v>0</v>
      </c>
      <c r="M108" s="214">
        <v>0</v>
      </c>
      <c r="N108" s="214">
        <v>0</v>
      </c>
      <c r="O108" s="214">
        <v>0</v>
      </c>
      <c r="P108" s="214">
        <v>0</v>
      </c>
      <c r="Q108" s="214">
        <v>0</v>
      </c>
    </row>
    <row r="109" spans="2:17" hidden="1">
      <c r="B109" s="278">
        <v>106</v>
      </c>
      <c r="C109" s="278" t="s">
        <v>207</v>
      </c>
      <c r="D109" s="284" t="s">
        <v>379</v>
      </c>
      <c r="E109" s="279" t="s">
        <v>378</v>
      </c>
      <c r="F109" s="280" t="s">
        <v>108</v>
      </c>
      <c r="G109" s="285" t="s">
        <v>28</v>
      </c>
      <c r="H109" s="282">
        <v>0</v>
      </c>
      <c r="I109" s="282">
        <v>0</v>
      </c>
      <c r="J109" s="284">
        <v>6</v>
      </c>
      <c r="K109" s="282">
        <v>0</v>
      </c>
      <c r="L109" s="282">
        <v>0</v>
      </c>
      <c r="M109" s="282">
        <v>0</v>
      </c>
      <c r="N109" s="282">
        <v>0</v>
      </c>
      <c r="O109" s="282">
        <v>0</v>
      </c>
      <c r="P109" s="282">
        <v>0</v>
      </c>
      <c r="Q109" s="282">
        <v>0</v>
      </c>
    </row>
    <row r="110" spans="2:17" hidden="1">
      <c r="B110" s="225">
        <v>107</v>
      </c>
      <c r="C110" s="208" t="s">
        <v>207</v>
      </c>
      <c r="D110" s="208" t="s">
        <v>194</v>
      </c>
      <c r="E110" s="211" t="s">
        <v>102</v>
      </c>
      <c r="F110" s="219" t="s">
        <v>108</v>
      </c>
      <c r="G110" s="215" t="s">
        <v>28</v>
      </c>
      <c r="H110" s="214">
        <v>0</v>
      </c>
      <c r="I110" s="214">
        <v>0</v>
      </c>
      <c r="J110" s="208">
        <v>12</v>
      </c>
      <c r="K110" s="214">
        <v>0</v>
      </c>
      <c r="L110" s="214">
        <v>0</v>
      </c>
      <c r="M110" s="214">
        <v>0</v>
      </c>
      <c r="N110" s="214">
        <v>0</v>
      </c>
      <c r="O110" s="214">
        <v>0</v>
      </c>
      <c r="P110" s="214">
        <v>0</v>
      </c>
      <c r="Q110" s="214">
        <v>0</v>
      </c>
    </row>
    <row r="111" spans="2:17" hidden="1">
      <c r="B111" s="225">
        <v>108</v>
      </c>
      <c r="C111" s="208" t="s">
        <v>207</v>
      </c>
      <c r="D111" s="208" t="s">
        <v>194</v>
      </c>
      <c r="E111" s="211" t="s">
        <v>99</v>
      </c>
      <c r="F111" s="219" t="s">
        <v>108</v>
      </c>
      <c r="G111" s="215" t="s">
        <v>28</v>
      </c>
      <c r="H111" s="208">
        <v>1</v>
      </c>
      <c r="I111" s="208">
        <v>1</v>
      </c>
      <c r="J111" s="208">
        <v>1</v>
      </c>
      <c r="K111" s="214">
        <v>0</v>
      </c>
      <c r="L111" s="214">
        <v>0</v>
      </c>
      <c r="M111" s="214">
        <v>0</v>
      </c>
      <c r="N111" s="214">
        <v>0</v>
      </c>
      <c r="O111" s="214">
        <v>0</v>
      </c>
      <c r="P111" s="214">
        <v>0</v>
      </c>
      <c r="Q111" s="214">
        <v>0</v>
      </c>
    </row>
    <row r="112" spans="2:17" hidden="1">
      <c r="B112" s="225">
        <v>109</v>
      </c>
      <c r="C112" s="208" t="s">
        <v>207</v>
      </c>
      <c r="D112" s="208" t="s">
        <v>218</v>
      </c>
      <c r="E112" s="211" t="s">
        <v>370</v>
      </c>
      <c r="F112" s="219" t="s">
        <v>108</v>
      </c>
      <c r="G112" s="213" t="s">
        <v>39</v>
      </c>
      <c r="H112" s="214">
        <v>0</v>
      </c>
      <c r="I112" s="214">
        <v>0</v>
      </c>
      <c r="J112" s="214">
        <v>0</v>
      </c>
      <c r="K112" s="208">
        <v>2</v>
      </c>
      <c r="L112" s="214">
        <v>0</v>
      </c>
      <c r="M112" s="214">
        <v>0</v>
      </c>
      <c r="N112" s="214">
        <v>0</v>
      </c>
      <c r="O112" s="214">
        <v>0</v>
      </c>
      <c r="P112" s="214">
        <v>0</v>
      </c>
      <c r="Q112" s="214">
        <v>0</v>
      </c>
    </row>
    <row r="113" spans="2:17" hidden="1">
      <c r="B113" s="225">
        <v>110</v>
      </c>
      <c r="C113" s="225" t="s">
        <v>207</v>
      </c>
      <c r="D113" s="225" t="s">
        <v>218</v>
      </c>
      <c r="E113" s="211" t="s">
        <v>371</v>
      </c>
      <c r="F113" s="219" t="s">
        <v>108</v>
      </c>
      <c r="G113" s="213" t="s">
        <v>39</v>
      </c>
      <c r="H113" s="214">
        <v>0</v>
      </c>
      <c r="I113" s="214">
        <v>0</v>
      </c>
      <c r="J113" s="214">
        <v>0</v>
      </c>
      <c r="K113" s="225">
        <v>2</v>
      </c>
      <c r="L113" s="214">
        <v>0</v>
      </c>
      <c r="M113" s="214">
        <v>0</v>
      </c>
      <c r="N113" s="214">
        <v>0</v>
      </c>
      <c r="O113" s="214">
        <v>0</v>
      </c>
      <c r="P113" s="214">
        <v>0</v>
      </c>
      <c r="Q113" s="214">
        <v>0</v>
      </c>
    </row>
    <row r="114" spans="2:17" hidden="1">
      <c r="B114" s="225">
        <v>111</v>
      </c>
      <c r="C114" s="208" t="s">
        <v>207</v>
      </c>
      <c r="D114" s="208" t="s">
        <v>221</v>
      </c>
      <c r="E114" s="211" t="s">
        <v>223</v>
      </c>
      <c r="F114" s="219" t="s">
        <v>108</v>
      </c>
      <c r="G114" s="220" t="s">
        <v>41</v>
      </c>
      <c r="H114" s="214">
        <v>0</v>
      </c>
      <c r="I114" s="214">
        <v>0</v>
      </c>
      <c r="J114" s="214">
        <v>0</v>
      </c>
      <c r="K114" s="225">
        <v>2</v>
      </c>
      <c r="L114" s="214">
        <v>0</v>
      </c>
      <c r="M114" s="214">
        <v>0</v>
      </c>
      <c r="N114" s="214">
        <v>0</v>
      </c>
      <c r="O114" s="214">
        <v>0</v>
      </c>
      <c r="P114" s="214">
        <v>0</v>
      </c>
      <c r="Q114" s="214">
        <v>0</v>
      </c>
    </row>
    <row r="115" spans="2:17" hidden="1">
      <c r="B115" s="225">
        <v>112</v>
      </c>
      <c r="C115" s="208" t="s">
        <v>207</v>
      </c>
      <c r="D115" s="208" t="s">
        <v>224</v>
      </c>
      <c r="E115" s="211" t="s">
        <v>225</v>
      </c>
      <c r="F115" s="219" t="s">
        <v>108</v>
      </c>
      <c r="G115" s="220" t="s">
        <v>41</v>
      </c>
      <c r="H115" s="214">
        <v>0</v>
      </c>
      <c r="I115" s="214">
        <v>0</v>
      </c>
      <c r="J115" s="214">
        <v>0</v>
      </c>
      <c r="K115" s="225">
        <v>8</v>
      </c>
      <c r="L115" s="214">
        <v>0</v>
      </c>
      <c r="M115" s="214">
        <v>0</v>
      </c>
      <c r="N115" s="214">
        <v>0</v>
      </c>
      <c r="O115" s="214">
        <v>0</v>
      </c>
      <c r="P115" s="214">
        <v>0</v>
      </c>
      <c r="Q115" s="214">
        <v>0</v>
      </c>
    </row>
    <row r="116" spans="2:17" hidden="1">
      <c r="B116" s="225">
        <v>113</v>
      </c>
      <c r="C116" s="208" t="s">
        <v>207</v>
      </c>
      <c r="D116" s="208" t="s">
        <v>222</v>
      </c>
      <c r="E116" s="211" t="s">
        <v>226</v>
      </c>
      <c r="F116" s="219" t="s">
        <v>108</v>
      </c>
      <c r="G116" s="220" t="s">
        <v>41</v>
      </c>
      <c r="H116" s="214">
        <v>0</v>
      </c>
      <c r="I116" s="214">
        <v>0</v>
      </c>
      <c r="J116" s="214">
        <v>0</v>
      </c>
      <c r="K116" s="225">
        <v>8</v>
      </c>
      <c r="L116" s="214">
        <v>0</v>
      </c>
      <c r="M116" s="214">
        <v>0</v>
      </c>
      <c r="N116" s="214">
        <v>0</v>
      </c>
      <c r="O116" s="214">
        <v>0</v>
      </c>
      <c r="P116" s="214">
        <v>0</v>
      </c>
      <c r="Q116" s="214">
        <v>0</v>
      </c>
    </row>
    <row r="117" spans="2:17">
      <c r="B117" s="225">
        <v>114</v>
      </c>
      <c r="C117" s="225" t="s">
        <v>207</v>
      </c>
      <c r="D117" s="225" t="s">
        <v>355</v>
      </c>
      <c r="E117" s="211" t="s">
        <v>360</v>
      </c>
      <c r="F117" s="219" t="s">
        <v>108</v>
      </c>
      <c r="G117" s="220" t="s">
        <v>41</v>
      </c>
      <c r="H117" s="214">
        <v>0</v>
      </c>
      <c r="I117" s="214">
        <v>0</v>
      </c>
      <c r="J117" s="214">
        <v>0</v>
      </c>
      <c r="K117" s="214">
        <v>0</v>
      </c>
      <c r="L117" s="222">
        <v>8</v>
      </c>
      <c r="M117" s="214">
        <v>0</v>
      </c>
      <c r="N117" s="214">
        <v>0</v>
      </c>
      <c r="O117" s="214">
        <v>0</v>
      </c>
      <c r="P117" s="214">
        <v>0</v>
      </c>
      <c r="Q117" s="214">
        <v>0</v>
      </c>
    </row>
    <row r="118" spans="2:17">
      <c r="B118" s="225">
        <v>115</v>
      </c>
      <c r="C118" s="225" t="s">
        <v>207</v>
      </c>
      <c r="D118" s="225" t="s">
        <v>359</v>
      </c>
      <c r="E118" s="211" t="s">
        <v>361</v>
      </c>
      <c r="F118" s="219" t="s">
        <v>108</v>
      </c>
      <c r="G118" s="220" t="s">
        <v>41</v>
      </c>
      <c r="H118" s="214">
        <v>0</v>
      </c>
      <c r="I118" s="214">
        <v>0</v>
      </c>
      <c r="J118" s="214">
        <v>0</v>
      </c>
      <c r="K118" s="214">
        <v>0</v>
      </c>
      <c r="L118" s="222">
        <v>8</v>
      </c>
      <c r="M118" s="214">
        <v>0</v>
      </c>
      <c r="N118" s="214">
        <v>0</v>
      </c>
      <c r="O118" s="214">
        <v>0</v>
      </c>
      <c r="P118" s="214">
        <v>0</v>
      </c>
      <c r="Q118" s="214">
        <v>0</v>
      </c>
    </row>
    <row r="119" spans="2:17">
      <c r="B119" s="225">
        <v>116</v>
      </c>
      <c r="C119" s="225" t="s">
        <v>207</v>
      </c>
      <c r="D119" s="225" t="s">
        <v>317</v>
      </c>
      <c r="E119" s="211" t="s">
        <v>315</v>
      </c>
      <c r="F119" s="219" t="s">
        <v>108</v>
      </c>
      <c r="G119" s="220" t="s">
        <v>41</v>
      </c>
      <c r="H119" s="214">
        <v>0</v>
      </c>
      <c r="I119" s="214">
        <v>0</v>
      </c>
      <c r="J119" s="214">
        <v>0</v>
      </c>
      <c r="K119" s="214">
        <v>0</v>
      </c>
      <c r="L119" s="222" t="s">
        <v>195</v>
      </c>
      <c r="M119" s="214">
        <v>0</v>
      </c>
      <c r="N119" s="214">
        <v>0</v>
      </c>
      <c r="O119" s="214">
        <v>0</v>
      </c>
      <c r="P119" s="214">
        <v>0</v>
      </c>
      <c r="Q119" s="214">
        <v>0</v>
      </c>
    </row>
    <row r="120" spans="2:17">
      <c r="B120" s="225">
        <v>117</v>
      </c>
      <c r="C120" s="225" t="s">
        <v>207</v>
      </c>
      <c r="D120" s="225" t="s">
        <v>317</v>
      </c>
      <c r="E120" s="211" t="s">
        <v>316</v>
      </c>
      <c r="F120" s="219" t="s">
        <v>108</v>
      </c>
      <c r="G120" s="220" t="s">
        <v>41</v>
      </c>
      <c r="H120" s="214">
        <v>0</v>
      </c>
      <c r="I120" s="214">
        <v>0</v>
      </c>
      <c r="J120" s="214">
        <v>0</v>
      </c>
      <c r="K120" s="214">
        <v>0</v>
      </c>
      <c r="L120" s="222" t="s">
        <v>195</v>
      </c>
      <c r="M120" s="214">
        <v>0</v>
      </c>
      <c r="N120" s="214">
        <v>0</v>
      </c>
      <c r="O120" s="214">
        <v>0</v>
      </c>
      <c r="P120" s="214">
        <v>0</v>
      </c>
      <c r="Q120" s="214">
        <v>0</v>
      </c>
    </row>
    <row r="121" spans="2:17">
      <c r="B121" s="225">
        <v>118</v>
      </c>
      <c r="C121" s="210" t="s">
        <v>209</v>
      </c>
      <c r="D121" s="210" t="s">
        <v>178</v>
      </c>
      <c r="E121" s="218" t="s">
        <v>260</v>
      </c>
      <c r="F121" s="212" t="s">
        <v>107</v>
      </c>
      <c r="G121" s="215" t="s">
        <v>28</v>
      </c>
      <c r="H121" s="208">
        <v>1</v>
      </c>
      <c r="I121" s="208">
        <v>1</v>
      </c>
      <c r="J121" s="208">
        <v>1</v>
      </c>
      <c r="K121" s="210">
        <v>1</v>
      </c>
      <c r="L121" s="210">
        <v>1</v>
      </c>
      <c r="M121" s="214">
        <v>0</v>
      </c>
      <c r="N121" s="214">
        <v>0</v>
      </c>
      <c r="O121" s="214">
        <v>0</v>
      </c>
      <c r="P121" s="214">
        <v>0</v>
      </c>
      <c r="Q121" s="214">
        <v>0</v>
      </c>
    </row>
    <row r="122" spans="2:17">
      <c r="B122" s="225">
        <v>119</v>
      </c>
      <c r="C122" s="210" t="s">
        <v>209</v>
      </c>
      <c r="D122" s="210" t="s">
        <v>178</v>
      </c>
      <c r="E122" s="218" t="s">
        <v>261</v>
      </c>
      <c r="F122" s="212" t="s">
        <v>107</v>
      </c>
      <c r="G122" s="215" t="s">
        <v>28</v>
      </c>
      <c r="H122" s="208">
        <v>4</v>
      </c>
      <c r="I122" s="208">
        <v>4</v>
      </c>
      <c r="J122" s="208">
        <v>4</v>
      </c>
      <c r="K122" s="210">
        <v>4</v>
      </c>
      <c r="L122" s="210">
        <v>4</v>
      </c>
      <c r="M122" s="210">
        <v>4</v>
      </c>
      <c r="N122" s="208">
        <v>4</v>
      </c>
      <c r="O122" s="208">
        <v>4</v>
      </c>
      <c r="P122" s="208">
        <v>4</v>
      </c>
      <c r="Q122" s="208">
        <v>4</v>
      </c>
    </row>
    <row r="123" spans="2:17" hidden="1">
      <c r="B123" s="225">
        <v>120</v>
      </c>
      <c r="C123" s="210" t="s">
        <v>209</v>
      </c>
      <c r="D123" s="210" t="s">
        <v>178</v>
      </c>
      <c r="E123" s="218" t="s">
        <v>262</v>
      </c>
      <c r="F123" s="212" t="s">
        <v>107</v>
      </c>
      <c r="G123" s="215" t="s">
        <v>28</v>
      </c>
      <c r="H123" s="214">
        <v>0</v>
      </c>
      <c r="I123" s="214">
        <v>0</v>
      </c>
      <c r="J123" s="214">
        <v>0</v>
      </c>
      <c r="K123" s="214">
        <v>0</v>
      </c>
      <c r="L123" s="214">
        <v>0</v>
      </c>
      <c r="M123" s="214">
        <v>0</v>
      </c>
      <c r="N123" s="214">
        <v>0</v>
      </c>
      <c r="O123" s="208">
        <v>4</v>
      </c>
      <c r="P123" s="214">
        <v>0</v>
      </c>
      <c r="Q123" s="208">
        <v>4</v>
      </c>
    </row>
    <row r="124" spans="2:17">
      <c r="B124" s="225">
        <v>121</v>
      </c>
      <c r="C124" s="210" t="s">
        <v>210</v>
      </c>
      <c r="D124" s="210" t="s">
        <v>180</v>
      </c>
      <c r="E124" s="211" t="s">
        <v>166</v>
      </c>
      <c r="F124" s="212" t="s">
        <v>107</v>
      </c>
      <c r="G124" s="215" t="s">
        <v>28</v>
      </c>
      <c r="H124" s="208">
        <v>2</v>
      </c>
      <c r="I124" s="208">
        <v>2</v>
      </c>
      <c r="J124" s="208">
        <v>2</v>
      </c>
      <c r="K124" s="210">
        <v>2</v>
      </c>
      <c r="L124" s="210">
        <v>2</v>
      </c>
      <c r="M124" s="210">
        <v>2</v>
      </c>
      <c r="N124" s="214">
        <v>0</v>
      </c>
      <c r="O124" s="214">
        <v>0</v>
      </c>
      <c r="P124" s="214">
        <v>0</v>
      </c>
      <c r="Q124" s="214">
        <v>0</v>
      </c>
    </row>
    <row r="125" spans="2:17">
      <c r="B125" s="225">
        <v>122</v>
      </c>
      <c r="C125" s="210" t="s">
        <v>210</v>
      </c>
      <c r="D125" s="210" t="s">
        <v>180</v>
      </c>
      <c r="E125" s="211" t="s">
        <v>167</v>
      </c>
      <c r="F125" s="212" t="s">
        <v>107</v>
      </c>
      <c r="G125" s="215" t="s">
        <v>28</v>
      </c>
      <c r="H125" s="208">
        <v>2</v>
      </c>
      <c r="I125" s="208">
        <v>2</v>
      </c>
      <c r="J125" s="208">
        <v>2</v>
      </c>
      <c r="K125" s="210">
        <v>2</v>
      </c>
      <c r="L125" s="210">
        <v>2</v>
      </c>
      <c r="M125" s="214">
        <v>0</v>
      </c>
      <c r="N125" s="214">
        <v>0</v>
      </c>
      <c r="O125" s="214">
        <v>0</v>
      </c>
      <c r="P125" s="214">
        <v>0</v>
      </c>
      <c r="Q125" s="214">
        <v>0</v>
      </c>
    </row>
    <row r="126" spans="2:17">
      <c r="B126" s="225">
        <v>123</v>
      </c>
      <c r="C126" s="210" t="s">
        <v>210</v>
      </c>
      <c r="D126" s="210" t="s">
        <v>180</v>
      </c>
      <c r="E126" s="211" t="s">
        <v>170</v>
      </c>
      <c r="F126" s="212" t="s">
        <v>107</v>
      </c>
      <c r="G126" s="215" t="s">
        <v>28</v>
      </c>
      <c r="H126" s="214">
        <v>0</v>
      </c>
      <c r="I126" s="208">
        <v>2</v>
      </c>
      <c r="J126" s="208">
        <v>2</v>
      </c>
      <c r="K126" s="214">
        <v>0</v>
      </c>
      <c r="L126" s="210">
        <v>2</v>
      </c>
      <c r="M126" s="214">
        <v>0</v>
      </c>
      <c r="N126" s="214">
        <v>0</v>
      </c>
      <c r="O126" s="214">
        <v>0</v>
      </c>
      <c r="P126" s="214">
        <v>0</v>
      </c>
      <c r="Q126" s="214">
        <v>0</v>
      </c>
    </row>
    <row r="127" spans="2:17" hidden="1">
      <c r="B127" s="225">
        <v>124</v>
      </c>
      <c r="C127" s="210" t="s">
        <v>210</v>
      </c>
      <c r="D127" s="210" t="s">
        <v>180</v>
      </c>
      <c r="E127" s="211" t="s">
        <v>171</v>
      </c>
      <c r="F127" s="212" t="s">
        <v>107</v>
      </c>
      <c r="G127" s="215" t="s">
        <v>28</v>
      </c>
      <c r="H127" s="214">
        <v>0</v>
      </c>
      <c r="I127" s="214">
        <v>0</v>
      </c>
      <c r="J127" s="208">
        <v>2</v>
      </c>
      <c r="K127" s="214">
        <v>0</v>
      </c>
      <c r="L127" s="214">
        <v>0</v>
      </c>
      <c r="M127" s="214">
        <v>0</v>
      </c>
      <c r="N127" s="214">
        <v>0</v>
      </c>
      <c r="O127" s="214">
        <v>0</v>
      </c>
      <c r="P127" s="214">
        <v>0</v>
      </c>
      <c r="Q127" s="214">
        <v>0</v>
      </c>
    </row>
    <row r="128" spans="2:17" hidden="1">
      <c r="B128" s="225">
        <v>125</v>
      </c>
      <c r="C128" s="210" t="s">
        <v>210</v>
      </c>
      <c r="D128" s="210" t="s">
        <v>181</v>
      </c>
      <c r="E128" s="211" t="s">
        <v>168</v>
      </c>
      <c r="F128" s="212" t="s">
        <v>107</v>
      </c>
      <c r="G128" s="213" t="s">
        <v>39</v>
      </c>
      <c r="H128" s="208">
        <v>2</v>
      </c>
      <c r="I128" s="208">
        <v>2</v>
      </c>
      <c r="J128" s="208">
        <v>2</v>
      </c>
      <c r="K128" s="210">
        <v>2</v>
      </c>
      <c r="L128" s="214">
        <v>0</v>
      </c>
      <c r="M128" s="210">
        <v>2</v>
      </c>
      <c r="N128" s="214">
        <v>0</v>
      </c>
      <c r="O128" s="214">
        <v>0</v>
      </c>
      <c r="P128" s="214">
        <v>0</v>
      </c>
      <c r="Q128" s="214">
        <v>0</v>
      </c>
    </row>
    <row r="129" spans="2:19" hidden="1">
      <c r="B129" s="225">
        <v>126</v>
      </c>
      <c r="C129" s="210" t="s">
        <v>210</v>
      </c>
      <c r="D129" s="210" t="s">
        <v>181</v>
      </c>
      <c r="E129" s="211" t="s">
        <v>169</v>
      </c>
      <c r="F129" s="212" t="s">
        <v>107</v>
      </c>
      <c r="G129" s="213" t="s">
        <v>39</v>
      </c>
      <c r="H129" s="214">
        <v>0</v>
      </c>
      <c r="I129" s="208">
        <v>2</v>
      </c>
      <c r="J129" s="208">
        <v>2</v>
      </c>
      <c r="K129" s="214">
        <v>0</v>
      </c>
      <c r="L129" s="214">
        <v>0</v>
      </c>
      <c r="M129" s="214">
        <v>0</v>
      </c>
      <c r="N129" s="214">
        <v>0</v>
      </c>
      <c r="O129" s="214">
        <v>0</v>
      </c>
      <c r="P129" s="214">
        <v>0</v>
      </c>
      <c r="Q129" s="214">
        <v>0</v>
      </c>
    </row>
    <row r="130" spans="2:19">
      <c r="B130" s="225">
        <v>127</v>
      </c>
      <c r="C130" s="210" t="s">
        <v>210</v>
      </c>
      <c r="D130" s="210" t="s">
        <v>181</v>
      </c>
      <c r="E130" s="211" t="s">
        <v>256</v>
      </c>
      <c r="F130" s="212" t="s">
        <v>107</v>
      </c>
      <c r="G130" s="213" t="s">
        <v>39</v>
      </c>
      <c r="H130" s="214">
        <v>0</v>
      </c>
      <c r="I130" s="214">
        <v>0</v>
      </c>
      <c r="J130" s="214">
        <v>0</v>
      </c>
      <c r="K130" s="214">
        <v>0</v>
      </c>
      <c r="L130" s="221">
        <v>10</v>
      </c>
      <c r="M130" s="214">
        <v>0</v>
      </c>
      <c r="N130" s="214">
        <v>0</v>
      </c>
      <c r="O130" s="214">
        <v>0</v>
      </c>
      <c r="P130" s="214">
        <v>0</v>
      </c>
      <c r="Q130" s="214">
        <v>0</v>
      </c>
    </row>
    <row r="131" spans="2:19">
      <c r="B131" s="225">
        <v>128</v>
      </c>
      <c r="C131" s="210" t="s">
        <v>210</v>
      </c>
      <c r="D131" s="210" t="s">
        <v>181</v>
      </c>
      <c r="E131" s="211" t="s">
        <v>257</v>
      </c>
      <c r="F131" s="212" t="s">
        <v>107</v>
      </c>
      <c r="G131" s="213" t="s">
        <v>39</v>
      </c>
      <c r="H131" s="214">
        <v>0</v>
      </c>
      <c r="I131" s="214">
        <v>0</v>
      </c>
      <c r="J131" s="214">
        <v>0</v>
      </c>
      <c r="K131" s="214">
        <v>0</v>
      </c>
      <c r="L131" s="221" t="s">
        <v>195</v>
      </c>
      <c r="M131" s="214">
        <v>0</v>
      </c>
      <c r="N131" s="214">
        <v>0</v>
      </c>
      <c r="O131" s="214">
        <v>0</v>
      </c>
      <c r="P131" s="214">
        <v>0</v>
      </c>
      <c r="Q131" s="214">
        <v>0</v>
      </c>
    </row>
    <row r="132" spans="2:19">
      <c r="B132" s="225">
        <v>129</v>
      </c>
      <c r="C132" s="210" t="s">
        <v>210</v>
      </c>
      <c r="D132" s="210" t="s">
        <v>181</v>
      </c>
      <c r="E132" s="211" t="s">
        <v>258</v>
      </c>
      <c r="F132" s="212" t="s">
        <v>107</v>
      </c>
      <c r="G132" s="213" t="s">
        <v>39</v>
      </c>
      <c r="H132" s="214">
        <v>0</v>
      </c>
      <c r="I132" s="214">
        <v>0</v>
      </c>
      <c r="J132" s="214">
        <v>0</v>
      </c>
      <c r="K132" s="214">
        <v>0</v>
      </c>
      <c r="L132" s="221">
        <v>10</v>
      </c>
      <c r="M132" s="214">
        <v>0</v>
      </c>
      <c r="N132" s="214">
        <v>0</v>
      </c>
      <c r="O132" s="214">
        <v>0</v>
      </c>
      <c r="P132" s="214">
        <v>0</v>
      </c>
      <c r="Q132" s="214">
        <v>0</v>
      </c>
    </row>
    <row r="133" spans="2:19">
      <c r="B133" s="225">
        <v>130</v>
      </c>
      <c r="C133" s="210" t="s">
        <v>210</v>
      </c>
      <c r="D133" s="210" t="s">
        <v>181</v>
      </c>
      <c r="E133" s="211" t="s">
        <v>259</v>
      </c>
      <c r="F133" s="212" t="s">
        <v>107</v>
      </c>
      <c r="G133" s="213" t="s">
        <v>39</v>
      </c>
      <c r="H133" s="214">
        <v>0</v>
      </c>
      <c r="I133" s="214">
        <v>0</v>
      </c>
      <c r="J133" s="214">
        <v>0</v>
      </c>
      <c r="K133" s="214">
        <v>0</v>
      </c>
      <c r="L133" s="221" t="s">
        <v>195</v>
      </c>
      <c r="M133" s="214">
        <v>0</v>
      </c>
      <c r="N133" s="214">
        <v>0</v>
      </c>
      <c r="O133" s="214">
        <v>0</v>
      </c>
      <c r="P133" s="214">
        <v>0</v>
      </c>
      <c r="Q133" s="214">
        <v>0</v>
      </c>
    </row>
    <row r="134" spans="2:19">
      <c r="B134" s="225">
        <v>131</v>
      </c>
      <c r="C134" s="210" t="s">
        <v>210</v>
      </c>
      <c r="D134" s="210" t="s">
        <v>181</v>
      </c>
      <c r="E134" s="211" t="s">
        <v>255</v>
      </c>
      <c r="F134" s="212" t="s">
        <v>107</v>
      </c>
      <c r="G134" s="213" t="s">
        <v>39</v>
      </c>
      <c r="H134" s="214">
        <v>0</v>
      </c>
      <c r="I134" s="214">
        <v>0</v>
      </c>
      <c r="J134" s="214">
        <v>0</v>
      </c>
      <c r="K134" s="214">
        <v>0</v>
      </c>
      <c r="L134" s="221">
        <v>5</v>
      </c>
      <c r="M134" s="214">
        <v>0</v>
      </c>
      <c r="N134" s="214">
        <v>0</v>
      </c>
      <c r="O134" s="214">
        <v>0</v>
      </c>
      <c r="P134" s="214">
        <v>0</v>
      </c>
      <c r="Q134" s="214">
        <v>0</v>
      </c>
    </row>
    <row r="135" spans="2:19">
      <c r="B135" s="225">
        <v>132</v>
      </c>
      <c r="C135" s="210" t="s">
        <v>210</v>
      </c>
      <c r="D135" s="210" t="s">
        <v>181</v>
      </c>
      <c r="E135" s="211" t="s">
        <v>254</v>
      </c>
      <c r="F135" s="212" t="s">
        <v>107</v>
      </c>
      <c r="G135" s="213" t="s">
        <v>39</v>
      </c>
      <c r="H135" s="214">
        <v>0</v>
      </c>
      <c r="I135" s="214">
        <v>0</v>
      </c>
      <c r="J135" s="214">
        <v>0</v>
      </c>
      <c r="K135" s="214">
        <v>0</v>
      </c>
      <c r="L135" s="221" t="s">
        <v>195</v>
      </c>
      <c r="M135" s="214">
        <v>0</v>
      </c>
      <c r="N135" s="214">
        <v>0</v>
      </c>
      <c r="O135" s="214">
        <v>0</v>
      </c>
      <c r="P135" s="214">
        <v>0</v>
      </c>
      <c r="Q135" s="214">
        <v>0</v>
      </c>
    </row>
    <row r="136" spans="2:19">
      <c r="G136" s="208" t="s">
        <v>237</v>
      </c>
      <c r="H136" s="223">
        <f t="shared" ref="H136:Q136" si="0">SUM(H4:H135)</f>
        <v>86</v>
      </c>
      <c r="I136" s="223">
        <f t="shared" si="0"/>
        <v>118</v>
      </c>
      <c r="J136" s="223">
        <f t="shared" si="0"/>
        <v>145</v>
      </c>
      <c r="K136" s="223">
        <f t="shared" si="0"/>
        <v>95</v>
      </c>
      <c r="L136" s="223">
        <f t="shared" si="0"/>
        <v>136</v>
      </c>
      <c r="M136" s="223">
        <f t="shared" si="0"/>
        <v>39</v>
      </c>
      <c r="N136" s="223">
        <f t="shared" si="0"/>
        <v>80</v>
      </c>
      <c r="O136" s="223">
        <f t="shared" si="0"/>
        <v>120</v>
      </c>
      <c r="P136" s="223">
        <f t="shared" si="0"/>
        <v>80</v>
      </c>
      <c r="Q136" s="223">
        <f t="shared" si="0"/>
        <v>120</v>
      </c>
      <c r="S136">
        <v>28</v>
      </c>
    </row>
    <row r="137" spans="2:19">
      <c r="N137"/>
      <c r="O137"/>
      <c r="P137"/>
      <c r="Q137"/>
    </row>
    <row r="138" spans="2:19">
      <c r="B138" s="206"/>
      <c r="F138" s="206"/>
      <c r="G138" s="212" t="s">
        <v>107</v>
      </c>
      <c r="H138" s="211">
        <f t="shared" ref="H138:Q138" si="1">SUMIF($F$4:$F$135,"一般",H4:H135)</f>
        <v>14</v>
      </c>
      <c r="I138" s="211">
        <f t="shared" si="1"/>
        <v>18</v>
      </c>
      <c r="J138" s="211">
        <f t="shared" si="1"/>
        <v>20</v>
      </c>
      <c r="K138" s="211">
        <f t="shared" si="1"/>
        <v>18</v>
      </c>
      <c r="L138" s="211">
        <f t="shared" si="1"/>
        <v>59</v>
      </c>
      <c r="M138" s="211">
        <f t="shared" si="1"/>
        <v>21</v>
      </c>
      <c r="N138" s="211">
        <f t="shared" si="1"/>
        <v>32</v>
      </c>
      <c r="O138" s="211">
        <f t="shared" si="1"/>
        <v>48</v>
      </c>
      <c r="P138" s="211">
        <f t="shared" si="1"/>
        <v>32</v>
      </c>
      <c r="Q138" s="211">
        <f t="shared" si="1"/>
        <v>48</v>
      </c>
    </row>
    <row r="139" spans="2:19">
      <c r="B139" s="206"/>
      <c r="F139" s="206"/>
      <c r="G139" s="219" t="s">
        <v>108</v>
      </c>
      <c r="H139" s="211">
        <f t="shared" ref="H139:Q139" si="2">SUMIF($F$4:$F$135,"専門",H4:H135)</f>
        <v>72</v>
      </c>
      <c r="I139" s="211">
        <f t="shared" si="2"/>
        <v>100</v>
      </c>
      <c r="J139" s="211">
        <f t="shared" si="2"/>
        <v>125</v>
      </c>
      <c r="K139" s="211">
        <f t="shared" si="2"/>
        <v>77</v>
      </c>
      <c r="L139" s="211">
        <f t="shared" si="2"/>
        <v>77</v>
      </c>
      <c r="M139" s="211">
        <f t="shared" si="2"/>
        <v>18</v>
      </c>
      <c r="N139" s="211">
        <f t="shared" si="2"/>
        <v>48</v>
      </c>
      <c r="O139" s="211">
        <f t="shared" si="2"/>
        <v>72</v>
      </c>
      <c r="P139" s="211">
        <f t="shared" si="2"/>
        <v>48</v>
      </c>
      <c r="Q139" s="211">
        <f t="shared" si="2"/>
        <v>72</v>
      </c>
      <c r="S139" t="e">
        <f>S136*#REF!</f>
        <v>#REF!</v>
      </c>
    </row>
    <row r="140" spans="2:19">
      <c r="B140" s="206"/>
      <c r="F140" s="206"/>
      <c r="G140" s="206" t="s">
        <v>373</v>
      </c>
      <c r="H140" s="224">
        <f>H139/H136</f>
        <v>0.83720930232558144</v>
      </c>
      <c r="I140" s="224">
        <f t="shared" ref="I140:Q140" si="3">I139/I136</f>
        <v>0.84745762711864403</v>
      </c>
      <c r="J140" s="224">
        <f t="shared" si="3"/>
        <v>0.86206896551724133</v>
      </c>
      <c r="K140" s="224">
        <f t="shared" si="3"/>
        <v>0.81052631578947365</v>
      </c>
      <c r="L140" s="224">
        <f t="shared" si="3"/>
        <v>0.56617647058823528</v>
      </c>
      <c r="M140" s="224">
        <f t="shared" si="3"/>
        <v>0.46153846153846156</v>
      </c>
      <c r="N140" s="224">
        <f t="shared" si="3"/>
        <v>0.6</v>
      </c>
      <c r="O140" s="224">
        <f t="shared" si="3"/>
        <v>0.6</v>
      </c>
      <c r="P140" s="224">
        <f t="shared" si="3"/>
        <v>0.6</v>
      </c>
      <c r="Q140" s="224">
        <f t="shared" si="3"/>
        <v>0.6</v>
      </c>
    </row>
    <row r="141" spans="2:19">
      <c r="B141" s="206"/>
      <c r="F141" s="206"/>
      <c r="G141" s="206"/>
      <c r="S141" s="244" t="e">
        <f>#REF!*S139</f>
        <v>#REF!</v>
      </c>
    </row>
    <row r="142" spans="2:19">
      <c r="B142" s="206"/>
      <c r="F142" s="206"/>
      <c r="G142" s="215" t="s">
        <v>28</v>
      </c>
      <c r="H142" s="211">
        <f t="shared" ref="H142:Q142" si="4">SUMIF($G$4:$G$135,"必須",H4:H135)</f>
        <v>43</v>
      </c>
      <c r="I142" s="211">
        <f t="shared" si="4"/>
        <v>45</v>
      </c>
      <c r="J142" s="211">
        <f t="shared" si="4"/>
        <v>65</v>
      </c>
      <c r="K142" s="211">
        <f t="shared" si="4"/>
        <v>41</v>
      </c>
      <c r="L142" s="211">
        <f t="shared" si="4"/>
        <v>59</v>
      </c>
      <c r="M142" s="211">
        <f t="shared" si="4"/>
        <v>20</v>
      </c>
      <c r="N142" s="211">
        <f t="shared" si="4"/>
        <v>56</v>
      </c>
      <c r="O142" s="211">
        <f t="shared" si="4"/>
        <v>80</v>
      </c>
      <c r="P142" s="211">
        <f t="shared" si="4"/>
        <v>56</v>
      </c>
      <c r="Q142" s="211">
        <f t="shared" si="4"/>
        <v>80</v>
      </c>
    </row>
    <row r="143" spans="2:19">
      <c r="B143" s="206"/>
      <c r="F143" s="206"/>
      <c r="G143" s="220" t="s">
        <v>41</v>
      </c>
      <c r="H143" s="211">
        <f t="shared" ref="H143:Q143" si="5">SUMIF($G$4:$G$135,"選必",H4:H135)</f>
        <v>12</v>
      </c>
      <c r="I143" s="211">
        <f t="shared" si="5"/>
        <v>28</v>
      </c>
      <c r="J143" s="211">
        <f t="shared" si="5"/>
        <v>28</v>
      </c>
      <c r="K143" s="211">
        <f t="shared" si="5"/>
        <v>18</v>
      </c>
      <c r="L143" s="211">
        <f t="shared" si="5"/>
        <v>16</v>
      </c>
      <c r="M143" s="211">
        <f t="shared" si="5"/>
        <v>0</v>
      </c>
      <c r="N143" s="211">
        <f t="shared" si="5"/>
        <v>0</v>
      </c>
      <c r="O143" s="211">
        <f t="shared" si="5"/>
        <v>0</v>
      </c>
      <c r="P143" s="211">
        <f t="shared" si="5"/>
        <v>0</v>
      </c>
      <c r="Q143" s="211">
        <f t="shared" si="5"/>
        <v>0</v>
      </c>
    </row>
    <row r="144" spans="2:19">
      <c r="B144" s="206"/>
      <c r="F144" s="206"/>
      <c r="G144" s="213" t="s">
        <v>39</v>
      </c>
      <c r="H144" s="211">
        <f t="shared" ref="H144:Q144" si="6">SUMIF($G$4:$G$135,"選択",H4:H135)</f>
        <v>31</v>
      </c>
      <c r="I144" s="211">
        <f t="shared" si="6"/>
        <v>45</v>
      </c>
      <c r="J144" s="211">
        <f t="shared" si="6"/>
        <v>52</v>
      </c>
      <c r="K144" s="211">
        <f t="shared" si="6"/>
        <v>36</v>
      </c>
      <c r="L144" s="211">
        <f t="shared" si="6"/>
        <v>61</v>
      </c>
      <c r="M144" s="211">
        <f t="shared" si="6"/>
        <v>19</v>
      </c>
      <c r="N144" s="211">
        <f t="shared" si="6"/>
        <v>24</v>
      </c>
      <c r="O144" s="211">
        <f t="shared" si="6"/>
        <v>40</v>
      </c>
      <c r="P144" s="211">
        <f t="shared" si="6"/>
        <v>24</v>
      </c>
      <c r="Q144" s="211">
        <f t="shared" si="6"/>
        <v>40</v>
      </c>
    </row>
    <row r="145" spans="2:18">
      <c r="B145" s="206"/>
      <c r="F145" s="206"/>
      <c r="G145" s="206"/>
      <c r="H145" s="224">
        <f>SUM(H142:H143)/H136</f>
        <v>0.63953488372093026</v>
      </c>
      <c r="I145" s="224">
        <f t="shared" ref="I145:Q145" si="7">SUM(I142:I143)/I136</f>
        <v>0.61864406779661019</v>
      </c>
      <c r="J145" s="224">
        <f t="shared" si="7"/>
        <v>0.64137931034482754</v>
      </c>
      <c r="K145" s="224">
        <f t="shared" si="7"/>
        <v>0.62105263157894741</v>
      </c>
      <c r="L145" s="224">
        <f t="shared" si="7"/>
        <v>0.55147058823529416</v>
      </c>
      <c r="M145" s="224">
        <f t="shared" si="7"/>
        <v>0.51282051282051277</v>
      </c>
      <c r="N145" s="224">
        <f t="shared" si="7"/>
        <v>0.7</v>
      </c>
      <c r="O145" s="224">
        <f t="shared" si="7"/>
        <v>0.66666666666666663</v>
      </c>
      <c r="P145" s="224">
        <f t="shared" si="7"/>
        <v>0.7</v>
      </c>
      <c r="Q145" s="224">
        <f t="shared" si="7"/>
        <v>0.66666666666666663</v>
      </c>
      <c r="R145" s="224"/>
    </row>
    <row r="146" spans="2:18">
      <c r="B146" s="206"/>
      <c r="F146" s="206"/>
      <c r="G146" s="206"/>
    </row>
    <row r="147" spans="2:18">
      <c r="B147" s="206"/>
      <c r="F147" s="206"/>
      <c r="G147" s="206"/>
    </row>
    <row r="148" spans="2:18">
      <c r="G148" s="208" t="s">
        <v>233</v>
      </c>
      <c r="H148" s="210">
        <v>62</v>
      </c>
      <c r="I148" s="210">
        <v>93</v>
      </c>
      <c r="J148" s="210">
        <v>124</v>
      </c>
      <c r="K148" s="210">
        <v>62</v>
      </c>
      <c r="L148" s="210">
        <v>93</v>
      </c>
      <c r="M148" s="210">
        <v>31</v>
      </c>
      <c r="N148" s="210">
        <v>62</v>
      </c>
      <c r="O148" s="210">
        <v>93</v>
      </c>
      <c r="P148" s="210">
        <v>62</v>
      </c>
      <c r="Q148" s="210">
        <v>93</v>
      </c>
    </row>
  </sheetData>
  <autoFilter ref="H3:R136" xr:uid="{00000000-0009-0000-0000-000000000000}">
    <filterColumn colId="4">
      <filters>
        <filter val="↑"/>
        <filter val="↓"/>
        <filter val="1"/>
        <filter val="10"/>
        <filter val="136"/>
        <filter val="2"/>
        <filter val="4"/>
        <filter val="5"/>
        <filter val="6"/>
        <filter val="8"/>
      </filters>
    </filterColumn>
  </autoFilter>
  <mergeCells count="7">
    <mergeCell ref="N2:Q2"/>
    <mergeCell ref="B2:B3"/>
    <mergeCell ref="E2:E3"/>
    <mergeCell ref="F2:F3"/>
    <mergeCell ref="H2:M2"/>
    <mergeCell ref="G2:G3"/>
    <mergeCell ref="C2:D2"/>
  </mergeCells>
  <phoneticPr fontId="1"/>
  <pageMargins left="0.70866141732283472" right="0.70866141732283472" top="0.74803149606299213" bottom="0.74803149606299213" header="0.31496062992125984" footer="0.31496062992125984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T201"/>
  <sheetViews>
    <sheetView view="pageBreakPreview" topLeftCell="A165" zoomScale="78" zoomScaleNormal="85" zoomScaleSheetLayoutView="78" workbookViewId="0">
      <selection activeCell="C180" sqref="C180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0.625" style="15" bestFit="1" customWidth="1"/>
    <col min="5" max="5" width="10" style="2" customWidth="1"/>
    <col min="6" max="7" width="9.125" style="2" customWidth="1"/>
    <col min="8" max="18" width="7" style="2" customWidth="1"/>
    <col min="19" max="20" width="6" style="6" customWidth="1"/>
    <col min="21" max="16384" width="9.25" style="2"/>
  </cols>
  <sheetData>
    <row r="1" spans="1:20" ht="14.25">
      <c r="E1" s="2" t="s">
        <v>56</v>
      </c>
      <c r="F1" s="2">
        <v>8</v>
      </c>
      <c r="G1" s="2" t="s">
        <v>53</v>
      </c>
      <c r="O1" s="153"/>
      <c r="P1" s="153"/>
    </row>
    <row r="2" spans="1:20">
      <c r="E2" s="2" t="s">
        <v>55</v>
      </c>
      <c r="F2" s="2">
        <v>16</v>
      </c>
      <c r="G2" s="2" t="s">
        <v>57</v>
      </c>
    </row>
    <row r="3" spans="1:20">
      <c r="E3" s="2" t="s">
        <v>54</v>
      </c>
      <c r="F3" s="2">
        <v>3</v>
      </c>
    </row>
    <row r="4" spans="1:20" ht="21">
      <c r="A4" s="1" t="s">
        <v>19</v>
      </c>
      <c r="B4" s="3"/>
    </row>
    <row r="5" spans="1:20" ht="21.75" thickBot="1">
      <c r="A5" s="1"/>
      <c r="B5" s="1" t="s">
        <v>20</v>
      </c>
      <c r="S5" s="36"/>
    </row>
    <row r="6" spans="1:20" ht="18" customHeight="1" thickBot="1">
      <c r="B6" s="316" t="s">
        <v>2</v>
      </c>
      <c r="C6" s="331" t="s">
        <v>3</v>
      </c>
      <c r="D6" s="321" t="s">
        <v>106</v>
      </c>
      <c r="E6" s="316" t="s">
        <v>4</v>
      </c>
      <c r="F6" s="323" t="s">
        <v>51</v>
      </c>
      <c r="G6" s="323" t="s">
        <v>52</v>
      </c>
      <c r="H6" s="307" t="s">
        <v>5</v>
      </c>
      <c r="I6" s="325"/>
      <c r="J6" s="307" t="s">
        <v>6</v>
      </c>
      <c r="K6" s="325"/>
      <c r="L6" s="326" t="s">
        <v>26</v>
      </c>
      <c r="M6" s="307" t="s">
        <v>7</v>
      </c>
      <c r="N6" s="308"/>
      <c r="O6" s="308"/>
      <c r="P6" s="308"/>
      <c r="Q6" s="309"/>
      <c r="R6" s="316" t="s">
        <v>35</v>
      </c>
      <c r="S6" s="58"/>
      <c r="T6" s="58"/>
    </row>
    <row r="7" spans="1:20" ht="18" customHeight="1" thickBot="1">
      <c r="B7" s="317"/>
      <c r="C7" s="332"/>
      <c r="D7" s="322"/>
      <c r="E7" s="317"/>
      <c r="F7" s="324"/>
      <c r="G7" s="324"/>
      <c r="H7" s="86" t="s">
        <v>8</v>
      </c>
      <c r="I7" s="86" t="s">
        <v>9</v>
      </c>
      <c r="J7" s="60" t="s">
        <v>29</v>
      </c>
      <c r="K7" s="60" t="s">
        <v>30</v>
      </c>
      <c r="L7" s="327"/>
      <c r="M7" s="10" t="s">
        <v>22</v>
      </c>
      <c r="N7" s="10" t="s">
        <v>23</v>
      </c>
      <c r="O7" s="10" t="s">
        <v>24</v>
      </c>
      <c r="P7" s="10" t="s">
        <v>150</v>
      </c>
      <c r="Q7" s="10" t="s">
        <v>151</v>
      </c>
      <c r="R7" s="317"/>
      <c r="S7" s="59"/>
      <c r="T7" s="59"/>
    </row>
    <row r="8" spans="1:20" ht="16.5" customHeight="1">
      <c r="B8" s="310" t="s">
        <v>15</v>
      </c>
      <c r="C8" s="19" t="s">
        <v>69</v>
      </c>
      <c r="D8" s="148" t="s">
        <v>107</v>
      </c>
      <c r="E8" s="91" t="s">
        <v>27</v>
      </c>
      <c r="F8" s="21">
        <f>SUM(M8:Q8)*$F$1</f>
        <v>64</v>
      </c>
      <c r="G8" s="21">
        <f>F8</f>
        <v>64</v>
      </c>
      <c r="H8" s="20" t="s">
        <v>0</v>
      </c>
      <c r="I8" s="20"/>
      <c r="J8" s="20" t="s">
        <v>0</v>
      </c>
      <c r="K8" s="20"/>
      <c r="L8" s="20"/>
      <c r="M8" s="21">
        <v>2</v>
      </c>
      <c r="N8" s="21">
        <v>2</v>
      </c>
      <c r="O8" s="21">
        <v>2</v>
      </c>
      <c r="P8" s="21">
        <v>2</v>
      </c>
      <c r="Q8" s="21">
        <v>0</v>
      </c>
      <c r="R8" s="108">
        <f>F8/$F$2/2</f>
        <v>2</v>
      </c>
      <c r="S8" s="47"/>
      <c r="T8" s="47"/>
    </row>
    <row r="9" spans="1:20" ht="16.5" customHeight="1">
      <c r="B9" s="310"/>
      <c r="C9" s="43" t="s">
        <v>260</v>
      </c>
      <c r="D9" s="149" t="s">
        <v>107</v>
      </c>
      <c r="E9" s="92" t="s">
        <v>28</v>
      </c>
      <c r="F9" s="24">
        <f>SUM(M9:Q9)*$F$1</f>
        <v>16</v>
      </c>
      <c r="G9" s="24">
        <f t="shared" ref="G9:G10" si="0">F9</f>
        <v>16</v>
      </c>
      <c r="H9" s="44" t="s">
        <v>0</v>
      </c>
      <c r="I9" s="44"/>
      <c r="J9" s="23" t="s">
        <v>1</v>
      </c>
      <c r="K9" s="44"/>
      <c r="L9" s="44"/>
      <c r="M9" s="61">
        <v>0</v>
      </c>
      <c r="N9" s="61">
        <v>0</v>
      </c>
      <c r="O9" s="61">
        <v>0</v>
      </c>
      <c r="P9" s="61">
        <v>2</v>
      </c>
      <c r="Q9" s="61">
        <v>0</v>
      </c>
      <c r="R9" s="24">
        <f t="shared" ref="R9:R27" si="1">F9/$F$2</f>
        <v>1</v>
      </c>
      <c r="S9" s="47"/>
      <c r="T9" s="47"/>
    </row>
    <row r="10" spans="1:20" ht="16.5" customHeight="1">
      <c r="B10" s="310"/>
      <c r="C10" s="43" t="s">
        <v>103</v>
      </c>
      <c r="D10" s="149" t="s">
        <v>107</v>
      </c>
      <c r="E10" s="93" t="s">
        <v>39</v>
      </c>
      <c r="F10" s="24">
        <f>SUM(M10:Q10)*$F$1</f>
        <v>16</v>
      </c>
      <c r="G10" s="24">
        <f t="shared" si="0"/>
        <v>16</v>
      </c>
      <c r="H10" s="44" t="s">
        <v>0</v>
      </c>
      <c r="I10" s="44"/>
      <c r="J10" s="23" t="s">
        <v>1</v>
      </c>
      <c r="K10" s="44"/>
      <c r="L10" s="44"/>
      <c r="M10" s="61">
        <v>2</v>
      </c>
      <c r="N10" s="61">
        <v>0</v>
      </c>
      <c r="O10" s="61">
        <v>0</v>
      </c>
      <c r="P10" s="61">
        <v>0</v>
      </c>
      <c r="Q10" s="61">
        <v>0</v>
      </c>
      <c r="R10" s="24">
        <f t="shared" si="1"/>
        <v>1</v>
      </c>
      <c r="S10" s="47"/>
      <c r="T10" s="47"/>
    </row>
    <row r="11" spans="1:20" ht="16.5" customHeight="1" thickBot="1">
      <c r="B11" s="310"/>
      <c r="C11" s="147" t="s">
        <v>16</v>
      </c>
      <c r="D11" s="154" t="s">
        <v>107</v>
      </c>
      <c r="E11" s="162" t="s">
        <v>39</v>
      </c>
      <c r="F11" s="156">
        <f>SUM(M11:Q11)*$F$1</f>
        <v>32</v>
      </c>
      <c r="G11" s="156">
        <f t="shared" ref="G11:G17" si="2">F11</f>
        <v>32</v>
      </c>
      <c r="H11" s="157" t="s">
        <v>0</v>
      </c>
      <c r="I11" s="157"/>
      <c r="J11" s="112" t="s">
        <v>1</v>
      </c>
      <c r="K11" s="157"/>
      <c r="L11" s="157"/>
      <c r="M11" s="158">
        <v>0</v>
      </c>
      <c r="N11" s="158">
        <v>2</v>
      </c>
      <c r="O11" s="158">
        <v>2</v>
      </c>
      <c r="P11" s="158">
        <v>0</v>
      </c>
      <c r="Q11" s="158">
        <v>0</v>
      </c>
      <c r="R11" s="156">
        <f t="shared" si="1"/>
        <v>2</v>
      </c>
      <c r="S11" s="47"/>
      <c r="T11" s="47"/>
    </row>
    <row r="12" spans="1:20" ht="16.5" customHeight="1">
      <c r="B12" s="310"/>
      <c r="C12" s="19" t="s">
        <v>68</v>
      </c>
      <c r="D12" s="148" t="s">
        <v>108</v>
      </c>
      <c r="E12" s="91" t="s">
        <v>28</v>
      </c>
      <c r="F12" s="21">
        <f t="shared" ref="F12" si="3">SUM(M12:Q12)*$F$1</f>
        <v>16</v>
      </c>
      <c r="G12" s="21">
        <f t="shared" ref="G12" si="4">F12</f>
        <v>16</v>
      </c>
      <c r="H12" s="20"/>
      <c r="I12" s="20" t="s">
        <v>1</v>
      </c>
      <c r="J12" s="20" t="s">
        <v>1</v>
      </c>
      <c r="K12" s="20"/>
      <c r="L12" s="20"/>
      <c r="M12" s="21">
        <v>2</v>
      </c>
      <c r="N12" s="21">
        <v>0</v>
      </c>
      <c r="O12" s="21">
        <v>0</v>
      </c>
      <c r="P12" s="21">
        <v>0</v>
      </c>
      <c r="Q12" s="21">
        <v>0</v>
      </c>
      <c r="R12" s="21">
        <f>F12/$F$2</f>
        <v>1</v>
      </c>
      <c r="S12" s="47"/>
      <c r="T12" s="47"/>
    </row>
    <row r="13" spans="1:20" ht="16.5" customHeight="1">
      <c r="B13" s="310"/>
      <c r="C13" s="43" t="s">
        <v>263</v>
      </c>
      <c r="D13" s="149" t="s">
        <v>108</v>
      </c>
      <c r="E13" s="93" t="s">
        <v>39</v>
      </c>
      <c r="F13" s="24">
        <f t="shared" ref="F13:F17" si="5">SUM(M13:Q13)*$F$1</f>
        <v>16</v>
      </c>
      <c r="G13" s="24">
        <f t="shared" si="2"/>
        <v>16</v>
      </c>
      <c r="H13" s="44"/>
      <c r="I13" s="44" t="s">
        <v>1</v>
      </c>
      <c r="J13" s="23" t="s">
        <v>1</v>
      </c>
      <c r="K13" s="44"/>
      <c r="L13" s="44"/>
      <c r="M13" s="61">
        <v>0</v>
      </c>
      <c r="N13" s="61">
        <v>2</v>
      </c>
      <c r="O13" s="61">
        <v>0</v>
      </c>
      <c r="P13" s="61">
        <v>0</v>
      </c>
      <c r="Q13" s="61">
        <v>0</v>
      </c>
      <c r="R13" s="24">
        <f t="shared" si="1"/>
        <v>1</v>
      </c>
      <c r="S13" s="47"/>
      <c r="T13" s="47"/>
    </row>
    <row r="14" spans="1:20" ht="16.5" customHeight="1">
      <c r="B14" s="310"/>
      <c r="C14" s="43" t="s">
        <v>264</v>
      </c>
      <c r="D14" s="149" t="s">
        <v>108</v>
      </c>
      <c r="E14" s="93" t="s">
        <v>39</v>
      </c>
      <c r="F14" s="24">
        <f t="shared" si="5"/>
        <v>16</v>
      </c>
      <c r="G14" s="24">
        <f t="shared" si="2"/>
        <v>16</v>
      </c>
      <c r="H14" s="44"/>
      <c r="I14" s="44" t="s">
        <v>1</v>
      </c>
      <c r="J14" s="23" t="s">
        <v>1</v>
      </c>
      <c r="K14" s="44"/>
      <c r="L14" s="44"/>
      <c r="M14" s="61">
        <v>0</v>
      </c>
      <c r="N14" s="61">
        <v>0</v>
      </c>
      <c r="O14" s="61">
        <v>2</v>
      </c>
      <c r="P14" s="61">
        <v>0</v>
      </c>
      <c r="Q14" s="61">
        <v>0</v>
      </c>
      <c r="R14" s="24">
        <f t="shared" si="1"/>
        <v>1</v>
      </c>
      <c r="S14" s="47"/>
      <c r="T14" s="47"/>
    </row>
    <row r="15" spans="1:20" ht="16.5" customHeight="1">
      <c r="B15" s="310"/>
      <c r="C15" s="43" t="s">
        <v>335</v>
      </c>
      <c r="D15" s="149" t="s">
        <v>108</v>
      </c>
      <c r="E15" s="93" t="s">
        <v>39</v>
      </c>
      <c r="F15" s="24">
        <f t="shared" si="5"/>
        <v>16</v>
      </c>
      <c r="G15" s="24">
        <f>F15</f>
        <v>16</v>
      </c>
      <c r="H15" s="44"/>
      <c r="I15" s="44" t="s">
        <v>1</v>
      </c>
      <c r="J15" s="23" t="s">
        <v>1</v>
      </c>
      <c r="K15" s="44"/>
      <c r="L15" s="44"/>
      <c r="M15" s="61">
        <v>0</v>
      </c>
      <c r="N15" s="61">
        <v>0</v>
      </c>
      <c r="O15" s="61">
        <v>0</v>
      </c>
      <c r="P15" s="61">
        <v>2</v>
      </c>
      <c r="Q15" s="61">
        <v>0</v>
      </c>
      <c r="R15" s="24">
        <f t="shared" si="1"/>
        <v>1</v>
      </c>
      <c r="S15" s="47"/>
      <c r="T15" s="47"/>
    </row>
    <row r="16" spans="1:20" ht="16.5" customHeight="1">
      <c r="B16" s="310"/>
      <c r="C16" s="43" t="s">
        <v>77</v>
      </c>
      <c r="D16" s="149" t="s">
        <v>108</v>
      </c>
      <c r="E16" s="94" t="s">
        <v>39</v>
      </c>
      <c r="F16" s="61">
        <f t="shared" si="5"/>
        <v>32</v>
      </c>
      <c r="G16" s="61">
        <f t="shared" si="2"/>
        <v>32</v>
      </c>
      <c r="H16" s="44"/>
      <c r="I16" s="44" t="s">
        <v>1</v>
      </c>
      <c r="J16" s="44" t="s">
        <v>1</v>
      </c>
      <c r="K16" s="44"/>
      <c r="L16" s="44"/>
      <c r="M16" s="61">
        <v>4</v>
      </c>
      <c r="N16" s="61">
        <v>0</v>
      </c>
      <c r="O16" s="61">
        <v>0</v>
      </c>
      <c r="P16" s="61">
        <v>0</v>
      </c>
      <c r="Q16" s="61">
        <v>0</v>
      </c>
      <c r="R16" s="61">
        <f t="shared" si="1"/>
        <v>2</v>
      </c>
      <c r="S16" s="47"/>
      <c r="T16" s="47"/>
    </row>
    <row r="17" spans="2:20" ht="16.5" customHeight="1">
      <c r="B17" s="310"/>
      <c r="C17" s="43" t="s">
        <v>78</v>
      </c>
      <c r="D17" s="149" t="s">
        <v>108</v>
      </c>
      <c r="E17" s="93" t="s">
        <v>39</v>
      </c>
      <c r="F17" s="24">
        <f t="shared" si="5"/>
        <v>32</v>
      </c>
      <c r="G17" s="24">
        <f t="shared" si="2"/>
        <v>32</v>
      </c>
      <c r="H17" s="44"/>
      <c r="I17" s="23" t="s">
        <v>1</v>
      </c>
      <c r="J17" s="23" t="s">
        <v>1</v>
      </c>
      <c r="K17" s="44"/>
      <c r="L17" s="44"/>
      <c r="M17" s="61">
        <v>4</v>
      </c>
      <c r="N17" s="61">
        <v>0</v>
      </c>
      <c r="O17" s="61">
        <v>0</v>
      </c>
      <c r="P17" s="61">
        <v>0</v>
      </c>
      <c r="Q17" s="61">
        <v>0</v>
      </c>
      <c r="R17" s="24">
        <f t="shared" si="1"/>
        <v>2</v>
      </c>
      <c r="S17" s="47"/>
      <c r="T17" s="47"/>
    </row>
    <row r="18" spans="2:20" ht="16.5" customHeight="1">
      <c r="B18" s="310"/>
      <c r="C18" s="22" t="s">
        <v>272</v>
      </c>
      <c r="D18" s="149" t="s">
        <v>108</v>
      </c>
      <c r="E18" s="92" t="s">
        <v>28</v>
      </c>
      <c r="F18" s="24">
        <f>SUM(M18:Q18)*$F$1</f>
        <v>64</v>
      </c>
      <c r="G18" s="85">
        <f>F18*$F$3</f>
        <v>192</v>
      </c>
      <c r="H18" s="23"/>
      <c r="I18" s="23" t="s">
        <v>1</v>
      </c>
      <c r="J18" s="23" t="s">
        <v>1</v>
      </c>
      <c r="K18" s="23"/>
      <c r="L18" s="23"/>
      <c r="M18" s="24">
        <v>4</v>
      </c>
      <c r="N18" s="24">
        <v>4</v>
      </c>
      <c r="O18" s="24">
        <v>0</v>
      </c>
      <c r="P18" s="24">
        <v>0</v>
      </c>
      <c r="Q18" s="24">
        <v>0</v>
      </c>
      <c r="R18" s="24">
        <f t="shared" si="1"/>
        <v>4</v>
      </c>
      <c r="S18" s="47"/>
      <c r="T18" s="47"/>
    </row>
    <row r="19" spans="2:20" ht="16.5" customHeight="1">
      <c r="B19" s="310"/>
      <c r="C19" s="22" t="s">
        <v>273</v>
      </c>
      <c r="D19" s="149" t="s">
        <v>108</v>
      </c>
      <c r="E19" s="92" t="s">
        <v>28</v>
      </c>
      <c r="F19" s="24">
        <f t="shared" ref="F19" si="6">SUM(M19:Q19)*$F$1</f>
        <v>64</v>
      </c>
      <c r="G19" s="85">
        <f t="shared" ref="G19" si="7">F19*$F$3</f>
        <v>192</v>
      </c>
      <c r="H19" s="23"/>
      <c r="I19" s="23" t="s">
        <v>10</v>
      </c>
      <c r="J19" s="23" t="s">
        <v>10</v>
      </c>
      <c r="K19" s="23"/>
      <c r="L19" s="23"/>
      <c r="M19" s="24">
        <v>0</v>
      </c>
      <c r="N19" s="24">
        <v>0</v>
      </c>
      <c r="O19" s="24">
        <v>4</v>
      </c>
      <c r="P19" s="24">
        <v>4</v>
      </c>
      <c r="Q19" s="24">
        <v>0</v>
      </c>
      <c r="R19" s="24">
        <f t="shared" si="1"/>
        <v>4</v>
      </c>
      <c r="S19" s="47"/>
      <c r="T19" s="47"/>
    </row>
    <row r="20" spans="2:20" ht="16.5" customHeight="1">
      <c r="B20" s="310"/>
      <c r="C20" s="22" t="s">
        <v>119</v>
      </c>
      <c r="D20" s="149" t="s">
        <v>108</v>
      </c>
      <c r="E20" s="92" t="s">
        <v>28</v>
      </c>
      <c r="F20" s="24">
        <f>SUM(M20:Q20)*$F$1</f>
        <v>96</v>
      </c>
      <c r="G20" s="24">
        <f t="shared" ref="G20:G27" si="8">F20</f>
        <v>96</v>
      </c>
      <c r="H20" s="23"/>
      <c r="I20" s="25" t="s">
        <v>1</v>
      </c>
      <c r="J20" s="25" t="s">
        <v>1</v>
      </c>
      <c r="K20" s="25"/>
      <c r="L20" s="25"/>
      <c r="M20" s="26">
        <v>0</v>
      </c>
      <c r="N20" s="26">
        <v>4</v>
      </c>
      <c r="O20" s="26">
        <v>4</v>
      </c>
      <c r="P20" s="26">
        <v>4</v>
      </c>
      <c r="Q20" s="24">
        <v>0</v>
      </c>
      <c r="R20" s="24">
        <f t="shared" si="1"/>
        <v>6</v>
      </c>
      <c r="S20" s="47"/>
      <c r="T20" s="47"/>
    </row>
    <row r="21" spans="2:20" ht="16.5" customHeight="1">
      <c r="B21" s="310"/>
      <c r="C21" s="22" t="s">
        <v>266</v>
      </c>
      <c r="D21" s="149" t="s">
        <v>108</v>
      </c>
      <c r="E21" s="92" t="s">
        <v>28</v>
      </c>
      <c r="F21" s="24">
        <f t="shared" ref="F21:F23" si="9">SUM(M21:Q21)*$F$1</f>
        <v>32</v>
      </c>
      <c r="G21" s="24">
        <f t="shared" si="8"/>
        <v>32</v>
      </c>
      <c r="H21" s="23"/>
      <c r="I21" s="25" t="s">
        <v>10</v>
      </c>
      <c r="J21" s="25" t="s">
        <v>10</v>
      </c>
      <c r="K21" s="23"/>
      <c r="L21" s="23"/>
      <c r="M21" s="24">
        <v>4</v>
      </c>
      <c r="N21" s="24">
        <v>0</v>
      </c>
      <c r="O21" s="24">
        <v>0</v>
      </c>
      <c r="P21" s="24">
        <v>0</v>
      </c>
      <c r="Q21" s="24">
        <v>0</v>
      </c>
      <c r="R21" s="24">
        <f t="shared" si="1"/>
        <v>2</v>
      </c>
      <c r="S21" s="47"/>
      <c r="T21" s="47"/>
    </row>
    <row r="22" spans="2:20" ht="16.5" customHeight="1">
      <c r="B22" s="310"/>
      <c r="C22" s="22" t="s">
        <v>290</v>
      </c>
      <c r="D22" s="149" t="s">
        <v>108</v>
      </c>
      <c r="E22" s="93" t="s">
        <v>39</v>
      </c>
      <c r="F22" s="24">
        <f t="shared" ref="F22" si="10">SUM(M22:Q22)*$F$1</f>
        <v>32</v>
      </c>
      <c r="G22" s="24">
        <f t="shared" ref="G22" si="11">F22</f>
        <v>32</v>
      </c>
      <c r="H22" s="23"/>
      <c r="I22" s="25" t="s">
        <v>10</v>
      </c>
      <c r="J22" s="25" t="s">
        <v>10</v>
      </c>
      <c r="K22" s="23"/>
      <c r="L22" s="23"/>
      <c r="M22" s="24">
        <v>0</v>
      </c>
      <c r="N22" s="24">
        <v>4</v>
      </c>
      <c r="O22" s="24">
        <v>0</v>
      </c>
      <c r="P22" s="24">
        <v>0</v>
      </c>
      <c r="Q22" s="24">
        <v>0</v>
      </c>
      <c r="R22" s="24">
        <f t="shared" ref="R22" si="12">F22/$F$2</f>
        <v>2</v>
      </c>
      <c r="S22" s="47"/>
      <c r="T22" s="47"/>
    </row>
    <row r="23" spans="2:20" ht="16.5" customHeight="1">
      <c r="B23" s="310"/>
      <c r="C23" s="22" t="s">
        <v>120</v>
      </c>
      <c r="D23" s="149" t="s">
        <v>108</v>
      </c>
      <c r="E23" s="93" t="s">
        <v>39</v>
      </c>
      <c r="F23" s="24">
        <f t="shared" si="9"/>
        <v>96</v>
      </c>
      <c r="G23" s="24">
        <f t="shared" si="8"/>
        <v>96</v>
      </c>
      <c r="H23" s="23"/>
      <c r="I23" s="25" t="s">
        <v>1</v>
      </c>
      <c r="J23" s="25" t="s">
        <v>1</v>
      </c>
      <c r="K23" s="25"/>
      <c r="L23" s="25"/>
      <c r="M23" s="26">
        <v>0</v>
      </c>
      <c r="N23" s="26">
        <v>4</v>
      </c>
      <c r="O23" s="26">
        <v>4</v>
      </c>
      <c r="P23" s="26">
        <v>4</v>
      </c>
      <c r="Q23" s="24">
        <v>0</v>
      </c>
      <c r="R23" s="24">
        <f t="shared" si="1"/>
        <v>6</v>
      </c>
      <c r="S23" s="47"/>
      <c r="T23" s="47"/>
    </row>
    <row r="24" spans="2:20" ht="16.5" customHeight="1">
      <c r="B24" s="310"/>
      <c r="C24" s="22" t="s">
        <v>100</v>
      </c>
      <c r="D24" s="149" t="s">
        <v>108</v>
      </c>
      <c r="E24" s="92" t="s">
        <v>28</v>
      </c>
      <c r="F24" s="24">
        <f>SUM(M24:Q24)*$F$1</f>
        <v>16</v>
      </c>
      <c r="G24" s="24">
        <f t="shared" ref="G24" si="13">F24</f>
        <v>16</v>
      </c>
      <c r="H24" s="23"/>
      <c r="I24" s="25" t="s">
        <v>1</v>
      </c>
      <c r="J24" s="25" t="s">
        <v>1</v>
      </c>
      <c r="K24" s="25"/>
      <c r="L24" s="25"/>
      <c r="M24" s="26">
        <v>0</v>
      </c>
      <c r="N24" s="26">
        <v>0</v>
      </c>
      <c r="O24" s="26">
        <v>0</v>
      </c>
      <c r="P24" s="26">
        <v>2</v>
      </c>
      <c r="Q24" s="24">
        <v>0</v>
      </c>
      <c r="R24" s="24">
        <f t="shared" si="1"/>
        <v>1</v>
      </c>
      <c r="S24" s="47"/>
      <c r="T24" s="47"/>
    </row>
    <row r="25" spans="2:20" ht="16.5" customHeight="1">
      <c r="B25" s="310"/>
      <c r="C25" s="22" t="s">
        <v>98</v>
      </c>
      <c r="D25" s="150" t="s">
        <v>108</v>
      </c>
      <c r="E25" s="92" t="s">
        <v>28</v>
      </c>
      <c r="F25" s="24">
        <f t="shared" ref="F25:F27" si="14">SUM(M25:Q25)*$F$1</f>
        <v>16</v>
      </c>
      <c r="G25" s="24">
        <f t="shared" si="8"/>
        <v>16</v>
      </c>
      <c r="H25" s="23"/>
      <c r="I25" s="25" t="s">
        <v>0</v>
      </c>
      <c r="J25" s="25" t="s">
        <v>1</v>
      </c>
      <c r="K25" s="25"/>
      <c r="L25" s="25"/>
      <c r="M25" s="26">
        <v>0</v>
      </c>
      <c r="N25" s="26">
        <v>0</v>
      </c>
      <c r="O25" s="26">
        <v>2</v>
      </c>
      <c r="P25" s="26">
        <v>0</v>
      </c>
      <c r="Q25" s="24">
        <v>0</v>
      </c>
      <c r="R25" s="24">
        <f t="shared" si="1"/>
        <v>1</v>
      </c>
      <c r="S25" s="47"/>
      <c r="T25" s="47"/>
    </row>
    <row r="26" spans="2:20" ht="16.5" customHeight="1">
      <c r="B26" s="310"/>
      <c r="C26" s="22" t="s">
        <v>88</v>
      </c>
      <c r="D26" s="150" t="s">
        <v>108</v>
      </c>
      <c r="E26" s="92" t="s">
        <v>28</v>
      </c>
      <c r="F26" s="24">
        <f t="shared" si="14"/>
        <v>16</v>
      </c>
      <c r="G26" s="24">
        <f t="shared" si="8"/>
        <v>16</v>
      </c>
      <c r="H26" s="23"/>
      <c r="I26" s="25" t="s">
        <v>0</v>
      </c>
      <c r="J26" s="25" t="s">
        <v>1</v>
      </c>
      <c r="K26" s="25"/>
      <c r="L26" s="25"/>
      <c r="M26" s="26">
        <v>0</v>
      </c>
      <c r="N26" s="26">
        <v>0</v>
      </c>
      <c r="O26" s="26">
        <v>0</v>
      </c>
      <c r="P26" s="26">
        <v>2</v>
      </c>
      <c r="Q26" s="24">
        <v>0</v>
      </c>
      <c r="R26" s="24">
        <f t="shared" si="1"/>
        <v>1</v>
      </c>
      <c r="S26" s="47"/>
      <c r="T26" s="47"/>
    </row>
    <row r="27" spans="2:20" ht="16.5" customHeight="1" thickBot="1">
      <c r="B27" s="310"/>
      <c r="C27" s="27" t="s">
        <v>96</v>
      </c>
      <c r="D27" s="165" t="s">
        <v>108</v>
      </c>
      <c r="E27" s="160" t="s">
        <v>28</v>
      </c>
      <c r="F27" s="161">
        <f t="shared" si="14"/>
        <v>16</v>
      </c>
      <c r="G27" s="161">
        <f t="shared" si="8"/>
        <v>16</v>
      </c>
      <c r="H27" s="28"/>
      <c r="I27" s="31" t="s">
        <v>0</v>
      </c>
      <c r="J27" s="31" t="s">
        <v>1</v>
      </c>
      <c r="K27" s="31"/>
      <c r="L27" s="31"/>
      <c r="M27" s="32">
        <v>0</v>
      </c>
      <c r="N27" s="32">
        <v>0</v>
      </c>
      <c r="O27" s="32">
        <v>2</v>
      </c>
      <c r="P27" s="32">
        <v>0</v>
      </c>
      <c r="Q27" s="24">
        <v>0</v>
      </c>
      <c r="R27" s="161">
        <f t="shared" si="1"/>
        <v>1</v>
      </c>
      <c r="S27" s="47"/>
      <c r="T27" s="47"/>
    </row>
    <row r="28" spans="2:20" ht="16.5" customHeight="1" thickBot="1">
      <c r="B28" s="311"/>
      <c r="C28" s="17" t="s">
        <v>11</v>
      </c>
      <c r="D28" s="151"/>
      <c r="E28" s="4"/>
      <c r="F28" s="5">
        <f>SUM(F8:F27)</f>
        <v>704</v>
      </c>
      <c r="G28" s="5">
        <f>SUM(G8:G27)</f>
        <v>960</v>
      </c>
      <c r="H28" s="96">
        <f>SUMIF(E8:E27,"必須",G8:G27)</f>
        <v>672</v>
      </c>
      <c r="I28" s="97">
        <f>SUMIF(E8:E27,"選必",G8:G27)</f>
        <v>0</v>
      </c>
      <c r="J28" s="98">
        <f>SUMIF(E8:E27,"選択",G8:G27)</f>
        <v>288</v>
      </c>
      <c r="K28" s="4"/>
      <c r="L28" s="4"/>
      <c r="M28" s="5">
        <f t="shared" ref="M28:Q28" si="15">SUM(M8:M27)</f>
        <v>22</v>
      </c>
      <c r="N28" s="5">
        <f t="shared" si="15"/>
        <v>22</v>
      </c>
      <c r="O28" s="5">
        <f t="shared" si="15"/>
        <v>22</v>
      </c>
      <c r="P28" s="5">
        <f t="shared" si="15"/>
        <v>22</v>
      </c>
      <c r="Q28" s="5">
        <f t="shared" si="15"/>
        <v>0</v>
      </c>
      <c r="R28" s="5">
        <f>SUM(R8:R27)</f>
        <v>42</v>
      </c>
      <c r="S28" s="47"/>
      <c r="T28" s="47"/>
    </row>
    <row r="29" spans="2:20" ht="16.5" customHeight="1">
      <c r="B29" s="312" t="s">
        <v>58</v>
      </c>
      <c r="C29" s="19" t="s">
        <v>36</v>
      </c>
      <c r="D29" s="148" t="s">
        <v>107</v>
      </c>
      <c r="E29" s="91" t="s">
        <v>27</v>
      </c>
      <c r="F29" s="30">
        <f>SUM(M29:Q29)*$F$1</f>
        <v>64</v>
      </c>
      <c r="G29" s="30">
        <f>F29</f>
        <v>64</v>
      </c>
      <c r="H29" s="29" t="s">
        <v>1</v>
      </c>
      <c r="I29" s="20"/>
      <c r="J29" s="20" t="s">
        <v>1</v>
      </c>
      <c r="K29" s="29"/>
      <c r="L29" s="29"/>
      <c r="M29" s="30">
        <v>2</v>
      </c>
      <c r="N29" s="30">
        <v>2</v>
      </c>
      <c r="O29" s="30">
        <v>2</v>
      </c>
      <c r="P29" s="30">
        <v>2</v>
      </c>
      <c r="Q29" s="30">
        <v>0</v>
      </c>
      <c r="R29" s="108">
        <f>F29/$F$2/2</f>
        <v>2</v>
      </c>
      <c r="S29" s="47"/>
      <c r="T29" s="47"/>
    </row>
    <row r="30" spans="2:20" ht="16.5" customHeight="1">
      <c r="B30" s="310"/>
      <c r="C30" s="43" t="s">
        <v>261</v>
      </c>
      <c r="D30" s="149" t="s">
        <v>107</v>
      </c>
      <c r="E30" s="92" t="s">
        <v>28</v>
      </c>
      <c r="F30" s="26">
        <f>SUM(M30:Q30)*$F$1</f>
        <v>64</v>
      </c>
      <c r="G30" s="26">
        <f>F30</f>
        <v>64</v>
      </c>
      <c r="H30" s="25" t="s">
        <v>1</v>
      </c>
      <c r="I30" s="25"/>
      <c r="J30" s="25" t="s">
        <v>1</v>
      </c>
      <c r="K30" s="25"/>
      <c r="L30" s="25"/>
      <c r="M30" s="26">
        <v>2</v>
      </c>
      <c r="N30" s="26">
        <v>2</v>
      </c>
      <c r="O30" s="26">
        <v>2</v>
      </c>
      <c r="P30" s="26">
        <v>2</v>
      </c>
      <c r="Q30" s="26">
        <v>0</v>
      </c>
      <c r="R30" s="24">
        <f t="shared" ref="R30:R42" si="16">F30/$F$2</f>
        <v>4</v>
      </c>
      <c r="S30" s="47"/>
      <c r="T30" s="47"/>
    </row>
    <row r="31" spans="2:20" ht="16.5" customHeight="1" thickBot="1">
      <c r="B31" s="310"/>
      <c r="C31" s="146" t="s">
        <v>116</v>
      </c>
      <c r="D31" s="154" t="s">
        <v>107</v>
      </c>
      <c r="E31" s="162" t="s">
        <v>39</v>
      </c>
      <c r="F31" s="113">
        <f t="shared" ref="F31:F42" si="17">SUM(M31:Q31)*$F$1</f>
        <v>32</v>
      </c>
      <c r="G31" s="113">
        <f t="shared" ref="G31:G33" si="18">F31</f>
        <v>32</v>
      </c>
      <c r="H31" s="157" t="s">
        <v>0</v>
      </c>
      <c r="I31" s="157"/>
      <c r="J31" s="112" t="s">
        <v>1</v>
      </c>
      <c r="K31" s="88"/>
      <c r="L31" s="87"/>
      <c r="M31" s="89">
        <v>2</v>
      </c>
      <c r="N31" s="89">
        <v>2</v>
      </c>
      <c r="O31" s="89">
        <v>0</v>
      </c>
      <c r="P31" s="89">
        <v>0</v>
      </c>
      <c r="Q31" s="89">
        <v>0</v>
      </c>
      <c r="R31" s="156">
        <f t="shared" si="16"/>
        <v>2</v>
      </c>
      <c r="S31" s="47"/>
      <c r="T31" s="47"/>
    </row>
    <row r="32" spans="2:20" ht="16.5" customHeight="1">
      <c r="B32" s="310"/>
      <c r="C32" s="19" t="s">
        <v>336</v>
      </c>
      <c r="D32" s="148" t="s">
        <v>108</v>
      </c>
      <c r="E32" s="159" t="s">
        <v>39</v>
      </c>
      <c r="F32" s="30">
        <f t="shared" si="17"/>
        <v>16</v>
      </c>
      <c r="G32" s="30">
        <f t="shared" si="18"/>
        <v>16</v>
      </c>
      <c r="H32" s="20"/>
      <c r="I32" s="20" t="s">
        <v>1</v>
      </c>
      <c r="J32" s="20" t="s">
        <v>1</v>
      </c>
      <c r="K32" s="20"/>
      <c r="L32" s="29"/>
      <c r="M32" s="30">
        <v>2</v>
      </c>
      <c r="N32" s="30">
        <v>0</v>
      </c>
      <c r="O32" s="30">
        <v>0</v>
      </c>
      <c r="P32" s="30">
        <v>0</v>
      </c>
      <c r="Q32" s="30">
        <v>0</v>
      </c>
      <c r="R32" s="21">
        <f t="shared" si="16"/>
        <v>1</v>
      </c>
      <c r="S32" s="47"/>
      <c r="T32" s="47"/>
    </row>
    <row r="33" spans="2:20" ht="16.5" customHeight="1">
      <c r="B33" s="310"/>
      <c r="C33" s="22" t="s">
        <v>337</v>
      </c>
      <c r="D33" s="150" t="s">
        <v>108</v>
      </c>
      <c r="E33" s="93" t="s">
        <v>39</v>
      </c>
      <c r="F33" s="26">
        <f t="shared" si="17"/>
        <v>16</v>
      </c>
      <c r="G33" s="26">
        <f t="shared" si="18"/>
        <v>16</v>
      </c>
      <c r="H33" s="23"/>
      <c r="I33" s="23" t="s">
        <v>1</v>
      </c>
      <c r="J33" s="23" t="s">
        <v>1</v>
      </c>
      <c r="K33" s="23"/>
      <c r="L33" s="25"/>
      <c r="M33" s="26">
        <v>0</v>
      </c>
      <c r="N33" s="26">
        <v>2</v>
      </c>
      <c r="O33" s="26">
        <v>0</v>
      </c>
      <c r="P33" s="26">
        <v>0</v>
      </c>
      <c r="Q33" s="26">
        <v>0</v>
      </c>
      <c r="R33" s="24">
        <f t="shared" si="16"/>
        <v>1</v>
      </c>
      <c r="S33" s="47"/>
      <c r="T33" s="47"/>
    </row>
    <row r="34" spans="2:20" ht="16.5" customHeight="1">
      <c r="B34" s="310"/>
      <c r="C34" s="22" t="s">
        <v>338</v>
      </c>
      <c r="D34" s="150" t="s">
        <v>108</v>
      </c>
      <c r="E34" s="93" t="s">
        <v>39</v>
      </c>
      <c r="F34" s="26">
        <f t="shared" ref="F34:F35" si="19">SUM(M34:Q34)*$F$1</f>
        <v>16</v>
      </c>
      <c r="G34" s="26">
        <f t="shared" ref="G34:G35" si="20">F34</f>
        <v>16</v>
      </c>
      <c r="H34" s="45"/>
      <c r="I34" s="23" t="s">
        <v>1</v>
      </c>
      <c r="J34" s="23" t="s">
        <v>1</v>
      </c>
      <c r="K34" s="45"/>
      <c r="L34" s="45"/>
      <c r="M34" s="46">
        <v>0</v>
      </c>
      <c r="N34" s="46">
        <v>0</v>
      </c>
      <c r="O34" s="46">
        <v>2</v>
      </c>
      <c r="P34" s="46">
        <v>0</v>
      </c>
      <c r="Q34" s="46">
        <v>0</v>
      </c>
      <c r="R34" s="24">
        <f t="shared" si="16"/>
        <v>1</v>
      </c>
      <c r="S34" s="47"/>
      <c r="T34" s="47"/>
    </row>
    <row r="35" spans="2:20" ht="16.5" customHeight="1">
      <c r="B35" s="310"/>
      <c r="C35" s="22" t="s">
        <v>339</v>
      </c>
      <c r="D35" s="150" t="s">
        <v>108</v>
      </c>
      <c r="E35" s="93" t="s">
        <v>39</v>
      </c>
      <c r="F35" s="26">
        <f t="shared" si="19"/>
        <v>16</v>
      </c>
      <c r="G35" s="26">
        <f t="shared" si="20"/>
        <v>16</v>
      </c>
      <c r="H35" s="45"/>
      <c r="I35" s="23" t="s">
        <v>1</v>
      </c>
      <c r="J35" s="23" t="s">
        <v>1</v>
      </c>
      <c r="K35" s="45"/>
      <c r="L35" s="45"/>
      <c r="M35" s="46">
        <v>0</v>
      </c>
      <c r="N35" s="46">
        <v>0</v>
      </c>
      <c r="O35" s="46">
        <v>0</v>
      </c>
      <c r="P35" s="46">
        <v>2</v>
      </c>
      <c r="Q35" s="46">
        <v>0</v>
      </c>
      <c r="R35" s="24">
        <f t="shared" si="16"/>
        <v>1</v>
      </c>
      <c r="S35" s="47"/>
      <c r="T35" s="47"/>
    </row>
    <row r="36" spans="2:20" ht="16.5" customHeight="1">
      <c r="B36" s="310"/>
      <c r="C36" s="43" t="s">
        <v>274</v>
      </c>
      <c r="D36" s="149" t="s">
        <v>108</v>
      </c>
      <c r="E36" s="95" t="s">
        <v>27</v>
      </c>
      <c r="F36" s="46">
        <f t="shared" si="17"/>
        <v>64</v>
      </c>
      <c r="G36" s="61">
        <f>F36*$F$3</f>
        <v>192</v>
      </c>
      <c r="H36" s="45"/>
      <c r="I36" s="44" t="s">
        <v>1</v>
      </c>
      <c r="J36" s="44" t="s">
        <v>1</v>
      </c>
      <c r="K36" s="45"/>
      <c r="L36" s="45"/>
      <c r="M36" s="46">
        <v>4</v>
      </c>
      <c r="N36" s="46">
        <v>4</v>
      </c>
      <c r="O36" s="46">
        <v>0</v>
      </c>
      <c r="P36" s="46">
        <v>0</v>
      </c>
      <c r="Q36" s="46">
        <v>0</v>
      </c>
      <c r="R36" s="61">
        <f t="shared" si="16"/>
        <v>4</v>
      </c>
      <c r="S36" s="47"/>
      <c r="T36" s="47"/>
    </row>
    <row r="37" spans="2:20" ht="16.5" customHeight="1">
      <c r="B37" s="310"/>
      <c r="C37" s="22" t="s">
        <v>275</v>
      </c>
      <c r="D37" s="150" t="s">
        <v>108</v>
      </c>
      <c r="E37" s="92" t="s">
        <v>28</v>
      </c>
      <c r="F37" s="26">
        <f t="shared" si="17"/>
        <v>64</v>
      </c>
      <c r="G37" s="24">
        <f>F37*$F$3</f>
        <v>192</v>
      </c>
      <c r="H37" s="45"/>
      <c r="I37" s="23" t="s">
        <v>1</v>
      </c>
      <c r="J37" s="23" t="s">
        <v>1</v>
      </c>
      <c r="K37" s="25"/>
      <c r="L37" s="45"/>
      <c r="M37" s="46">
        <v>0</v>
      </c>
      <c r="N37" s="46">
        <v>0</v>
      </c>
      <c r="O37" s="46">
        <v>4</v>
      </c>
      <c r="P37" s="46">
        <v>4</v>
      </c>
      <c r="Q37" s="46">
        <v>0</v>
      </c>
      <c r="R37" s="24">
        <f t="shared" si="16"/>
        <v>4</v>
      </c>
      <c r="S37" s="47"/>
      <c r="T37" s="47"/>
    </row>
    <row r="38" spans="2:20" ht="16.5" customHeight="1">
      <c r="B38" s="310"/>
      <c r="C38" s="22" t="s">
        <v>104</v>
      </c>
      <c r="D38" s="150" t="s">
        <v>108</v>
      </c>
      <c r="E38" s="92" t="s">
        <v>28</v>
      </c>
      <c r="F38" s="26">
        <f t="shared" si="17"/>
        <v>32</v>
      </c>
      <c r="G38" s="26">
        <f t="shared" ref="G38:G42" si="21">F38</f>
        <v>32</v>
      </c>
      <c r="H38" s="45"/>
      <c r="I38" s="23" t="s">
        <v>1</v>
      </c>
      <c r="J38" s="23" t="s">
        <v>1</v>
      </c>
      <c r="K38" s="25"/>
      <c r="L38" s="45"/>
      <c r="M38" s="46">
        <v>2</v>
      </c>
      <c r="N38" s="46">
        <v>2</v>
      </c>
      <c r="O38" s="46">
        <v>0</v>
      </c>
      <c r="P38" s="46">
        <v>0</v>
      </c>
      <c r="Q38" s="46">
        <v>0</v>
      </c>
      <c r="R38" s="24">
        <f t="shared" si="16"/>
        <v>2</v>
      </c>
      <c r="S38" s="47"/>
      <c r="T38" s="47"/>
    </row>
    <row r="39" spans="2:20" ht="16.5" customHeight="1">
      <c r="B39" s="310"/>
      <c r="C39" s="22" t="s">
        <v>280</v>
      </c>
      <c r="D39" s="150" t="s">
        <v>108</v>
      </c>
      <c r="E39" s="92" t="s">
        <v>28</v>
      </c>
      <c r="F39" s="26">
        <f t="shared" si="17"/>
        <v>32</v>
      </c>
      <c r="G39" s="26">
        <f t="shared" si="21"/>
        <v>32</v>
      </c>
      <c r="H39" s="45"/>
      <c r="I39" s="23" t="s">
        <v>1</v>
      </c>
      <c r="J39" s="23" t="s">
        <v>1</v>
      </c>
      <c r="K39" s="25"/>
      <c r="L39" s="45"/>
      <c r="M39" s="46">
        <v>2</v>
      </c>
      <c r="N39" s="46">
        <v>2</v>
      </c>
      <c r="O39" s="46">
        <v>0</v>
      </c>
      <c r="P39" s="46">
        <v>0</v>
      </c>
      <c r="Q39" s="46">
        <v>0</v>
      </c>
      <c r="R39" s="24">
        <f t="shared" si="16"/>
        <v>2</v>
      </c>
      <c r="S39" s="47"/>
      <c r="T39" s="47"/>
    </row>
    <row r="40" spans="2:20" ht="16.5" customHeight="1">
      <c r="B40" s="310"/>
      <c r="C40" s="22" t="s">
        <v>105</v>
      </c>
      <c r="D40" s="150" t="s">
        <v>108</v>
      </c>
      <c r="E40" s="92" t="s">
        <v>28</v>
      </c>
      <c r="F40" s="26">
        <f t="shared" si="17"/>
        <v>32</v>
      </c>
      <c r="G40" s="26">
        <f t="shared" si="21"/>
        <v>32</v>
      </c>
      <c r="H40" s="45"/>
      <c r="I40" s="23" t="s">
        <v>1</v>
      </c>
      <c r="J40" s="23" t="s">
        <v>1</v>
      </c>
      <c r="K40" s="25"/>
      <c r="L40" s="45"/>
      <c r="M40" s="46">
        <v>0</v>
      </c>
      <c r="N40" s="46">
        <v>0</v>
      </c>
      <c r="O40" s="46">
        <v>2</v>
      </c>
      <c r="P40" s="46">
        <v>2</v>
      </c>
      <c r="Q40" s="46">
        <v>0</v>
      </c>
      <c r="R40" s="24">
        <f t="shared" si="16"/>
        <v>2</v>
      </c>
      <c r="S40" s="47"/>
      <c r="T40" s="47"/>
    </row>
    <row r="41" spans="2:20" ht="16.5" customHeight="1">
      <c r="B41" s="310"/>
      <c r="C41" s="22" t="s">
        <v>99</v>
      </c>
      <c r="D41" s="150" t="s">
        <v>108</v>
      </c>
      <c r="E41" s="92" t="s">
        <v>28</v>
      </c>
      <c r="F41" s="26">
        <f t="shared" ref="F41" si="22">SUM(M41:Q41)*$F$1</f>
        <v>16</v>
      </c>
      <c r="G41" s="26">
        <f t="shared" ref="G41" si="23">F41</f>
        <v>16</v>
      </c>
      <c r="H41" s="87"/>
      <c r="I41" s="23" t="s">
        <v>1</v>
      </c>
      <c r="J41" s="23" t="s">
        <v>1</v>
      </c>
      <c r="K41" s="25"/>
      <c r="L41" s="45"/>
      <c r="M41" s="46">
        <v>0</v>
      </c>
      <c r="N41" s="46">
        <v>0</v>
      </c>
      <c r="O41" s="46">
        <v>2</v>
      </c>
      <c r="P41" s="46">
        <v>0</v>
      </c>
      <c r="Q41" s="46">
        <v>0</v>
      </c>
      <c r="R41" s="24">
        <f t="shared" si="16"/>
        <v>1</v>
      </c>
      <c r="S41" s="47"/>
      <c r="T41" s="47"/>
    </row>
    <row r="42" spans="2:20" ht="16.5" customHeight="1">
      <c r="B42" s="310"/>
      <c r="C42" s="22" t="s">
        <v>124</v>
      </c>
      <c r="D42" s="150" t="s">
        <v>108</v>
      </c>
      <c r="E42" s="292" t="s">
        <v>41</v>
      </c>
      <c r="F42" s="289">
        <f t="shared" si="17"/>
        <v>64</v>
      </c>
      <c r="G42" s="289">
        <f t="shared" si="21"/>
        <v>64</v>
      </c>
      <c r="H42" s="289"/>
      <c r="I42" s="287" t="s">
        <v>1</v>
      </c>
      <c r="J42" s="287" t="s">
        <v>1</v>
      </c>
      <c r="K42" s="287"/>
      <c r="L42" s="287"/>
      <c r="M42" s="289">
        <v>2</v>
      </c>
      <c r="N42" s="289">
        <v>2</v>
      </c>
      <c r="O42" s="289">
        <v>2</v>
      </c>
      <c r="P42" s="289">
        <v>2</v>
      </c>
      <c r="Q42" s="289">
        <v>0</v>
      </c>
      <c r="R42" s="289">
        <f t="shared" si="16"/>
        <v>4</v>
      </c>
      <c r="S42" s="47"/>
      <c r="T42" s="47"/>
    </row>
    <row r="43" spans="2:20" ht="16.5" customHeight="1">
      <c r="B43" s="310"/>
      <c r="C43" s="22" t="s">
        <v>89</v>
      </c>
      <c r="D43" s="150" t="s">
        <v>108</v>
      </c>
      <c r="E43" s="313"/>
      <c r="F43" s="305"/>
      <c r="G43" s="305"/>
      <c r="H43" s="305"/>
      <c r="I43" s="314"/>
      <c r="J43" s="314"/>
      <c r="K43" s="314"/>
      <c r="L43" s="337"/>
      <c r="M43" s="304"/>
      <c r="N43" s="304"/>
      <c r="O43" s="304"/>
      <c r="P43" s="304"/>
      <c r="Q43" s="304"/>
      <c r="R43" s="303"/>
      <c r="S43" s="47"/>
      <c r="T43" s="47"/>
    </row>
    <row r="44" spans="2:20" ht="16.5" customHeight="1">
      <c r="B44" s="310"/>
      <c r="C44" s="22" t="s">
        <v>152</v>
      </c>
      <c r="D44" s="149" t="s">
        <v>108</v>
      </c>
      <c r="E44" s="93" t="s">
        <v>39</v>
      </c>
      <c r="F44" s="26">
        <f t="shared" ref="F44" si="24">SUM(M44:Q44)*$F$1</f>
        <v>32</v>
      </c>
      <c r="G44" s="26">
        <f t="shared" ref="G44" si="25">F44</f>
        <v>32</v>
      </c>
      <c r="H44" s="195"/>
      <c r="I44" s="23" t="s">
        <v>1</v>
      </c>
      <c r="J44" s="197"/>
      <c r="K44" s="23" t="s">
        <v>1</v>
      </c>
      <c r="L44" s="198" t="s">
        <v>154</v>
      </c>
      <c r="M44" s="203">
        <v>0</v>
      </c>
      <c r="N44" s="203">
        <v>0</v>
      </c>
      <c r="O44" s="203">
        <v>0</v>
      </c>
      <c r="P44" s="203">
        <v>0</v>
      </c>
      <c r="Q44" s="203">
        <v>4</v>
      </c>
      <c r="R44" s="170">
        <f>F44/$F$2/2</f>
        <v>1</v>
      </c>
      <c r="S44" s="47"/>
      <c r="T44" s="47"/>
    </row>
    <row r="45" spans="2:20">
      <c r="B45" s="310"/>
      <c r="C45" s="114" t="s">
        <v>175</v>
      </c>
      <c r="D45" s="328" t="s">
        <v>108</v>
      </c>
      <c r="E45" s="292" t="s">
        <v>41</v>
      </c>
      <c r="F45" s="289">
        <f>SUM(M45:Q45)*$F$1</f>
        <v>48</v>
      </c>
      <c r="G45" s="289">
        <f>F45</f>
        <v>48</v>
      </c>
      <c r="H45" s="287"/>
      <c r="I45" s="287" t="s">
        <v>0</v>
      </c>
      <c r="J45" s="287" t="s">
        <v>0</v>
      </c>
      <c r="K45" s="287"/>
      <c r="L45" s="287"/>
      <c r="M45" s="296">
        <v>6</v>
      </c>
      <c r="N45" s="296">
        <v>0</v>
      </c>
      <c r="O45" s="296">
        <v>0</v>
      </c>
      <c r="P45" s="296">
        <v>0</v>
      </c>
      <c r="Q45" s="296">
        <v>0</v>
      </c>
      <c r="R45" s="289">
        <f>F45/$F$2</f>
        <v>3</v>
      </c>
      <c r="S45" s="47"/>
      <c r="T45" s="47"/>
    </row>
    <row r="46" spans="2:20" ht="16.5" customHeight="1">
      <c r="B46" s="310"/>
      <c r="C46" s="22" t="s">
        <v>91</v>
      </c>
      <c r="D46" s="320"/>
      <c r="E46" s="293"/>
      <c r="F46" s="294"/>
      <c r="G46" s="294"/>
      <c r="H46" s="315"/>
      <c r="I46" s="315"/>
      <c r="J46" s="315"/>
      <c r="K46" s="315"/>
      <c r="L46" s="334"/>
      <c r="M46" s="318"/>
      <c r="N46" s="318"/>
      <c r="O46" s="318"/>
      <c r="P46" s="318"/>
      <c r="Q46" s="318"/>
      <c r="R46" s="291"/>
      <c r="S46" s="47"/>
      <c r="T46" s="47"/>
    </row>
    <row r="47" spans="2:20">
      <c r="B47" s="310"/>
      <c r="C47" s="114" t="s">
        <v>174</v>
      </c>
      <c r="D47" s="328" t="s">
        <v>108</v>
      </c>
      <c r="E47" s="292" t="s">
        <v>42</v>
      </c>
      <c r="F47" s="289">
        <f>SUM(M47:Q47)*$F$1</f>
        <v>48</v>
      </c>
      <c r="G47" s="289">
        <f>F47</f>
        <v>48</v>
      </c>
      <c r="H47" s="287"/>
      <c r="I47" s="287" t="s">
        <v>0</v>
      </c>
      <c r="J47" s="287" t="s">
        <v>0</v>
      </c>
      <c r="K47" s="287"/>
      <c r="L47" s="287"/>
      <c r="M47" s="296">
        <v>0</v>
      </c>
      <c r="N47" s="296">
        <v>6</v>
      </c>
      <c r="O47" s="296">
        <v>0</v>
      </c>
      <c r="P47" s="296">
        <v>0</v>
      </c>
      <c r="Q47" s="296">
        <v>0</v>
      </c>
      <c r="R47" s="289">
        <f>F47/$F$2</f>
        <v>3</v>
      </c>
      <c r="S47" s="47"/>
      <c r="T47" s="47"/>
    </row>
    <row r="48" spans="2:20" ht="16.5" customHeight="1">
      <c r="B48" s="310"/>
      <c r="C48" s="22" t="s">
        <v>92</v>
      </c>
      <c r="D48" s="320"/>
      <c r="E48" s="293"/>
      <c r="F48" s="294"/>
      <c r="G48" s="294"/>
      <c r="H48" s="315"/>
      <c r="I48" s="315"/>
      <c r="J48" s="315"/>
      <c r="K48" s="315"/>
      <c r="L48" s="334"/>
      <c r="M48" s="318"/>
      <c r="N48" s="318"/>
      <c r="O48" s="318"/>
      <c r="P48" s="318"/>
      <c r="Q48" s="318"/>
      <c r="R48" s="291"/>
      <c r="S48" s="47"/>
      <c r="T48" s="47"/>
    </row>
    <row r="49" spans="1:20" ht="16.5" customHeight="1">
      <c r="B49" s="310"/>
      <c r="C49" s="22" t="s">
        <v>291</v>
      </c>
      <c r="D49" s="319" t="s">
        <v>108</v>
      </c>
      <c r="E49" s="292" t="s">
        <v>42</v>
      </c>
      <c r="F49" s="289">
        <f>SUM(M49:Q49)*$F$1</f>
        <v>48</v>
      </c>
      <c r="G49" s="289">
        <f>F49</f>
        <v>48</v>
      </c>
      <c r="H49" s="287"/>
      <c r="I49" s="287" t="s">
        <v>0</v>
      </c>
      <c r="J49" s="287" t="s">
        <v>0</v>
      </c>
      <c r="K49" s="287"/>
      <c r="L49" s="287"/>
      <c r="M49" s="296">
        <v>0</v>
      </c>
      <c r="N49" s="296">
        <v>0</v>
      </c>
      <c r="O49" s="296">
        <v>6</v>
      </c>
      <c r="P49" s="296">
        <v>0</v>
      </c>
      <c r="Q49" s="296">
        <v>0</v>
      </c>
      <c r="R49" s="289">
        <f>F49/$F$2</f>
        <v>3</v>
      </c>
      <c r="S49" s="47"/>
      <c r="T49" s="47"/>
    </row>
    <row r="50" spans="1:20" ht="16.5" customHeight="1">
      <c r="B50" s="310"/>
      <c r="C50" s="22" t="s">
        <v>93</v>
      </c>
      <c r="D50" s="320"/>
      <c r="E50" s="293"/>
      <c r="F50" s="294"/>
      <c r="G50" s="294"/>
      <c r="H50" s="315"/>
      <c r="I50" s="315"/>
      <c r="J50" s="315"/>
      <c r="K50" s="315"/>
      <c r="L50" s="334"/>
      <c r="M50" s="318"/>
      <c r="N50" s="318"/>
      <c r="O50" s="318"/>
      <c r="P50" s="318"/>
      <c r="Q50" s="318"/>
      <c r="R50" s="291"/>
      <c r="S50" s="47"/>
      <c r="T50" s="47"/>
    </row>
    <row r="51" spans="1:20" ht="16.5" customHeight="1">
      <c r="B51" s="310"/>
      <c r="C51" s="22" t="s">
        <v>292</v>
      </c>
      <c r="D51" s="319" t="s">
        <v>108</v>
      </c>
      <c r="E51" s="292" t="s">
        <v>42</v>
      </c>
      <c r="F51" s="289">
        <f>SUM(M51:Q51)*$F$1</f>
        <v>48</v>
      </c>
      <c r="G51" s="289">
        <f>F51</f>
        <v>48</v>
      </c>
      <c r="H51" s="287"/>
      <c r="I51" s="287" t="s">
        <v>0</v>
      </c>
      <c r="J51" s="287" t="s">
        <v>0</v>
      </c>
      <c r="K51" s="287"/>
      <c r="L51" s="287"/>
      <c r="M51" s="296">
        <v>0</v>
      </c>
      <c r="N51" s="296">
        <v>0</v>
      </c>
      <c r="O51" s="296">
        <v>0</v>
      </c>
      <c r="P51" s="296">
        <v>6</v>
      </c>
      <c r="Q51" s="296">
        <v>0</v>
      </c>
      <c r="R51" s="289">
        <f>F51/$F$2</f>
        <v>3</v>
      </c>
      <c r="S51" s="47"/>
      <c r="T51" s="47"/>
    </row>
    <row r="52" spans="1:20" ht="16.5" customHeight="1" thickBot="1">
      <c r="B52" s="310"/>
      <c r="C52" s="22" t="s">
        <v>97</v>
      </c>
      <c r="D52" s="320"/>
      <c r="E52" s="293"/>
      <c r="F52" s="294"/>
      <c r="G52" s="294"/>
      <c r="H52" s="315"/>
      <c r="I52" s="315"/>
      <c r="J52" s="315"/>
      <c r="K52" s="315"/>
      <c r="L52" s="334"/>
      <c r="M52" s="318"/>
      <c r="N52" s="318"/>
      <c r="O52" s="318"/>
      <c r="P52" s="318"/>
      <c r="Q52" s="318"/>
      <c r="R52" s="291"/>
      <c r="S52" s="47"/>
      <c r="T52" s="47"/>
    </row>
    <row r="53" spans="1:20" ht="16.5" customHeight="1" thickBot="1">
      <c r="B53" s="311"/>
      <c r="C53" s="17" t="s">
        <v>11</v>
      </c>
      <c r="D53" s="17"/>
      <c r="E53" s="4"/>
      <c r="F53" s="11">
        <f>SUM(F29:F52)</f>
        <v>752</v>
      </c>
      <c r="G53" s="11">
        <f>SUM(G29:G52)</f>
        <v>1008</v>
      </c>
      <c r="H53" s="96">
        <f>SUMIF(E29:E52,"必須",G29:G52)</f>
        <v>624</v>
      </c>
      <c r="I53" s="97">
        <f>SUMIF(E29:E52,"選必",G29:G52)</f>
        <v>256</v>
      </c>
      <c r="J53" s="98">
        <f>SUMIF(E29:E52,"選択",G29:G52)</f>
        <v>128</v>
      </c>
      <c r="K53" s="12"/>
      <c r="L53" s="12"/>
      <c r="M53" s="11">
        <f t="shared" ref="M53:Q53" si="26">SUM(M29:M52)</f>
        <v>24</v>
      </c>
      <c r="N53" s="11">
        <f t="shared" si="26"/>
        <v>24</v>
      </c>
      <c r="O53" s="11">
        <f t="shared" si="26"/>
        <v>22</v>
      </c>
      <c r="P53" s="11">
        <f t="shared" si="26"/>
        <v>20</v>
      </c>
      <c r="Q53" s="11">
        <f t="shared" si="26"/>
        <v>4</v>
      </c>
      <c r="R53" s="11">
        <f>SUM(R29:R52)</f>
        <v>44</v>
      </c>
      <c r="S53" s="47"/>
      <c r="T53" s="47"/>
    </row>
    <row r="54" spans="1:20" ht="16.5" customHeight="1" thickBot="1">
      <c r="B54" s="55"/>
      <c r="C54" s="48"/>
      <c r="D54" s="48"/>
      <c r="E54" s="13"/>
      <c r="F54" s="13"/>
      <c r="G54" s="13"/>
      <c r="H54" s="47"/>
      <c r="I54" s="47"/>
      <c r="J54" s="47"/>
      <c r="K54" s="47"/>
      <c r="L54" s="47"/>
      <c r="M54" s="13"/>
      <c r="N54" s="13"/>
      <c r="O54" s="13"/>
      <c r="P54" s="13"/>
      <c r="Q54" s="13"/>
      <c r="R54" s="13"/>
      <c r="S54" s="47"/>
      <c r="T54" s="47"/>
    </row>
    <row r="55" spans="1:20" ht="16.5" customHeight="1" thickBot="1">
      <c r="C55" s="144"/>
      <c r="D55" s="144"/>
      <c r="E55" s="34"/>
      <c r="F55" s="34"/>
      <c r="G55" s="34"/>
      <c r="H55" s="34"/>
      <c r="I55" s="4" t="s">
        <v>12</v>
      </c>
      <c r="J55" s="329" t="s">
        <v>8</v>
      </c>
      <c r="K55" s="330"/>
      <c r="L55" s="335" t="s">
        <v>48</v>
      </c>
      <c r="M55" s="336"/>
      <c r="N55" s="118" t="s">
        <v>49</v>
      </c>
      <c r="O55" s="119"/>
      <c r="P55" s="201"/>
      <c r="Q55" s="120"/>
      <c r="R55" s="73"/>
      <c r="S55" s="36"/>
      <c r="T55" s="36"/>
    </row>
    <row r="56" spans="1:20" ht="16.5" customHeight="1">
      <c r="B56" s="6"/>
      <c r="C56" s="144"/>
      <c r="D56" s="144"/>
      <c r="E56" s="14"/>
      <c r="F56" s="18"/>
      <c r="G56" s="18"/>
      <c r="H56" s="34"/>
      <c r="I56" s="7" t="s">
        <v>13</v>
      </c>
      <c r="J56" s="37">
        <f>SUMIF(H8:H27,"○",G8:G27)</f>
        <v>128</v>
      </c>
      <c r="K56" s="38">
        <f>J56/N56</f>
        <v>0.13333333333333333</v>
      </c>
      <c r="L56" s="121">
        <f>SUMIF(I8:I27,"○",G8:G27)</f>
        <v>832</v>
      </c>
      <c r="M56" s="122">
        <f>L56/N56</f>
        <v>0.8666666666666667</v>
      </c>
      <c r="N56" s="123">
        <f>G28</f>
        <v>960</v>
      </c>
      <c r="O56" s="124"/>
      <c r="P56" s="202"/>
      <c r="Q56" s="125"/>
      <c r="R56" s="76"/>
      <c r="S56" s="36"/>
      <c r="T56" s="36"/>
    </row>
    <row r="57" spans="1:20" ht="16.5" customHeight="1" thickBot="1">
      <c r="C57" s="144"/>
      <c r="D57" s="144"/>
      <c r="E57" s="14"/>
      <c r="F57" s="18"/>
      <c r="G57" s="18"/>
      <c r="H57" s="34"/>
      <c r="I57" s="50" t="s">
        <v>14</v>
      </c>
      <c r="J57" s="51">
        <f>SUMIF(H29:H52,"○",G29:G52)</f>
        <v>160</v>
      </c>
      <c r="K57" s="49">
        <f>J57/N57</f>
        <v>0.15873015873015872</v>
      </c>
      <c r="L57" s="126">
        <f>SUMIF(I29:I52,"○",G29:G52)</f>
        <v>848</v>
      </c>
      <c r="M57" s="127">
        <f>L57/N57</f>
        <v>0.84126984126984128</v>
      </c>
      <c r="N57" s="128">
        <f>G53</f>
        <v>1008</v>
      </c>
      <c r="O57" s="124"/>
      <c r="P57" s="202"/>
      <c r="Q57" s="125"/>
      <c r="R57" s="76"/>
      <c r="S57" s="36"/>
      <c r="T57" s="36"/>
    </row>
    <row r="58" spans="1:20" ht="16.5" customHeight="1" thickBot="1">
      <c r="C58" s="144"/>
      <c r="D58" s="144"/>
      <c r="E58" s="14"/>
      <c r="F58" s="18"/>
      <c r="G58" s="18"/>
      <c r="H58" s="34"/>
      <c r="I58" s="4" t="s">
        <v>11</v>
      </c>
      <c r="J58" s="79">
        <f>SUM(J56:J57)</f>
        <v>288</v>
      </c>
      <c r="K58" s="80">
        <f>J58/N58</f>
        <v>0.14634146341463414</v>
      </c>
      <c r="L58" s="129">
        <f>SUM(L56:L57)</f>
        <v>1680</v>
      </c>
      <c r="M58" s="130">
        <f>L58/N58</f>
        <v>0.85365853658536583</v>
      </c>
      <c r="N58" s="131">
        <f>SUM(N56:N57)</f>
        <v>1968</v>
      </c>
      <c r="O58" s="124"/>
      <c r="P58" s="202"/>
      <c r="Q58" s="125"/>
      <c r="R58" s="76"/>
      <c r="S58" s="36"/>
      <c r="T58" s="36"/>
    </row>
    <row r="59" spans="1:20" ht="16.5" customHeight="1">
      <c r="A59" s="99"/>
      <c r="B59" s="101"/>
      <c r="C59" s="102"/>
      <c r="D59" s="102"/>
      <c r="E59" s="100"/>
      <c r="F59" s="103"/>
      <c r="G59" s="103"/>
      <c r="H59" s="100"/>
      <c r="I59" s="100"/>
      <c r="J59" s="100"/>
      <c r="K59" s="100"/>
      <c r="L59" s="132"/>
      <c r="M59" s="133"/>
      <c r="N59" s="133"/>
      <c r="O59" s="133"/>
      <c r="P59" s="133"/>
      <c r="Q59" s="133"/>
      <c r="R59" s="103"/>
      <c r="S59" s="47"/>
      <c r="T59" s="47"/>
    </row>
    <row r="60" spans="1:20" ht="21">
      <c r="A60" s="1"/>
      <c r="B60" s="1" t="s">
        <v>21</v>
      </c>
      <c r="C60" s="145"/>
      <c r="D60" s="145"/>
      <c r="L60" s="134"/>
      <c r="M60" s="134"/>
      <c r="N60" s="134"/>
      <c r="O60" s="134"/>
      <c r="P60" s="134"/>
      <c r="Q60" s="134"/>
      <c r="S60" s="36"/>
      <c r="T60" s="36"/>
    </row>
    <row r="61" spans="1:20" ht="14.25" thickBot="1">
      <c r="B61" s="3"/>
      <c r="C61" s="16"/>
      <c r="D61" s="1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57"/>
      <c r="T61" s="57"/>
    </row>
    <row r="62" spans="1:20" ht="18" customHeight="1" thickBot="1">
      <c r="B62" s="316" t="s">
        <v>2</v>
      </c>
      <c r="C62" s="331" t="s">
        <v>3</v>
      </c>
      <c r="D62" s="321" t="s">
        <v>106</v>
      </c>
      <c r="E62" s="316" t="s">
        <v>4</v>
      </c>
      <c r="F62" s="323" t="s">
        <v>51</v>
      </c>
      <c r="G62" s="323" t="s">
        <v>52</v>
      </c>
      <c r="H62" s="307" t="s">
        <v>5</v>
      </c>
      <c r="I62" s="325"/>
      <c r="J62" s="307" t="s">
        <v>6</v>
      </c>
      <c r="K62" s="325"/>
      <c r="L62" s="326" t="s">
        <v>26</v>
      </c>
      <c r="M62" s="307" t="s">
        <v>7</v>
      </c>
      <c r="N62" s="308"/>
      <c r="O62" s="308"/>
      <c r="P62" s="308"/>
      <c r="Q62" s="309"/>
      <c r="R62" s="316" t="s">
        <v>35</v>
      </c>
      <c r="S62" s="58"/>
      <c r="T62" s="58"/>
    </row>
    <row r="63" spans="1:20" ht="18" customHeight="1" thickBot="1">
      <c r="B63" s="317"/>
      <c r="C63" s="333"/>
      <c r="D63" s="322"/>
      <c r="E63" s="317"/>
      <c r="F63" s="324"/>
      <c r="G63" s="324"/>
      <c r="H63" s="56" t="s">
        <v>8</v>
      </c>
      <c r="I63" s="56" t="s">
        <v>9</v>
      </c>
      <c r="J63" s="60" t="s">
        <v>29</v>
      </c>
      <c r="K63" s="60" t="s">
        <v>30</v>
      </c>
      <c r="L63" s="327"/>
      <c r="M63" s="10" t="s">
        <v>32</v>
      </c>
      <c r="N63" s="10" t="s">
        <v>33</v>
      </c>
      <c r="O63" s="10" t="s">
        <v>34</v>
      </c>
      <c r="P63" s="10" t="s">
        <v>25</v>
      </c>
      <c r="Q63" s="10" t="s">
        <v>151</v>
      </c>
      <c r="R63" s="317"/>
      <c r="S63" s="59"/>
      <c r="T63" s="59"/>
    </row>
    <row r="64" spans="1:20" ht="16.5" customHeight="1">
      <c r="B64" s="310" t="s">
        <v>18</v>
      </c>
      <c r="C64" s="19" t="s">
        <v>36</v>
      </c>
      <c r="D64" s="148" t="s">
        <v>107</v>
      </c>
      <c r="E64" s="91" t="s">
        <v>27</v>
      </c>
      <c r="F64" s="21">
        <f>SUM(M64:Q64)*$F$1</f>
        <v>64</v>
      </c>
      <c r="G64" s="21">
        <f>F64</f>
        <v>64</v>
      </c>
      <c r="H64" s="20" t="s">
        <v>37</v>
      </c>
      <c r="I64" s="20"/>
      <c r="J64" s="20" t="s">
        <v>31</v>
      </c>
      <c r="K64" s="20"/>
      <c r="L64" s="20"/>
      <c r="M64" s="21">
        <v>2</v>
      </c>
      <c r="N64" s="21">
        <v>2</v>
      </c>
      <c r="O64" s="21">
        <v>2</v>
      </c>
      <c r="P64" s="21">
        <v>2</v>
      </c>
      <c r="Q64" s="21">
        <v>0</v>
      </c>
      <c r="R64" s="108">
        <f>F64/$F$2/2</f>
        <v>2</v>
      </c>
      <c r="S64" s="47"/>
      <c r="T64" s="47"/>
    </row>
    <row r="65" spans="2:20" ht="16.5" customHeight="1">
      <c r="B65" s="310"/>
      <c r="C65" s="43" t="s">
        <v>103</v>
      </c>
      <c r="D65" s="149" t="s">
        <v>107</v>
      </c>
      <c r="E65" s="93" t="s">
        <v>39</v>
      </c>
      <c r="F65" s="24">
        <f>SUM(M65:Q65)*$F$1</f>
        <v>16</v>
      </c>
      <c r="G65" s="24">
        <f t="shared" ref="G65" si="27">F65</f>
        <v>16</v>
      </c>
      <c r="H65" s="44" t="s">
        <v>0</v>
      </c>
      <c r="I65" s="44"/>
      <c r="J65" s="23" t="s">
        <v>1</v>
      </c>
      <c r="K65" s="44"/>
      <c r="L65" s="44"/>
      <c r="M65" s="61">
        <v>2</v>
      </c>
      <c r="N65" s="61">
        <v>0</v>
      </c>
      <c r="O65" s="61">
        <v>0</v>
      </c>
      <c r="P65" s="61">
        <v>0</v>
      </c>
      <c r="Q65" s="61">
        <v>0</v>
      </c>
      <c r="R65" s="24">
        <f t="shared" ref="R65:R82" si="28">F65/$F$2</f>
        <v>1</v>
      </c>
      <c r="S65" s="47"/>
      <c r="T65" s="47"/>
    </row>
    <row r="66" spans="2:20" ht="16.5" customHeight="1" thickBot="1">
      <c r="B66" s="310"/>
      <c r="C66" s="147" t="s">
        <v>16</v>
      </c>
      <c r="D66" s="154" t="s">
        <v>107</v>
      </c>
      <c r="E66" s="162" t="s">
        <v>39</v>
      </c>
      <c r="F66" s="156">
        <f>SUM(M66:Q66)*$F$1</f>
        <v>32</v>
      </c>
      <c r="G66" s="156">
        <f t="shared" ref="G66:G67" si="29">F66</f>
        <v>32</v>
      </c>
      <c r="H66" s="157" t="s">
        <v>38</v>
      </c>
      <c r="I66" s="157"/>
      <c r="J66" s="112" t="s">
        <v>1</v>
      </c>
      <c r="K66" s="157"/>
      <c r="L66" s="157"/>
      <c r="M66" s="158">
        <v>0</v>
      </c>
      <c r="N66" s="158">
        <v>2</v>
      </c>
      <c r="O66" s="158">
        <v>2</v>
      </c>
      <c r="P66" s="158">
        <v>0</v>
      </c>
      <c r="Q66" s="158">
        <v>0</v>
      </c>
      <c r="R66" s="156">
        <f t="shared" si="28"/>
        <v>2</v>
      </c>
      <c r="S66" s="47"/>
      <c r="T66" s="47"/>
    </row>
    <row r="67" spans="2:20" ht="16.5" customHeight="1">
      <c r="B67" s="310"/>
      <c r="C67" s="231" t="s">
        <v>68</v>
      </c>
      <c r="D67" s="148" t="s">
        <v>108</v>
      </c>
      <c r="E67" s="232" t="s">
        <v>28</v>
      </c>
      <c r="F67" s="233">
        <f t="shared" ref="F67" si="30">SUM(M67:Q67)*$F$1</f>
        <v>16</v>
      </c>
      <c r="G67" s="233">
        <f t="shared" si="29"/>
        <v>16</v>
      </c>
      <c r="H67" s="20"/>
      <c r="I67" s="20" t="s">
        <v>1</v>
      </c>
      <c r="J67" s="20" t="s">
        <v>1</v>
      </c>
      <c r="K67" s="234"/>
      <c r="L67" s="234"/>
      <c r="M67" s="233">
        <v>2</v>
      </c>
      <c r="N67" s="233">
        <v>0</v>
      </c>
      <c r="O67" s="233">
        <v>0</v>
      </c>
      <c r="P67" s="233">
        <v>0</v>
      </c>
      <c r="Q67" s="233">
        <v>0</v>
      </c>
      <c r="R67" s="233">
        <f t="shared" ref="R67" si="31">F67/$F$2</f>
        <v>1</v>
      </c>
      <c r="S67" s="47"/>
      <c r="T67" s="47"/>
    </row>
    <row r="68" spans="2:20" ht="16.5" customHeight="1">
      <c r="B68" s="310"/>
      <c r="C68" s="43" t="s">
        <v>263</v>
      </c>
      <c r="D68" s="149" t="s">
        <v>108</v>
      </c>
      <c r="E68" s="93" t="s">
        <v>39</v>
      </c>
      <c r="F68" s="24">
        <f t="shared" ref="F68:F82" si="32">SUM(M68:Q68)*$F$1</f>
        <v>16</v>
      </c>
      <c r="G68" s="24">
        <f t="shared" ref="G68:G72" si="33">F68</f>
        <v>16</v>
      </c>
      <c r="H68" s="44"/>
      <c r="I68" s="44" t="s">
        <v>1</v>
      </c>
      <c r="J68" s="44" t="s">
        <v>1</v>
      </c>
      <c r="K68" s="44"/>
      <c r="L68" s="44"/>
      <c r="M68" s="61">
        <v>0</v>
      </c>
      <c r="N68" s="61">
        <v>2</v>
      </c>
      <c r="O68" s="61">
        <v>0</v>
      </c>
      <c r="P68" s="61">
        <v>0</v>
      </c>
      <c r="Q68" s="61">
        <v>0</v>
      </c>
      <c r="R68" s="24">
        <f t="shared" si="28"/>
        <v>1</v>
      </c>
      <c r="S68" s="47"/>
      <c r="T68" s="47"/>
    </row>
    <row r="69" spans="2:20" ht="16.5" customHeight="1">
      <c r="B69" s="310"/>
      <c r="C69" s="43" t="s">
        <v>264</v>
      </c>
      <c r="D69" s="149" t="s">
        <v>108</v>
      </c>
      <c r="E69" s="93" t="s">
        <v>39</v>
      </c>
      <c r="F69" s="24">
        <f t="shared" si="32"/>
        <v>16</v>
      </c>
      <c r="G69" s="24">
        <f t="shared" si="33"/>
        <v>16</v>
      </c>
      <c r="H69" s="44"/>
      <c r="I69" s="44" t="s">
        <v>1</v>
      </c>
      <c r="J69" s="44" t="s">
        <v>1</v>
      </c>
      <c r="K69" s="44"/>
      <c r="L69" s="44"/>
      <c r="M69" s="61">
        <v>0</v>
      </c>
      <c r="N69" s="61">
        <v>0</v>
      </c>
      <c r="O69" s="61">
        <v>2</v>
      </c>
      <c r="P69" s="61">
        <v>0</v>
      </c>
      <c r="Q69" s="61">
        <v>0</v>
      </c>
      <c r="R69" s="24">
        <f t="shared" si="28"/>
        <v>1</v>
      </c>
      <c r="S69" s="47"/>
      <c r="T69" s="47"/>
    </row>
    <row r="70" spans="2:20" ht="16.5" customHeight="1">
      <c r="B70" s="310"/>
      <c r="C70" s="43" t="s">
        <v>335</v>
      </c>
      <c r="D70" s="149" t="s">
        <v>108</v>
      </c>
      <c r="E70" s="93" t="s">
        <v>39</v>
      </c>
      <c r="F70" s="24">
        <f t="shared" si="32"/>
        <v>16</v>
      </c>
      <c r="G70" s="24">
        <f t="shared" si="33"/>
        <v>16</v>
      </c>
      <c r="H70" s="44"/>
      <c r="I70" s="44" t="s">
        <v>1</v>
      </c>
      <c r="J70" s="44" t="s">
        <v>1</v>
      </c>
      <c r="K70" s="44"/>
      <c r="L70" s="44"/>
      <c r="M70" s="61">
        <v>0</v>
      </c>
      <c r="N70" s="61">
        <v>0</v>
      </c>
      <c r="O70" s="61">
        <v>0</v>
      </c>
      <c r="P70" s="61">
        <v>2</v>
      </c>
      <c r="Q70" s="61">
        <v>0</v>
      </c>
      <c r="R70" s="24">
        <f t="shared" si="28"/>
        <v>1</v>
      </c>
      <c r="S70" s="47"/>
      <c r="T70" s="47"/>
    </row>
    <row r="71" spans="2:20" ht="16.5" customHeight="1">
      <c r="B71" s="310"/>
      <c r="C71" s="43" t="s">
        <v>77</v>
      </c>
      <c r="D71" s="149" t="s">
        <v>108</v>
      </c>
      <c r="E71" s="94" t="s">
        <v>39</v>
      </c>
      <c r="F71" s="61">
        <f t="shared" si="32"/>
        <v>32</v>
      </c>
      <c r="G71" s="61">
        <f t="shared" si="33"/>
        <v>32</v>
      </c>
      <c r="H71" s="44"/>
      <c r="I71" s="44" t="s">
        <v>1</v>
      </c>
      <c r="J71" s="44" t="s">
        <v>1</v>
      </c>
      <c r="K71" s="44"/>
      <c r="L71" s="44"/>
      <c r="M71" s="61">
        <v>4</v>
      </c>
      <c r="N71" s="61">
        <v>0</v>
      </c>
      <c r="O71" s="61">
        <v>0</v>
      </c>
      <c r="P71" s="61">
        <v>0</v>
      </c>
      <c r="Q71" s="61">
        <v>0</v>
      </c>
      <c r="R71" s="61">
        <f t="shared" si="28"/>
        <v>2</v>
      </c>
      <c r="S71" s="47"/>
      <c r="T71" s="47"/>
    </row>
    <row r="72" spans="2:20" ht="16.5" customHeight="1">
      <c r="B72" s="310"/>
      <c r="C72" s="43" t="s">
        <v>78</v>
      </c>
      <c r="D72" s="149" t="s">
        <v>108</v>
      </c>
      <c r="E72" s="93" t="s">
        <v>39</v>
      </c>
      <c r="F72" s="24">
        <f t="shared" si="32"/>
        <v>32</v>
      </c>
      <c r="G72" s="24">
        <f t="shared" si="33"/>
        <v>32</v>
      </c>
      <c r="H72" s="44"/>
      <c r="I72" s="23" t="s">
        <v>1</v>
      </c>
      <c r="J72" s="23" t="s">
        <v>1</v>
      </c>
      <c r="K72" s="44"/>
      <c r="L72" s="44"/>
      <c r="M72" s="61">
        <v>4</v>
      </c>
      <c r="N72" s="61">
        <v>0</v>
      </c>
      <c r="O72" s="61">
        <v>0</v>
      </c>
      <c r="P72" s="61">
        <v>0</v>
      </c>
      <c r="Q72" s="61">
        <v>0</v>
      </c>
      <c r="R72" s="24">
        <f t="shared" si="28"/>
        <v>2</v>
      </c>
      <c r="S72" s="47"/>
      <c r="T72" s="47"/>
    </row>
    <row r="73" spans="2:20" ht="16.5" customHeight="1">
      <c r="B73" s="310"/>
      <c r="C73" s="22" t="s">
        <v>272</v>
      </c>
      <c r="D73" s="149" t="s">
        <v>108</v>
      </c>
      <c r="E73" s="92" t="s">
        <v>28</v>
      </c>
      <c r="F73" s="24">
        <f>SUM(M73:Q73)*$F$1</f>
        <v>64</v>
      </c>
      <c r="G73" s="85">
        <f>F73*$F$3</f>
        <v>192</v>
      </c>
      <c r="H73" s="23"/>
      <c r="I73" s="23" t="s">
        <v>1</v>
      </c>
      <c r="J73" s="23" t="s">
        <v>1</v>
      </c>
      <c r="K73" s="23"/>
      <c r="L73" s="23"/>
      <c r="M73" s="24">
        <v>4</v>
      </c>
      <c r="N73" s="24">
        <v>4</v>
      </c>
      <c r="O73" s="24">
        <v>0</v>
      </c>
      <c r="P73" s="24">
        <v>0</v>
      </c>
      <c r="Q73" s="61">
        <v>0</v>
      </c>
      <c r="R73" s="24">
        <f t="shared" si="28"/>
        <v>4</v>
      </c>
      <c r="S73" s="47"/>
      <c r="T73" s="47"/>
    </row>
    <row r="74" spans="2:20" ht="16.5" customHeight="1">
      <c r="B74" s="310"/>
      <c r="C74" s="22" t="s">
        <v>273</v>
      </c>
      <c r="D74" s="149" t="s">
        <v>108</v>
      </c>
      <c r="E74" s="92" t="s">
        <v>28</v>
      </c>
      <c r="F74" s="24">
        <f t="shared" si="32"/>
        <v>64</v>
      </c>
      <c r="G74" s="85">
        <f t="shared" ref="G74" si="34">F74*$F$3</f>
        <v>192</v>
      </c>
      <c r="H74" s="23"/>
      <c r="I74" s="23" t="s">
        <v>10</v>
      </c>
      <c r="J74" s="23" t="s">
        <v>10</v>
      </c>
      <c r="K74" s="23"/>
      <c r="L74" s="23"/>
      <c r="M74" s="24">
        <v>0</v>
      </c>
      <c r="N74" s="24">
        <v>0</v>
      </c>
      <c r="O74" s="24">
        <v>4</v>
      </c>
      <c r="P74" s="24">
        <v>4</v>
      </c>
      <c r="Q74" s="61">
        <v>0</v>
      </c>
      <c r="R74" s="24">
        <f t="shared" si="28"/>
        <v>4</v>
      </c>
      <c r="S74" s="47"/>
      <c r="T74" s="47"/>
    </row>
    <row r="75" spans="2:20" ht="16.5" customHeight="1">
      <c r="B75" s="310"/>
      <c r="C75" s="22" t="s">
        <v>119</v>
      </c>
      <c r="D75" s="149" t="s">
        <v>108</v>
      </c>
      <c r="E75" s="92" t="s">
        <v>28</v>
      </c>
      <c r="F75" s="24">
        <f>SUM(M75:Q75)*$F$1</f>
        <v>96</v>
      </c>
      <c r="G75" s="24">
        <f t="shared" ref="G75:G82" si="35">F75</f>
        <v>96</v>
      </c>
      <c r="H75" s="23"/>
      <c r="I75" s="25" t="s">
        <v>1</v>
      </c>
      <c r="J75" s="25" t="s">
        <v>1</v>
      </c>
      <c r="K75" s="25"/>
      <c r="L75" s="25"/>
      <c r="M75" s="26">
        <v>0</v>
      </c>
      <c r="N75" s="26">
        <v>4</v>
      </c>
      <c r="O75" s="26">
        <v>4</v>
      </c>
      <c r="P75" s="26">
        <v>4</v>
      </c>
      <c r="Q75" s="61">
        <v>0</v>
      </c>
      <c r="R75" s="24">
        <f t="shared" si="28"/>
        <v>6</v>
      </c>
      <c r="S75" s="47"/>
      <c r="T75" s="47"/>
    </row>
    <row r="76" spans="2:20" ht="16.5" customHeight="1">
      <c r="B76" s="310"/>
      <c r="C76" s="22" t="s">
        <v>266</v>
      </c>
      <c r="D76" s="149" t="s">
        <v>108</v>
      </c>
      <c r="E76" s="92" t="s">
        <v>28</v>
      </c>
      <c r="F76" s="24">
        <f t="shared" si="32"/>
        <v>32</v>
      </c>
      <c r="G76" s="24">
        <f t="shared" si="35"/>
        <v>32</v>
      </c>
      <c r="H76" s="23"/>
      <c r="I76" s="25" t="s">
        <v>10</v>
      </c>
      <c r="J76" s="25" t="s">
        <v>10</v>
      </c>
      <c r="K76" s="23"/>
      <c r="L76" s="23"/>
      <c r="M76" s="24">
        <v>4</v>
      </c>
      <c r="N76" s="24">
        <v>0</v>
      </c>
      <c r="O76" s="24">
        <v>0</v>
      </c>
      <c r="P76" s="24">
        <v>0</v>
      </c>
      <c r="Q76" s="61">
        <v>0</v>
      </c>
      <c r="R76" s="24">
        <f t="shared" si="28"/>
        <v>2</v>
      </c>
      <c r="S76" s="47"/>
      <c r="T76" s="47"/>
    </row>
    <row r="77" spans="2:20" ht="16.5" customHeight="1">
      <c r="B77" s="310"/>
      <c r="C77" s="22" t="s">
        <v>267</v>
      </c>
      <c r="D77" s="149" t="s">
        <v>108</v>
      </c>
      <c r="E77" s="93" t="s">
        <v>39</v>
      </c>
      <c r="F77" s="24">
        <f t="shared" ref="F77" si="36">SUM(M77:Q77)*$F$1</f>
        <v>32</v>
      </c>
      <c r="G77" s="24">
        <f t="shared" ref="G77" si="37">F77</f>
        <v>32</v>
      </c>
      <c r="H77" s="23"/>
      <c r="I77" s="25" t="s">
        <v>10</v>
      </c>
      <c r="J77" s="25" t="s">
        <v>10</v>
      </c>
      <c r="K77" s="23"/>
      <c r="L77" s="23"/>
      <c r="M77" s="24">
        <v>0</v>
      </c>
      <c r="N77" s="24">
        <v>4</v>
      </c>
      <c r="O77" s="24">
        <v>0</v>
      </c>
      <c r="P77" s="24">
        <v>0</v>
      </c>
      <c r="Q77" s="61">
        <v>0</v>
      </c>
      <c r="R77" s="24">
        <f t="shared" ref="R77" si="38">F77/$F$2</f>
        <v>2</v>
      </c>
      <c r="S77" s="47"/>
      <c r="T77" s="47"/>
    </row>
    <row r="78" spans="2:20" ht="16.5" customHeight="1">
      <c r="B78" s="310"/>
      <c r="C78" s="22" t="s">
        <v>120</v>
      </c>
      <c r="D78" s="149" t="s">
        <v>108</v>
      </c>
      <c r="E78" s="93" t="s">
        <v>39</v>
      </c>
      <c r="F78" s="24">
        <f t="shared" si="32"/>
        <v>96</v>
      </c>
      <c r="G78" s="24">
        <f t="shared" si="35"/>
        <v>96</v>
      </c>
      <c r="H78" s="23"/>
      <c r="I78" s="25" t="s">
        <v>1</v>
      </c>
      <c r="J78" s="25" t="s">
        <v>1</v>
      </c>
      <c r="K78" s="25"/>
      <c r="L78" s="25"/>
      <c r="M78" s="26">
        <v>0</v>
      </c>
      <c r="N78" s="26">
        <v>4</v>
      </c>
      <c r="O78" s="26">
        <v>4</v>
      </c>
      <c r="P78" s="26">
        <v>4</v>
      </c>
      <c r="Q78" s="61">
        <v>0</v>
      </c>
      <c r="R78" s="24">
        <f t="shared" si="28"/>
        <v>6</v>
      </c>
      <c r="S78" s="47"/>
      <c r="T78" s="47"/>
    </row>
    <row r="79" spans="2:20" ht="16.5" customHeight="1">
      <c r="B79" s="310"/>
      <c r="C79" s="22" t="s">
        <v>100</v>
      </c>
      <c r="D79" s="149" t="s">
        <v>108</v>
      </c>
      <c r="E79" s="92" t="s">
        <v>28</v>
      </c>
      <c r="F79" s="24">
        <f>SUM(M79:Q79)*$F$1</f>
        <v>16</v>
      </c>
      <c r="G79" s="24">
        <f t="shared" ref="G79" si="39">F79</f>
        <v>16</v>
      </c>
      <c r="H79" s="23"/>
      <c r="I79" s="25" t="s">
        <v>1</v>
      </c>
      <c r="J79" s="25" t="s">
        <v>1</v>
      </c>
      <c r="K79" s="25"/>
      <c r="L79" s="25"/>
      <c r="M79" s="26">
        <v>0</v>
      </c>
      <c r="N79" s="26">
        <v>0</v>
      </c>
      <c r="O79" s="26">
        <v>0</v>
      </c>
      <c r="P79" s="26">
        <v>2</v>
      </c>
      <c r="Q79" s="61">
        <v>0</v>
      </c>
      <c r="R79" s="24">
        <f t="shared" si="28"/>
        <v>1</v>
      </c>
      <c r="S79" s="47"/>
      <c r="T79" s="47"/>
    </row>
    <row r="80" spans="2:20" ht="16.5" customHeight="1">
      <c r="B80" s="310"/>
      <c r="C80" s="22" t="s">
        <v>94</v>
      </c>
      <c r="D80" s="150" t="s">
        <v>108</v>
      </c>
      <c r="E80" s="92" t="s">
        <v>28</v>
      </c>
      <c r="F80" s="24">
        <f t="shared" si="32"/>
        <v>16</v>
      </c>
      <c r="G80" s="24">
        <f t="shared" si="35"/>
        <v>16</v>
      </c>
      <c r="H80" s="23"/>
      <c r="I80" s="25" t="s">
        <v>37</v>
      </c>
      <c r="J80" s="25" t="s">
        <v>1</v>
      </c>
      <c r="K80" s="25"/>
      <c r="L80" s="25"/>
      <c r="M80" s="26">
        <v>0</v>
      </c>
      <c r="N80" s="26">
        <v>0</v>
      </c>
      <c r="O80" s="26">
        <v>2</v>
      </c>
      <c r="P80" s="26">
        <v>0</v>
      </c>
      <c r="Q80" s="61">
        <v>0</v>
      </c>
      <c r="R80" s="24">
        <f t="shared" si="28"/>
        <v>1</v>
      </c>
      <c r="S80" s="47"/>
      <c r="T80" s="47"/>
    </row>
    <row r="81" spans="2:20" ht="16.5" customHeight="1">
      <c r="B81" s="310"/>
      <c r="C81" s="22" t="s">
        <v>88</v>
      </c>
      <c r="D81" s="150" t="s">
        <v>108</v>
      </c>
      <c r="E81" s="92" t="s">
        <v>28</v>
      </c>
      <c r="F81" s="24">
        <f t="shared" si="32"/>
        <v>16</v>
      </c>
      <c r="G81" s="24">
        <f t="shared" si="35"/>
        <v>16</v>
      </c>
      <c r="H81" s="23"/>
      <c r="I81" s="25" t="s">
        <v>37</v>
      </c>
      <c r="J81" s="25" t="s">
        <v>1</v>
      </c>
      <c r="K81" s="25"/>
      <c r="L81" s="25"/>
      <c r="M81" s="26">
        <v>0</v>
      </c>
      <c r="N81" s="26">
        <v>0</v>
      </c>
      <c r="O81" s="26">
        <v>0</v>
      </c>
      <c r="P81" s="26">
        <v>2</v>
      </c>
      <c r="Q81" s="61">
        <v>0</v>
      </c>
      <c r="R81" s="24">
        <f t="shared" si="28"/>
        <v>1</v>
      </c>
      <c r="S81" s="47"/>
      <c r="T81" s="47"/>
    </row>
    <row r="82" spans="2:20" ht="16.5" customHeight="1" thickBot="1">
      <c r="B82" s="310"/>
      <c r="C82" s="22" t="s">
        <v>96</v>
      </c>
      <c r="D82" s="150" t="s">
        <v>108</v>
      </c>
      <c r="E82" s="92" t="s">
        <v>28</v>
      </c>
      <c r="F82" s="24">
        <f t="shared" si="32"/>
        <v>16</v>
      </c>
      <c r="G82" s="24">
        <f t="shared" si="35"/>
        <v>16</v>
      </c>
      <c r="H82" s="28"/>
      <c r="I82" s="31" t="s">
        <v>37</v>
      </c>
      <c r="J82" s="31" t="s">
        <v>1</v>
      </c>
      <c r="K82" s="31"/>
      <c r="L82" s="31"/>
      <c r="M82" s="32">
        <v>0</v>
      </c>
      <c r="N82" s="32">
        <v>0</v>
      </c>
      <c r="O82" s="32">
        <v>2</v>
      </c>
      <c r="P82" s="32">
        <v>0</v>
      </c>
      <c r="Q82" s="61">
        <v>0</v>
      </c>
      <c r="R82" s="24">
        <f t="shared" si="28"/>
        <v>1</v>
      </c>
      <c r="S82" s="47"/>
      <c r="T82" s="47"/>
    </row>
    <row r="83" spans="2:20" ht="16.5" customHeight="1" thickBot="1">
      <c r="B83" s="311"/>
      <c r="C83" s="17" t="s">
        <v>11</v>
      </c>
      <c r="D83" s="151"/>
      <c r="E83" s="4"/>
      <c r="F83" s="5">
        <f>SUM(F64:F82)</f>
        <v>688</v>
      </c>
      <c r="G83" s="5">
        <f>SUM(G64:G82)</f>
        <v>944</v>
      </c>
      <c r="H83" s="96">
        <f>SUMIF(E64:E82,"必須",G64:G82)</f>
        <v>656</v>
      </c>
      <c r="I83" s="97">
        <f>SUMIF(E64:E82,"選必",G64:G82)</f>
        <v>0</v>
      </c>
      <c r="J83" s="98">
        <f>SUMIF(E64:E82,"選択",G64:G82)</f>
        <v>288</v>
      </c>
      <c r="K83" s="4"/>
      <c r="L83" s="4"/>
      <c r="M83" s="5">
        <f t="shared" ref="M83:R83" si="40">SUM(M64:M82)</f>
        <v>22</v>
      </c>
      <c r="N83" s="5">
        <f t="shared" si="40"/>
        <v>22</v>
      </c>
      <c r="O83" s="5">
        <f t="shared" si="40"/>
        <v>22</v>
      </c>
      <c r="P83" s="5">
        <f t="shared" si="40"/>
        <v>20</v>
      </c>
      <c r="Q83" s="5">
        <f t="shared" si="40"/>
        <v>0</v>
      </c>
      <c r="R83" s="5">
        <f t="shared" si="40"/>
        <v>41</v>
      </c>
      <c r="S83" s="47"/>
      <c r="T83" s="47"/>
    </row>
    <row r="84" spans="2:20" ht="16.5" customHeight="1">
      <c r="B84" s="312" t="s">
        <v>40</v>
      </c>
      <c r="C84" s="19" t="s">
        <v>36</v>
      </c>
      <c r="D84" s="148" t="s">
        <v>107</v>
      </c>
      <c r="E84" s="91" t="s">
        <v>27</v>
      </c>
      <c r="F84" s="30">
        <f>SUM(M84:Q84)*$F$1</f>
        <v>64</v>
      </c>
      <c r="G84" s="30">
        <f>F84</f>
        <v>64</v>
      </c>
      <c r="H84" s="29" t="s">
        <v>1</v>
      </c>
      <c r="I84" s="20"/>
      <c r="J84" s="20" t="s">
        <v>1</v>
      </c>
      <c r="K84" s="29"/>
      <c r="L84" s="29"/>
      <c r="M84" s="30">
        <v>2</v>
      </c>
      <c r="N84" s="30">
        <v>2</v>
      </c>
      <c r="O84" s="30">
        <v>2</v>
      </c>
      <c r="P84" s="30">
        <v>2</v>
      </c>
      <c r="Q84" s="30">
        <v>0</v>
      </c>
      <c r="R84" s="108">
        <f>F84/$F$2/2</f>
        <v>2</v>
      </c>
      <c r="S84" s="47"/>
      <c r="T84" s="47"/>
    </row>
    <row r="85" spans="2:20" ht="16.5" customHeight="1">
      <c r="B85" s="310"/>
      <c r="C85" s="43" t="s">
        <v>260</v>
      </c>
      <c r="D85" s="149" t="s">
        <v>107</v>
      </c>
      <c r="E85" s="92" t="s">
        <v>28</v>
      </c>
      <c r="F85" s="26">
        <f>SUM(M85:Q85)*$F$1</f>
        <v>16</v>
      </c>
      <c r="G85" s="26">
        <f>F85</f>
        <v>16</v>
      </c>
      <c r="H85" s="25" t="s">
        <v>1</v>
      </c>
      <c r="I85" s="25"/>
      <c r="J85" s="25" t="s">
        <v>1</v>
      </c>
      <c r="K85" s="45"/>
      <c r="L85" s="45"/>
      <c r="M85" s="46">
        <v>0</v>
      </c>
      <c r="N85" s="46">
        <v>0</v>
      </c>
      <c r="O85" s="46">
        <v>0</v>
      </c>
      <c r="P85" s="46">
        <v>2</v>
      </c>
      <c r="Q85" s="46">
        <v>0</v>
      </c>
      <c r="R85" s="24">
        <f t="shared" ref="R85:R98" si="41">F85/$F$2</f>
        <v>1</v>
      </c>
      <c r="S85" s="47"/>
      <c r="T85" s="47"/>
    </row>
    <row r="86" spans="2:20" ht="16.5" customHeight="1">
      <c r="B86" s="310"/>
      <c r="C86" s="43" t="s">
        <v>16</v>
      </c>
      <c r="D86" s="149" t="s">
        <v>107</v>
      </c>
      <c r="E86" s="93" t="s">
        <v>39</v>
      </c>
      <c r="F86" s="26">
        <f>SUM(M86:Q86)*$F$1</f>
        <v>32</v>
      </c>
      <c r="G86" s="26">
        <f>F86</f>
        <v>32</v>
      </c>
      <c r="H86" s="25" t="s">
        <v>1</v>
      </c>
      <c r="I86" s="25"/>
      <c r="J86" s="25" t="s">
        <v>1</v>
      </c>
      <c r="K86" s="25"/>
      <c r="L86" s="25"/>
      <c r="M86" s="26">
        <v>0</v>
      </c>
      <c r="N86" s="26">
        <v>2</v>
      </c>
      <c r="O86" s="26">
        <v>2</v>
      </c>
      <c r="P86" s="26">
        <v>0</v>
      </c>
      <c r="Q86" s="26">
        <v>0</v>
      </c>
      <c r="R86" s="24">
        <f t="shared" si="41"/>
        <v>2</v>
      </c>
      <c r="S86" s="47"/>
      <c r="T86" s="47"/>
    </row>
    <row r="87" spans="2:20" ht="16.5" customHeight="1" thickBot="1">
      <c r="B87" s="310"/>
      <c r="C87" s="146" t="s">
        <v>70</v>
      </c>
      <c r="D87" s="154" t="s">
        <v>107</v>
      </c>
      <c r="E87" s="162" t="s">
        <v>39</v>
      </c>
      <c r="F87" s="113">
        <f t="shared" ref="F87:F98" si="42">SUM(M87:Q87)*$F$1</f>
        <v>32</v>
      </c>
      <c r="G87" s="113">
        <f t="shared" ref="G87:G98" si="43">F87</f>
        <v>32</v>
      </c>
      <c r="H87" s="157" t="s">
        <v>0</v>
      </c>
      <c r="I87" s="157"/>
      <c r="J87" s="112" t="s">
        <v>1</v>
      </c>
      <c r="K87" s="88"/>
      <c r="L87" s="87"/>
      <c r="M87" s="89">
        <v>2</v>
      </c>
      <c r="N87" s="89">
        <v>2</v>
      </c>
      <c r="O87" s="89">
        <v>0</v>
      </c>
      <c r="P87" s="89">
        <v>0</v>
      </c>
      <c r="Q87" s="89">
        <v>0</v>
      </c>
      <c r="R87" s="156">
        <f t="shared" si="41"/>
        <v>2</v>
      </c>
      <c r="S87" s="47"/>
      <c r="T87" s="47"/>
    </row>
    <row r="88" spans="2:20" ht="16.5" customHeight="1">
      <c r="B88" s="310"/>
      <c r="C88" s="19" t="s">
        <v>336</v>
      </c>
      <c r="D88" s="148" t="s">
        <v>108</v>
      </c>
      <c r="E88" s="159" t="s">
        <v>39</v>
      </c>
      <c r="F88" s="30">
        <f t="shared" si="42"/>
        <v>16</v>
      </c>
      <c r="G88" s="30">
        <f t="shared" si="43"/>
        <v>16</v>
      </c>
      <c r="H88" s="29"/>
      <c r="I88" s="20" t="s">
        <v>1</v>
      </c>
      <c r="J88" s="20" t="s">
        <v>1</v>
      </c>
      <c r="K88" s="29"/>
      <c r="L88" s="29"/>
      <c r="M88" s="30">
        <v>2</v>
      </c>
      <c r="N88" s="30">
        <v>0</v>
      </c>
      <c r="O88" s="30">
        <v>0</v>
      </c>
      <c r="P88" s="30">
        <v>0</v>
      </c>
      <c r="Q88" s="30">
        <v>0</v>
      </c>
      <c r="R88" s="21">
        <f t="shared" si="41"/>
        <v>1</v>
      </c>
      <c r="S88" s="47"/>
      <c r="T88" s="47"/>
    </row>
    <row r="89" spans="2:20" ht="16.5" customHeight="1">
      <c r="B89" s="310"/>
      <c r="C89" s="22" t="s">
        <v>337</v>
      </c>
      <c r="D89" s="150" t="s">
        <v>108</v>
      </c>
      <c r="E89" s="93" t="s">
        <v>39</v>
      </c>
      <c r="F89" s="26">
        <f t="shared" si="42"/>
        <v>16</v>
      </c>
      <c r="G89" s="26">
        <f t="shared" si="43"/>
        <v>16</v>
      </c>
      <c r="H89" s="25"/>
      <c r="I89" s="23" t="s">
        <v>1</v>
      </c>
      <c r="J89" s="23" t="s">
        <v>1</v>
      </c>
      <c r="K89" s="25"/>
      <c r="L89" s="25"/>
      <c r="M89" s="26">
        <v>0</v>
      </c>
      <c r="N89" s="26">
        <v>2</v>
      </c>
      <c r="O89" s="26">
        <v>0</v>
      </c>
      <c r="P89" s="26">
        <v>0</v>
      </c>
      <c r="Q89" s="26">
        <v>0</v>
      </c>
      <c r="R89" s="24">
        <f t="shared" si="41"/>
        <v>1</v>
      </c>
      <c r="S89" s="47"/>
      <c r="T89" s="47"/>
    </row>
    <row r="90" spans="2:20" ht="16.5" customHeight="1">
      <c r="B90" s="310"/>
      <c r="C90" s="22" t="s">
        <v>338</v>
      </c>
      <c r="D90" s="150" t="s">
        <v>108</v>
      </c>
      <c r="E90" s="93" t="s">
        <v>39</v>
      </c>
      <c r="F90" s="26">
        <f t="shared" ref="F90:F91" si="44">SUM(M90:Q90)*$F$1</f>
        <v>16</v>
      </c>
      <c r="G90" s="26">
        <f t="shared" ref="G90:G91" si="45">F90</f>
        <v>16</v>
      </c>
      <c r="H90" s="45"/>
      <c r="I90" s="23" t="s">
        <v>1</v>
      </c>
      <c r="J90" s="23" t="s">
        <v>1</v>
      </c>
      <c r="K90" s="45"/>
      <c r="L90" s="45"/>
      <c r="M90" s="46">
        <v>0</v>
      </c>
      <c r="N90" s="46">
        <v>0</v>
      </c>
      <c r="O90" s="46">
        <v>2</v>
      </c>
      <c r="P90" s="46">
        <v>0</v>
      </c>
      <c r="Q90" s="46">
        <v>0</v>
      </c>
      <c r="R90" s="24">
        <f t="shared" si="41"/>
        <v>1</v>
      </c>
      <c r="S90" s="47"/>
      <c r="T90" s="47"/>
    </row>
    <row r="91" spans="2:20" ht="16.5" customHeight="1">
      <c r="B91" s="310"/>
      <c r="C91" s="22" t="s">
        <v>339</v>
      </c>
      <c r="D91" s="150" t="s">
        <v>108</v>
      </c>
      <c r="E91" s="93" t="s">
        <v>39</v>
      </c>
      <c r="F91" s="26">
        <f t="shared" si="44"/>
        <v>16</v>
      </c>
      <c r="G91" s="26">
        <f t="shared" si="45"/>
        <v>16</v>
      </c>
      <c r="H91" s="45"/>
      <c r="I91" s="23" t="s">
        <v>1</v>
      </c>
      <c r="J91" s="23" t="s">
        <v>1</v>
      </c>
      <c r="K91" s="45"/>
      <c r="L91" s="45"/>
      <c r="M91" s="46">
        <v>0</v>
      </c>
      <c r="N91" s="46">
        <v>0</v>
      </c>
      <c r="O91" s="46">
        <v>0</v>
      </c>
      <c r="P91" s="46">
        <v>2</v>
      </c>
      <c r="Q91" s="46">
        <v>0</v>
      </c>
      <c r="R91" s="24">
        <f t="shared" si="41"/>
        <v>1</v>
      </c>
      <c r="S91" s="47"/>
      <c r="T91" s="47"/>
    </row>
    <row r="92" spans="2:20" ht="16.5" customHeight="1">
      <c r="B92" s="310"/>
      <c r="C92" s="43" t="s">
        <v>274</v>
      </c>
      <c r="D92" s="149" t="s">
        <v>108</v>
      </c>
      <c r="E92" s="95" t="s">
        <v>28</v>
      </c>
      <c r="F92" s="46">
        <f t="shared" si="42"/>
        <v>64</v>
      </c>
      <c r="G92" s="235">
        <f>F92*$F$3</f>
        <v>192</v>
      </c>
      <c r="H92" s="45"/>
      <c r="I92" s="44" t="s">
        <v>1</v>
      </c>
      <c r="J92" s="44" t="s">
        <v>1</v>
      </c>
      <c r="K92" s="45"/>
      <c r="L92" s="45"/>
      <c r="M92" s="46">
        <v>4</v>
      </c>
      <c r="N92" s="46">
        <v>4</v>
      </c>
      <c r="O92" s="46">
        <v>0</v>
      </c>
      <c r="P92" s="46">
        <v>0</v>
      </c>
      <c r="Q92" s="46">
        <v>0</v>
      </c>
      <c r="R92" s="61">
        <f t="shared" si="41"/>
        <v>4</v>
      </c>
      <c r="S92" s="47"/>
      <c r="T92" s="47"/>
    </row>
    <row r="93" spans="2:20" ht="16.5" customHeight="1">
      <c r="B93" s="310"/>
      <c r="C93" s="22" t="s">
        <v>275</v>
      </c>
      <c r="D93" s="150" t="s">
        <v>108</v>
      </c>
      <c r="E93" s="92" t="s">
        <v>28</v>
      </c>
      <c r="F93" s="26">
        <f t="shared" si="42"/>
        <v>64</v>
      </c>
      <c r="G93" s="85">
        <f>F93*$F$3</f>
        <v>192</v>
      </c>
      <c r="H93" s="45"/>
      <c r="I93" s="23" t="s">
        <v>1</v>
      </c>
      <c r="J93" s="23" t="s">
        <v>1</v>
      </c>
      <c r="K93" s="25"/>
      <c r="L93" s="45"/>
      <c r="M93" s="46">
        <v>0</v>
      </c>
      <c r="N93" s="46">
        <v>0</v>
      </c>
      <c r="O93" s="46">
        <v>4</v>
      </c>
      <c r="P93" s="46">
        <v>4</v>
      </c>
      <c r="Q93" s="46">
        <v>0</v>
      </c>
      <c r="R93" s="24">
        <f t="shared" si="41"/>
        <v>4</v>
      </c>
      <c r="S93" s="47"/>
      <c r="T93" s="47"/>
    </row>
    <row r="94" spans="2:20" ht="16.5" customHeight="1">
      <c r="B94" s="310"/>
      <c r="C94" s="22" t="s">
        <v>104</v>
      </c>
      <c r="D94" s="150" t="s">
        <v>108</v>
      </c>
      <c r="E94" s="92" t="s">
        <v>28</v>
      </c>
      <c r="F94" s="26">
        <f t="shared" si="42"/>
        <v>32</v>
      </c>
      <c r="G94" s="26">
        <f t="shared" si="43"/>
        <v>32</v>
      </c>
      <c r="H94" s="45"/>
      <c r="I94" s="23" t="s">
        <v>1</v>
      </c>
      <c r="J94" s="23" t="s">
        <v>1</v>
      </c>
      <c r="K94" s="25"/>
      <c r="L94" s="45"/>
      <c r="M94" s="46">
        <v>2</v>
      </c>
      <c r="N94" s="46">
        <v>2</v>
      </c>
      <c r="O94" s="46">
        <v>0</v>
      </c>
      <c r="P94" s="46">
        <v>0</v>
      </c>
      <c r="Q94" s="46">
        <v>0</v>
      </c>
      <c r="R94" s="24">
        <f t="shared" si="41"/>
        <v>2</v>
      </c>
      <c r="S94" s="47"/>
      <c r="T94" s="47"/>
    </row>
    <row r="95" spans="2:20" ht="16.5" customHeight="1">
      <c r="B95" s="310"/>
      <c r="C95" s="22" t="s">
        <v>280</v>
      </c>
      <c r="D95" s="150" t="s">
        <v>108</v>
      </c>
      <c r="E95" s="92" t="s">
        <v>28</v>
      </c>
      <c r="F95" s="26">
        <f t="shared" si="42"/>
        <v>32</v>
      </c>
      <c r="G95" s="26">
        <f t="shared" si="43"/>
        <v>32</v>
      </c>
      <c r="H95" s="45"/>
      <c r="I95" s="23" t="s">
        <v>1</v>
      </c>
      <c r="J95" s="23" t="s">
        <v>1</v>
      </c>
      <c r="K95" s="25"/>
      <c r="L95" s="45"/>
      <c r="M95" s="46">
        <v>2</v>
      </c>
      <c r="N95" s="46">
        <v>2</v>
      </c>
      <c r="O95" s="46">
        <v>0</v>
      </c>
      <c r="P95" s="46">
        <v>0</v>
      </c>
      <c r="Q95" s="46">
        <v>0</v>
      </c>
      <c r="R95" s="24">
        <f t="shared" si="41"/>
        <v>2</v>
      </c>
      <c r="S95" s="47"/>
      <c r="T95" s="47"/>
    </row>
    <row r="96" spans="2:20" ht="16.5" customHeight="1">
      <c r="B96" s="310"/>
      <c r="C96" s="22" t="s">
        <v>105</v>
      </c>
      <c r="D96" s="150" t="s">
        <v>108</v>
      </c>
      <c r="E96" s="92" t="s">
        <v>28</v>
      </c>
      <c r="F96" s="26">
        <f t="shared" si="42"/>
        <v>32</v>
      </c>
      <c r="G96" s="26">
        <f t="shared" si="43"/>
        <v>32</v>
      </c>
      <c r="H96" s="45"/>
      <c r="I96" s="23" t="s">
        <v>1</v>
      </c>
      <c r="J96" s="23" t="s">
        <v>1</v>
      </c>
      <c r="K96" s="25"/>
      <c r="L96" s="45"/>
      <c r="M96" s="46">
        <v>0</v>
      </c>
      <c r="N96" s="46">
        <v>0</v>
      </c>
      <c r="O96" s="46">
        <v>2</v>
      </c>
      <c r="P96" s="46">
        <v>2</v>
      </c>
      <c r="Q96" s="46">
        <v>0</v>
      </c>
      <c r="R96" s="24">
        <f t="shared" si="41"/>
        <v>2</v>
      </c>
      <c r="S96" s="47"/>
      <c r="T96" s="47"/>
    </row>
    <row r="97" spans="2:20" ht="16.5" customHeight="1">
      <c r="B97" s="310"/>
      <c r="C97" s="22" t="s">
        <v>99</v>
      </c>
      <c r="D97" s="150" t="s">
        <v>108</v>
      </c>
      <c r="E97" s="92" t="s">
        <v>28</v>
      </c>
      <c r="F97" s="26">
        <f t="shared" ref="F97" si="46">SUM(M97:Q97)*$F$1</f>
        <v>16</v>
      </c>
      <c r="G97" s="26">
        <f t="shared" ref="G97" si="47">F97</f>
        <v>16</v>
      </c>
      <c r="H97" s="87"/>
      <c r="I97" s="23" t="s">
        <v>1</v>
      </c>
      <c r="J97" s="23" t="s">
        <v>1</v>
      </c>
      <c r="K97" s="88"/>
      <c r="L97" s="87"/>
      <c r="M97" s="46">
        <v>0</v>
      </c>
      <c r="N97" s="46">
        <v>0</v>
      </c>
      <c r="O97" s="46">
        <v>2</v>
      </c>
      <c r="P97" s="46">
        <v>0</v>
      </c>
      <c r="Q97" s="46">
        <v>0</v>
      </c>
      <c r="R97" s="24">
        <f t="shared" si="41"/>
        <v>1</v>
      </c>
      <c r="S97" s="47"/>
      <c r="T97" s="47"/>
    </row>
    <row r="98" spans="2:20" ht="16.5" customHeight="1">
      <c r="B98" s="310"/>
      <c r="C98" s="22" t="s">
        <v>124</v>
      </c>
      <c r="D98" s="150" t="s">
        <v>108</v>
      </c>
      <c r="E98" s="292" t="s">
        <v>41</v>
      </c>
      <c r="F98" s="289">
        <f t="shared" si="42"/>
        <v>64</v>
      </c>
      <c r="G98" s="289">
        <f t="shared" si="43"/>
        <v>64</v>
      </c>
      <c r="H98" s="289"/>
      <c r="I98" s="287" t="s">
        <v>1</v>
      </c>
      <c r="J98" s="287" t="s">
        <v>1</v>
      </c>
      <c r="K98" s="287"/>
      <c r="L98" s="287"/>
      <c r="M98" s="289">
        <v>2</v>
      </c>
      <c r="N98" s="289">
        <v>2</v>
      </c>
      <c r="O98" s="289">
        <v>2</v>
      </c>
      <c r="P98" s="289">
        <v>2</v>
      </c>
      <c r="Q98" s="289">
        <v>0</v>
      </c>
      <c r="R98" s="289">
        <f t="shared" si="41"/>
        <v>4</v>
      </c>
      <c r="S98" s="342"/>
      <c r="T98" s="47"/>
    </row>
    <row r="99" spans="2:20" ht="16.5" customHeight="1">
      <c r="B99" s="310"/>
      <c r="C99" s="22" t="s">
        <v>89</v>
      </c>
      <c r="D99" s="150" t="s">
        <v>108</v>
      </c>
      <c r="E99" s="313"/>
      <c r="F99" s="305"/>
      <c r="G99" s="305"/>
      <c r="H99" s="303"/>
      <c r="I99" s="306"/>
      <c r="J99" s="306"/>
      <c r="K99" s="306"/>
      <c r="L99" s="340"/>
      <c r="M99" s="304"/>
      <c r="N99" s="304"/>
      <c r="O99" s="304"/>
      <c r="P99" s="304"/>
      <c r="Q99" s="304"/>
      <c r="R99" s="303"/>
      <c r="S99" s="343"/>
      <c r="T99" s="152"/>
    </row>
    <row r="100" spans="2:20">
      <c r="B100" s="310"/>
      <c r="C100" s="114" t="s">
        <v>175</v>
      </c>
      <c r="D100" s="328" t="s">
        <v>108</v>
      </c>
      <c r="E100" s="292" t="s">
        <v>41</v>
      </c>
      <c r="F100" s="289">
        <f>SUM(M100:Q100)*$F$1</f>
        <v>48</v>
      </c>
      <c r="G100" s="289">
        <f>F100</f>
        <v>48</v>
      </c>
      <c r="H100" s="287"/>
      <c r="I100" s="287" t="s">
        <v>43</v>
      </c>
      <c r="J100" s="287" t="s">
        <v>43</v>
      </c>
      <c r="K100" s="287"/>
      <c r="L100" s="287"/>
      <c r="M100" s="296">
        <v>6</v>
      </c>
      <c r="N100" s="296">
        <v>0</v>
      </c>
      <c r="O100" s="296">
        <v>0</v>
      </c>
      <c r="P100" s="296">
        <v>0</v>
      </c>
      <c r="Q100" s="296">
        <v>0</v>
      </c>
      <c r="R100" s="289">
        <f>F100/$F$2</f>
        <v>3</v>
      </c>
      <c r="S100" s="342"/>
      <c r="T100" s="47"/>
    </row>
    <row r="101" spans="2:20" ht="16.5" customHeight="1">
      <c r="B101" s="310"/>
      <c r="C101" s="22" t="s">
        <v>91</v>
      </c>
      <c r="D101" s="320"/>
      <c r="E101" s="293"/>
      <c r="F101" s="294"/>
      <c r="G101" s="294"/>
      <c r="H101" s="295"/>
      <c r="I101" s="295"/>
      <c r="J101" s="295"/>
      <c r="K101" s="295"/>
      <c r="L101" s="301"/>
      <c r="M101" s="297"/>
      <c r="N101" s="297"/>
      <c r="O101" s="297"/>
      <c r="P101" s="297"/>
      <c r="Q101" s="297"/>
      <c r="R101" s="291"/>
      <c r="S101" s="343"/>
      <c r="T101" s="152"/>
    </row>
    <row r="102" spans="2:20">
      <c r="B102" s="310"/>
      <c r="C102" s="114" t="s">
        <v>174</v>
      </c>
      <c r="D102" s="328" t="s">
        <v>108</v>
      </c>
      <c r="E102" s="292" t="s">
        <v>42</v>
      </c>
      <c r="F102" s="289">
        <f>SUM(M102:Q102)*$F$1</f>
        <v>48</v>
      </c>
      <c r="G102" s="289">
        <f>F102</f>
        <v>48</v>
      </c>
      <c r="H102" s="287"/>
      <c r="I102" s="287" t="s">
        <v>44</v>
      </c>
      <c r="J102" s="287" t="s">
        <v>44</v>
      </c>
      <c r="K102" s="287"/>
      <c r="L102" s="287"/>
      <c r="M102" s="296">
        <v>0</v>
      </c>
      <c r="N102" s="296">
        <v>6</v>
      </c>
      <c r="O102" s="296">
        <v>0</v>
      </c>
      <c r="P102" s="296">
        <v>0</v>
      </c>
      <c r="Q102" s="296">
        <v>0</v>
      </c>
      <c r="R102" s="289">
        <f>F102/$F$2</f>
        <v>3</v>
      </c>
      <c r="S102" s="342"/>
      <c r="T102" s="47"/>
    </row>
    <row r="103" spans="2:20" ht="16.5" customHeight="1">
      <c r="B103" s="310"/>
      <c r="C103" s="22" t="s">
        <v>92</v>
      </c>
      <c r="D103" s="320"/>
      <c r="E103" s="293"/>
      <c r="F103" s="294"/>
      <c r="G103" s="294"/>
      <c r="H103" s="295"/>
      <c r="I103" s="295"/>
      <c r="J103" s="295"/>
      <c r="K103" s="295"/>
      <c r="L103" s="301"/>
      <c r="M103" s="297"/>
      <c r="N103" s="297"/>
      <c r="O103" s="297"/>
      <c r="P103" s="297"/>
      <c r="Q103" s="297"/>
      <c r="R103" s="291"/>
      <c r="S103" s="343"/>
      <c r="T103" s="152"/>
    </row>
    <row r="104" spans="2:20" ht="16.5" customHeight="1">
      <c r="B104" s="310"/>
      <c r="C104" s="22" t="s">
        <v>293</v>
      </c>
      <c r="D104" s="319" t="s">
        <v>108</v>
      </c>
      <c r="E104" s="292" t="s">
        <v>42</v>
      </c>
      <c r="F104" s="289">
        <f>SUM(M104:Q104)*$F$1</f>
        <v>48</v>
      </c>
      <c r="G104" s="289">
        <f>F104</f>
        <v>48</v>
      </c>
      <c r="H104" s="287"/>
      <c r="I104" s="287" t="s">
        <v>43</v>
      </c>
      <c r="J104" s="287" t="s">
        <v>43</v>
      </c>
      <c r="K104" s="287"/>
      <c r="L104" s="287"/>
      <c r="M104" s="296">
        <v>0</v>
      </c>
      <c r="N104" s="296">
        <v>0</v>
      </c>
      <c r="O104" s="296">
        <v>6</v>
      </c>
      <c r="P104" s="296">
        <v>0</v>
      </c>
      <c r="Q104" s="296">
        <v>0</v>
      </c>
      <c r="R104" s="289">
        <f>F104/$F$2</f>
        <v>3</v>
      </c>
      <c r="S104" s="342"/>
      <c r="T104" s="47"/>
    </row>
    <row r="105" spans="2:20" ht="16.5" customHeight="1">
      <c r="B105" s="310"/>
      <c r="C105" s="22" t="s">
        <v>93</v>
      </c>
      <c r="D105" s="320"/>
      <c r="E105" s="293"/>
      <c r="F105" s="294"/>
      <c r="G105" s="294"/>
      <c r="H105" s="295"/>
      <c r="I105" s="295"/>
      <c r="J105" s="295"/>
      <c r="K105" s="295"/>
      <c r="L105" s="301"/>
      <c r="M105" s="297"/>
      <c r="N105" s="297"/>
      <c r="O105" s="297"/>
      <c r="P105" s="297"/>
      <c r="Q105" s="297"/>
      <c r="R105" s="291"/>
      <c r="S105" s="343"/>
      <c r="T105" s="152"/>
    </row>
    <row r="106" spans="2:20" ht="16.5" customHeight="1">
      <c r="B106" s="310"/>
      <c r="C106" s="22" t="s">
        <v>294</v>
      </c>
      <c r="D106" s="319" t="s">
        <v>108</v>
      </c>
      <c r="E106" s="292" t="s">
        <v>42</v>
      </c>
      <c r="F106" s="289">
        <f>SUM(M106:Q106)*$F$1</f>
        <v>48</v>
      </c>
      <c r="G106" s="289">
        <f>F106</f>
        <v>48</v>
      </c>
      <c r="H106" s="287"/>
      <c r="I106" s="287" t="s">
        <v>43</v>
      </c>
      <c r="J106" s="287" t="s">
        <v>43</v>
      </c>
      <c r="K106" s="287"/>
      <c r="L106" s="287"/>
      <c r="M106" s="296">
        <v>0</v>
      </c>
      <c r="N106" s="296">
        <v>0</v>
      </c>
      <c r="O106" s="296">
        <v>0</v>
      </c>
      <c r="P106" s="296">
        <v>6</v>
      </c>
      <c r="Q106" s="296">
        <v>0</v>
      </c>
      <c r="R106" s="289">
        <f>F106/$F$2</f>
        <v>3</v>
      </c>
      <c r="S106" s="342"/>
      <c r="T106" s="47"/>
    </row>
    <row r="107" spans="2:20" ht="16.5" customHeight="1" thickBot="1">
      <c r="B107" s="310"/>
      <c r="C107" s="22" t="s">
        <v>97</v>
      </c>
      <c r="D107" s="320"/>
      <c r="E107" s="293"/>
      <c r="F107" s="294"/>
      <c r="G107" s="294"/>
      <c r="H107" s="295"/>
      <c r="I107" s="295"/>
      <c r="J107" s="295"/>
      <c r="K107" s="295"/>
      <c r="L107" s="301"/>
      <c r="M107" s="297"/>
      <c r="N107" s="297"/>
      <c r="O107" s="297"/>
      <c r="P107" s="297"/>
      <c r="Q107" s="297"/>
      <c r="R107" s="291"/>
      <c r="S107" s="343"/>
      <c r="T107" s="152"/>
    </row>
    <row r="108" spans="2:20" ht="16.5" customHeight="1" thickBot="1">
      <c r="B108" s="311"/>
      <c r="C108" s="17" t="s">
        <v>11</v>
      </c>
      <c r="D108" s="151"/>
      <c r="E108" s="4"/>
      <c r="F108" s="11">
        <f>SUM(F84:F107)</f>
        <v>704</v>
      </c>
      <c r="G108" s="11">
        <f>SUM(G84:G107)</f>
        <v>960</v>
      </c>
      <c r="H108" s="96">
        <f>SUMIF(E84:E107,"必須",G84:G107)</f>
        <v>576</v>
      </c>
      <c r="I108" s="97">
        <f>SUMIF(E84:E107,"選必",G84:G107)</f>
        <v>256</v>
      </c>
      <c r="J108" s="98">
        <f>SUMIF(E84:E107,"選択",G84:G107)</f>
        <v>128</v>
      </c>
      <c r="K108" s="12"/>
      <c r="L108" s="12"/>
      <c r="M108" s="11">
        <f t="shared" ref="M108:R108" si="48">SUM(M84:M107)</f>
        <v>22</v>
      </c>
      <c r="N108" s="11">
        <f t="shared" si="48"/>
        <v>24</v>
      </c>
      <c r="O108" s="11">
        <f t="shared" si="48"/>
        <v>22</v>
      </c>
      <c r="P108" s="11">
        <f t="shared" si="48"/>
        <v>20</v>
      </c>
      <c r="Q108" s="11">
        <f t="shared" si="48"/>
        <v>0</v>
      </c>
      <c r="R108" s="11">
        <f t="shared" si="48"/>
        <v>42</v>
      </c>
      <c r="S108" s="47"/>
      <c r="T108" s="47"/>
    </row>
    <row r="109" spans="2:20" ht="16.5" customHeight="1">
      <c r="B109" s="298" t="s">
        <v>45</v>
      </c>
      <c r="C109" s="19" t="s">
        <v>125</v>
      </c>
      <c r="D109" s="148" t="s">
        <v>107</v>
      </c>
      <c r="E109" s="91" t="s">
        <v>27</v>
      </c>
      <c r="F109" s="30">
        <f>SUM(M109:Q109)*$F$1</f>
        <v>64</v>
      </c>
      <c r="G109" s="30">
        <f>F109</f>
        <v>64</v>
      </c>
      <c r="H109" s="29" t="s">
        <v>47</v>
      </c>
      <c r="I109" s="20"/>
      <c r="J109" s="20" t="s">
        <v>47</v>
      </c>
      <c r="K109" s="29"/>
      <c r="L109" s="29"/>
      <c r="M109" s="30">
        <v>2</v>
      </c>
      <c r="N109" s="30">
        <v>2</v>
      </c>
      <c r="O109" s="30">
        <v>2</v>
      </c>
      <c r="P109" s="30">
        <v>2</v>
      </c>
      <c r="Q109" s="30">
        <v>0</v>
      </c>
      <c r="R109" s="108">
        <f>F109/$F$2/2</f>
        <v>2</v>
      </c>
      <c r="S109" s="47"/>
      <c r="T109" s="47"/>
    </row>
    <row r="110" spans="2:20" ht="16.5" customHeight="1" thickBot="1">
      <c r="B110" s="299"/>
      <c r="C110" s="147" t="s">
        <v>261</v>
      </c>
      <c r="D110" s="154" t="s">
        <v>107</v>
      </c>
      <c r="E110" s="236" t="s">
        <v>46</v>
      </c>
      <c r="F110" s="113">
        <f>SUM(M110:Q110)*$F$1</f>
        <v>64</v>
      </c>
      <c r="G110" s="113">
        <f>F110</f>
        <v>64</v>
      </c>
      <c r="H110" s="88" t="s">
        <v>43</v>
      </c>
      <c r="I110" s="88"/>
      <c r="J110" s="88" t="s">
        <v>43</v>
      </c>
      <c r="K110" s="88"/>
      <c r="L110" s="88"/>
      <c r="M110" s="113">
        <v>2</v>
      </c>
      <c r="N110" s="113">
        <v>2</v>
      </c>
      <c r="O110" s="113">
        <v>2</v>
      </c>
      <c r="P110" s="113">
        <v>2</v>
      </c>
      <c r="Q110" s="113">
        <v>0</v>
      </c>
      <c r="R110" s="156">
        <f t="shared" ref="R110:R116" si="49">F110/$F$2</f>
        <v>4</v>
      </c>
      <c r="S110" s="47"/>
      <c r="T110" s="47"/>
    </row>
    <row r="111" spans="2:20" ht="16.5" customHeight="1">
      <c r="B111" s="299"/>
      <c r="C111" s="19" t="s">
        <v>340</v>
      </c>
      <c r="D111" s="148" t="s">
        <v>108</v>
      </c>
      <c r="E111" s="159" t="s">
        <v>39</v>
      </c>
      <c r="F111" s="30">
        <f t="shared" ref="F111:F116" si="50">SUM(M111:Q111)*$F$1</f>
        <v>16</v>
      </c>
      <c r="G111" s="30">
        <f t="shared" ref="G111:G114" si="51">F111</f>
        <v>16</v>
      </c>
      <c r="H111" s="29"/>
      <c r="I111" s="29" t="s">
        <v>1</v>
      </c>
      <c r="J111" s="29" t="s">
        <v>1</v>
      </c>
      <c r="K111" s="29"/>
      <c r="L111" s="29"/>
      <c r="M111" s="30">
        <v>2</v>
      </c>
      <c r="N111" s="30">
        <v>0</v>
      </c>
      <c r="O111" s="30">
        <v>0</v>
      </c>
      <c r="P111" s="30">
        <v>0</v>
      </c>
      <c r="Q111" s="30">
        <v>0</v>
      </c>
      <c r="R111" s="21">
        <f t="shared" si="49"/>
        <v>1</v>
      </c>
      <c r="S111" s="47"/>
      <c r="T111" s="47"/>
    </row>
    <row r="112" spans="2:20" ht="16.5" customHeight="1">
      <c r="B112" s="299"/>
      <c r="C112" s="43" t="s">
        <v>341</v>
      </c>
      <c r="D112" s="149" t="s">
        <v>108</v>
      </c>
      <c r="E112" s="94" t="s">
        <v>39</v>
      </c>
      <c r="F112" s="26">
        <f t="shared" si="50"/>
        <v>16</v>
      </c>
      <c r="G112" s="26">
        <f t="shared" si="51"/>
        <v>16</v>
      </c>
      <c r="H112" s="45"/>
      <c r="I112" s="45" t="s">
        <v>1</v>
      </c>
      <c r="J112" s="45" t="s">
        <v>1</v>
      </c>
      <c r="K112" s="45"/>
      <c r="L112" s="45"/>
      <c r="M112" s="46">
        <v>0</v>
      </c>
      <c r="N112" s="46">
        <v>2</v>
      </c>
      <c r="O112" s="46">
        <v>0</v>
      </c>
      <c r="P112" s="46">
        <v>0</v>
      </c>
      <c r="Q112" s="46">
        <v>0</v>
      </c>
      <c r="R112" s="24">
        <f t="shared" si="49"/>
        <v>1</v>
      </c>
      <c r="S112" s="47"/>
      <c r="T112" s="47"/>
    </row>
    <row r="113" spans="1:20" ht="16.5" customHeight="1">
      <c r="B113" s="299"/>
      <c r="C113" s="43" t="s">
        <v>265</v>
      </c>
      <c r="D113" s="149" t="s">
        <v>108</v>
      </c>
      <c r="E113" s="94" t="s">
        <v>39</v>
      </c>
      <c r="F113" s="26">
        <f t="shared" si="50"/>
        <v>16</v>
      </c>
      <c r="G113" s="26">
        <f t="shared" si="51"/>
        <v>16</v>
      </c>
      <c r="H113" s="45"/>
      <c r="I113" s="45" t="s">
        <v>1</v>
      </c>
      <c r="J113" s="45" t="s">
        <v>1</v>
      </c>
      <c r="K113" s="45"/>
      <c r="L113" s="45"/>
      <c r="M113" s="46">
        <v>0</v>
      </c>
      <c r="N113" s="46">
        <v>0</v>
      </c>
      <c r="O113" s="46">
        <v>2</v>
      </c>
      <c r="P113" s="46">
        <v>0</v>
      </c>
      <c r="Q113" s="46">
        <v>0</v>
      </c>
      <c r="R113" s="24">
        <f t="shared" si="49"/>
        <v>1</v>
      </c>
      <c r="S113" s="47"/>
      <c r="T113" s="47"/>
    </row>
    <row r="114" spans="1:20" ht="16.5" customHeight="1">
      <c r="B114" s="299"/>
      <c r="C114" s="43" t="s">
        <v>295</v>
      </c>
      <c r="D114" s="149" t="s">
        <v>108</v>
      </c>
      <c r="E114" s="94" t="s">
        <v>39</v>
      </c>
      <c r="F114" s="26">
        <f t="shared" si="50"/>
        <v>16</v>
      </c>
      <c r="G114" s="26">
        <f t="shared" si="51"/>
        <v>16</v>
      </c>
      <c r="H114" s="45"/>
      <c r="I114" s="45" t="s">
        <v>1</v>
      </c>
      <c r="J114" s="45" t="s">
        <v>296</v>
      </c>
      <c r="K114" s="45"/>
      <c r="L114" s="45"/>
      <c r="M114" s="46">
        <v>0</v>
      </c>
      <c r="N114" s="46">
        <v>0</v>
      </c>
      <c r="O114" s="46">
        <v>0</v>
      </c>
      <c r="P114" s="46">
        <v>2</v>
      </c>
      <c r="Q114" s="46">
        <v>0</v>
      </c>
      <c r="R114" s="24">
        <f t="shared" si="49"/>
        <v>1</v>
      </c>
      <c r="S114" s="47"/>
      <c r="T114" s="47"/>
    </row>
    <row r="115" spans="1:20" ht="16.5" customHeight="1">
      <c r="B115" s="299"/>
      <c r="C115" s="43" t="s">
        <v>276</v>
      </c>
      <c r="D115" s="149" t="s">
        <v>108</v>
      </c>
      <c r="E115" s="94" t="s">
        <v>39</v>
      </c>
      <c r="F115" s="46">
        <f t="shared" si="50"/>
        <v>64</v>
      </c>
      <c r="G115" s="235">
        <f>F115*$F$3</f>
        <v>192</v>
      </c>
      <c r="H115" s="45"/>
      <c r="I115" s="45" t="s">
        <v>1</v>
      </c>
      <c r="J115" s="45" t="s">
        <v>1</v>
      </c>
      <c r="K115" s="45"/>
      <c r="L115" s="45"/>
      <c r="M115" s="46">
        <v>4</v>
      </c>
      <c r="N115" s="46">
        <v>4</v>
      </c>
      <c r="O115" s="46">
        <v>0</v>
      </c>
      <c r="P115" s="46">
        <v>0</v>
      </c>
      <c r="Q115" s="46">
        <v>0</v>
      </c>
      <c r="R115" s="61">
        <f t="shared" si="49"/>
        <v>4</v>
      </c>
      <c r="S115" s="47"/>
      <c r="T115" s="47"/>
    </row>
    <row r="116" spans="1:20" ht="16.5" customHeight="1">
      <c r="B116" s="299"/>
      <c r="C116" s="22" t="s">
        <v>277</v>
      </c>
      <c r="D116" s="149" t="s">
        <v>108</v>
      </c>
      <c r="E116" s="94" t="s">
        <v>39</v>
      </c>
      <c r="F116" s="26">
        <f t="shared" si="50"/>
        <v>64</v>
      </c>
      <c r="G116" s="85">
        <f>F116*$F$3</f>
        <v>192</v>
      </c>
      <c r="H116" s="45"/>
      <c r="I116" s="45" t="s">
        <v>1</v>
      </c>
      <c r="J116" s="45" t="s">
        <v>1</v>
      </c>
      <c r="K116" s="45"/>
      <c r="L116" s="45"/>
      <c r="M116" s="46">
        <v>0</v>
      </c>
      <c r="N116" s="46">
        <v>0</v>
      </c>
      <c r="O116" s="46">
        <v>4</v>
      </c>
      <c r="P116" s="46">
        <v>4</v>
      </c>
      <c r="Q116" s="46">
        <v>0</v>
      </c>
      <c r="R116" s="24">
        <f t="shared" si="49"/>
        <v>4</v>
      </c>
      <c r="S116" s="47"/>
      <c r="T116" s="47"/>
    </row>
    <row r="117" spans="1:20" ht="16.5" customHeight="1">
      <c r="B117" s="299"/>
      <c r="C117" s="22" t="s">
        <v>152</v>
      </c>
      <c r="D117" s="149" t="s">
        <v>108</v>
      </c>
      <c r="E117" s="94" t="s">
        <v>39</v>
      </c>
      <c r="F117" s="26">
        <f t="shared" ref="F117" si="52">SUM(M117:Q117)*$F$1</f>
        <v>32</v>
      </c>
      <c r="G117" s="24">
        <f>F117</f>
        <v>32</v>
      </c>
      <c r="H117" s="87"/>
      <c r="I117" s="45" t="s">
        <v>1</v>
      </c>
      <c r="J117" s="87"/>
      <c r="K117" s="45" t="s">
        <v>1</v>
      </c>
      <c r="L117" s="87" t="s">
        <v>153</v>
      </c>
      <c r="M117" s="89">
        <v>0</v>
      </c>
      <c r="N117" s="89">
        <v>0</v>
      </c>
      <c r="O117" s="89">
        <v>0</v>
      </c>
      <c r="P117" s="89">
        <v>0</v>
      </c>
      <c r="Q117" s="89">
        <v>4</v>
      </c>
      <c r="R117" s="170">
        <f>F117/$F$2/2</f>
        <v>1</v>
      </c>
      <c r="S117" s="47"/>
      <c r="T117" s="47"/>
    </row>
    <row r="118" spans="1:20" ht="16.5" customHeight="1">
      <c r="B118" s="299"/>
      <c r="C118" s="22" t="s">
        <v>367</v>
      </c>
      <c r="D118" s="258" t="s">
        <v>108</v>
      </c>
      <c r="E118" s="292" t="s">
        <v>42</v>
      </c>
      <c r="F118" s="289">
        <f>SUM(M118:Q118)*$F$1</f>
        <v>384</v>
      </c>
      <c r="G118" s="289">
        <f t="shared" ref="G118" si="53">F118</f>
        <v>384</v>
      </c>
      <c r="H118" s="289"/>
      <c r="I118" s="287" t="s">
        <v>0</v>
      </c>
      <c r="J118" s="287"/>
      <c r="K118" s="287" t="s">
        <v>0</v>
      </c>
      <c r="L118" s="287"/>
      <c r="M118" s="289">
        <v>12</v>
      </c>
      <c r="N118" s="289">
        <v>12</v>
      </c>
      <c r="O118" s="289">
        <v>12</v>
      </c>
      <c r="P118" s="289">
        <v>12</v>
      </c>
      <c r="Q118" s="289">
        <v>0</v>
      </c>
      <c r="R118" s="302">
        <f>F118/$F$2/3*2</f>
        <v>16</v>
      </c>
      <c r="S118" s="47"/>
      <c r="T118" s="47"/>
    </row>
    <row r="119" spans="1:20" ht="16.5" customHeight="1" thickBot="1">
      <c r="B119" s="299"/>
      <c r="C119" s="147" t="s">
        <v>369</v>
      </c>
      <c r="D119" s="154" t="s">
        <v>368</v>
      </c>
      <c r="E119" s="293"/>
      <c r="F119" s="290"/>
      <c r="G119" s="290"/>
      <c r="H119" s="290"/>
      <c r="I119" s="288"/>
      <c r="J119" s="288"/>
      <c r="K119" s="288"/>
      <c r="L119" s="288"/>
      <c r="M119" s="290"/>
      <c r="N119" s="290"/>
      <c r="O119" s="290"/>
      <c r="P119" s="290"/>
      <c r="Q119" s="290"/>
      <c r="R119" s="290"/>
      <c r="S119" s="47"/>
      <c r="T119" s="47"/>
    </row>
    <row r="120" spans="1:20" ht="16.5" customHeight="1" thickBot="1">
      <c r="B120" s="300"/>
      <c r="C120" s="33" t="s">
        <v>11</v>
      </c>
      <c r="D120" s="164"/>
      <c r="E120" s="5"/>
      <c r="F120" s="11">
        <f>SUM(F109:F118)</f>
        <v>736</v>
      </c>
      <c r="G120" s="11">
        <f>SUM(G109:G118)</f>
        <v>992</v>
      </c>
      <c r="H120" s="96">
        <f>SUMIF(E109:E118,"必須",G109:G118)</f>
        <v>128</v>
      </c>
      <c r="I120" s="97">
        <f>SUMIF(E109:E118,"選必",G109:G118)</f>
        <v>384</v>
      </c>
      <c r="J120" s="98">
        <f>SUMIF(E109:E118,"選択",G109:G118)</f>
        <v>480</v>
      </c>
      <c r="K120" s="12"/>
      <c r="L120" s="12"/>
      <c r="M120" s="11">
        <f t="shared" ref="M120:R120" si="54">SUM(M109:M118)</f>
        <v>22</v>
      </c>
      <c r="N120" s="11">
        <f t="shared" si="54"/>
        <v>22</v>
      </c>
      <c r="O120" s="11">
        <f t="shared" si="54"/>
        <v>22</v>
      </c>
      <c r="P120" s="11">
        <f t="shared" si="54"/>
        <v>22</v>
      </c>
      <c r="Q120" s="11">
        <f t="shared" si="54"/>
        <v>4</v>
      </c>
      <c r="R120" s="11">
        <f t="shared" si="54"/>
        <v>35</v>
      </c>
      <c r="S120" s="47"/>
      <c r="T120" s="47"/>
    </row>
    <row r="121" spans="1:20" ht="16.5" customHeight="1" thickBot="1">
      <c r="B121" s="55"/>
      <c r="C121" s="48"/>
      <c r="D121" s="48"/>
      <c r="E121" s="13"/>
      <c r="F121" s="13"/>
      <c r="G121" s="13"/>
      <c r="H121" s="47"/>
      <c r="I121" s="47"/>
      <c r="J121" s="47"/>
      <c r="K121" s="47"/>
      <c r="L121" s="47"/>
      <c r="M121" s="13"/>
      <c r="N121" s="13"/>
      <c r="O121" s="13"/>
      <c r="P121" s="13"/>
      <c r="Q121" s="13"/>
      <c r="R121" s="13"/>
      <c r="S121" s="47"/>
      <c r="T121" s="47"/>
    </row>
    <row r="122" spans="1:20" ht="16.5" customHeight="1" thickBot="1">
      <c r="C122" s="144"/>
      <c r="D122" s="144"/>
      <c r="E122" s="34"/>
      <c r="F122" s="34"/>
      <c r="G122" s="34"/>
      <c r="H122" s="34"/>
      <c r="I122" s="4" t="s">
        <v>12</v>
      </c>
      <c r="J122" s="329" t="s">
        <v>8</v>
      </c>
      <c r="K122" s="330"/>
      <c r="L122" s="335" t="s">
        <v>48</v>
      </c>
      <c r="M122" s="336"/>
      <c r="N122" s="118" t="s">
        <v>49</v>
      </c>
      <c r="O122" s="119"/>
      <c r="P122" s="201"/>
      <c r="Q122" s="120"/>
      <c r="R122" s="73"/>
      <c r="S122" s="36"/>
      <c r="T122" s="36"/>
    </row>
    <row r="123" spans="1:20" ht="16.5" customHeight="1">
      <c r="B123" s="6"/>
      <c r="C123" s="144"/>
      <c r="D123" s="144"/>
      <c r="E123" s="14"/>
      <c r="F123" s="18"/>
      <c r="G123" s="18"/>
      <c r="H123" s="34"/>
      <c r="I123" s="7" t="s">
        <v>13</v>
      </c>
      <c r="J123" s="37">
        <f>SUMIF(H64:H82,"○",G64:G82)</f>
        <v>112</v>
      </c>
      <c r="K123" s="38">
        <f>J123/N123</f>
        <v>0.11864406779661017</v>
      </c>
      <c r="L123" s="121">
        <f>SUMIF(I64:I82,"○",G64:G82)</f>
        <v>832</v>
      </c>
      <c r="M123" s="122">
        <f>L123/N123</f>
        <v>0.88135593220338981</v>
      </c>
      <c r="N123" s="123">
        <f>G83</f>
        <v>944</v>
      </c>
      <c r="O123" s="124"/>
      <c r="P123" s="202"/>
      <c r="Q123" s="125"/>
      <c r="R123" s="76"/>
      <c r="S123" s="36"/>
      <c r="T123" s="36"/>
    </row>
    <row r="124" spans="1:20" ht="16.5" customHeight="1">
      <c r="C124" s="144"/>
      <c r="D124" s="144"/>
      <c r="E124" s="14"/>
      <c r="F124" s="18"/>
      <c r="G124" s="18"/>
      <c r="H124" s="34"/>
      <c r="I124" s="8" t="s">
        <v>14</v>
      </c>
      <c r="J124" s="39">
        <f>SUMIF(H84:H107,"○",G84:G107)</f>
        <v>144</v>
      </c>
      <c r="K124" s="40">
        <f>J124/N124</f>
        <v>0.15</v>
      </c>
      <c r="L124" s="135">
        <f>SUMIF(I84:I107,"○",G84:G107)</f>
        <v>816</v>
      </c>
      <c r="M124" s="136">
        <f>L124/N124</f>
        <v>0.85</v>
      </c>
      <c r="N124" s="137">
        <f>G108</f>
        <v>960</v>
      </c>
      <c r="O124" s="124"/>
      <c r="P124" s="202"/>
      <c r="Q124" s="125"/>
      <c r="R124" s="76"/>
      <c r="S124" s="36"/>
      <c r="T124" s="36"/>
    </row>
    <row r="125" spans="1:20" ht="16.5" customHeight="1" thickBot="1">
      <c r="C125" s="144"/>
      <c r="D125" s="144"/>
      <c r="E125" s="14"/>
      <c r="F125" s="18"/>
      <c r="G125" s="18"/>
      <c r="H125" s="34"/>
      <c r="I125" s="9" t="s">
        <v>17</v>
      </c>
      <c r="J125" s="41">
        <f>SUMIF(H109:H118,"○",G109:G118)</f>
        <v>128</v>
      </c>
      <c r="K125" s="42">
        <f>J125/N125</f>
        <v>0.12903225806451613</v>
      </c>
      <c r="L125" s="138">
        <f>SUMIF(I109:I118,"○",G109:G118)</f>
        <v>864</v>
      </c>
      <c r="M125" s="139">
        <f>L125/N125</f>
        <v>0.87096774193548387</v>
      </c>
      <c r="N125" s="140">
        <f>G120</f>
        <v>992</v>
      </c>
      <c r="O125" s="124"/>
      <c r="P125" s="202"/>
      <c r="Q125" s="125"/>
      <c r="R125" s="76"/>
      <c r="S125" s="36"/>
      <c r="T125" s="36"/>
    </row>
    <row r="126" spans="1:20" ht="16.5" customHeight="1" thickBot="1">
      <c r="C126" s="144"/>
      <c r="D126" s="144"/>
      <c r="E126" s="14"/>
      <c r="F126" s="18"/>
      <c r="G126" s="18"/>
      <c r="H126" s="34"/>
      <c r="I126" s="52" t="s">
        <v>11</v>
      </c>
      <c r="J126" s="53">
        <f>SUM(J123:J125)</f>
        <v>384</v>
      </c>
      <c r="K126" s="54">
        <f>J126/N126</f>
        <v>0.13259668508287292</v>
      </c>
      <c r="L126" s="141">
        <f>SUM(L123:L125)</f>
        <v>2512</v>
      </c>
      <c r="M126" s="142">
        <f>L126/N126</f>
        <v>0.86740331491712708</v>
      </c>
      <c r="N126" s="143">
        <f>SUM(N123:N125)</f>
        <v>2896</v>
      </c>
      <c r="O126" s="124"/>
      <c r="P126" s="202"/>
      <c r="Q126" s="125"/>
      <c r="R126" s="76"/>
      <c r="S126" s="36"/>
      <c r="T126" s="36"/>
    </row>
    <row r="127" spans="1:20" ht="16.5" customHeight="1">
      <c r="C127" s="145"/>
      <c r="D127" s="145"/>
      <c r="L127" s="134"/>
      <c r="M127" s="134"/>
      <c r="N127" s="134"/>
      <c r="O127" s="134"/>
      <c r="P127" s="134"/>
      <c r="Q127" s="134"/>
      <c r="S127" s="36"/>
      <c r="T127" s="36"/>
    </row>
    <row r="128" spans="1:20" ht="21">
      <c r="A128" s="1"/>
      <c r="B128" s="1" t="s">
        <v>83</v>
      </c>
      <c r="C128" s="145"/>
      <c r="D128" s="145"/>
      <c r="L128" s="134"/>
      <c r="M128" s="134"/>
      <c r="N128" s="134"/>
      <c r="O128" s="134"/>
      <c r="P128" s="134"/>
      <c r="Q128" s="134"/>
      <c r="S128" s="36"/>
      <c r="T128" s="36"/>
    </row>
    <row r="129" spans="2:20" ht="14.25" thickBot="1">
      <c r="B129" s="3"/>
      <c r="C129" s="16"/>
      <c r="D129" s="1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57"/>
      <c r="T129" s="57"/>
    </row>
    <row r="130" spans="2:20" ht="18" customHeight="1" thickBot="1">
      <c r="B130" s="316" t="s">
        <v>2</v>
      </c>
      <c r="C130" s="331" t="s">
        <v>3</v>
      </c>
      <c r="D130" s="321" t="s">
        <v>106</v>
      </c>
      <c r="E130" s="316" t="s">
        <v>4</v>
      </c>
      <c r="F130" s="323" t="s">
        <v>51</v>
      </c>
      <c r="G130" s="323" t="s">
        <v>52</v>
      </c>
      <c r="H130" s="307" t="s">
        <v>5</v>
      </c>
      <c r="I130" s="325"/>
      <c r="J130" s="307" t="s">
        <v>6</v>
      </c>
      <c r="K130" s="325"/>
      <c r="L130" s="326" t="s">
        <v>26</v>
      </c>
      <c r="M130" s="307" t="s">
        <v>7</v>
      </c>
      <c r="N130" s="308"/>
      <c r="O130" s="308"/>
      <c r="P130" s="308"/>
      <c r="Q130" s="309"/>
      <c r="R130" s="316" t="s">
        <v>35</v>
      </c>
      <c r="S130" s="58"/>
      <c r="T130" s="58"/>
    </row>
    <row r="131" spans="2:20" ht="18" customHeight="1" thickBot="1">
      <c r="B131" s="317"/>
      <c r="C131" s="333"/>
      <c r="D131" s="322"/>
      <c r="E131" s="317"/>
      <c r="F131" s="324"/>
      <c r="G131" s="324"/>
      <c r="H131" s="86" t="s">
        <v>8</v>
      </c>
      <c r="I131" s="86" t="s">
        <v>9</v>
      </c>
      <c r="J131" s="60" t="s">
        <v>29</v>
      </c>
      <c r="K131" s="60" t="s">
        <v>30</v>
      </c>
      <c r="L131" s="327"/>
      <c r="M131" s="10" t="s">
        <v>22</v>
      </c>
      <c r="N131" s="10" t="s">
        <v>23</v>
      </c>
      <c r="O131" s="10" t="s">
        <v>24</v>
      </c>
      <c r="P131" s="10" t="s">
        <v>25</v>
      </c>
      <c r="Q131" s="10" t="s">
        <v>151</v>
      </c>
      <c r="R131" s="317"/>
      <c r="S131" s="59"/>
      <c r="T131" s="59"/>
    </row>
    <row r="132" spans="2:20" ht="16.5" customHeight="1">
      <c r="B132" s="310" t="s">
        <v>84</v>
      </c>
      <c r="C132" s="19" t="s">
        <v>36</v>
      </c>
      <c r="D132" s="148" t="s">
        <v>107</v>
      </c>
      <c r="E132" s="91" t="s">
        <v>27</v>
      </c>
      <c r="F132" s="21">
        <f>SUM(M132:Q132)*$F$1</f>
        <v>64</v>
      </c>
      <c r="G132" s="21">
        <f>F132</f>
        <v>64</v>
      </c>
      <c r="H132" s="20" t="s">
        <v>0</v>
      </c>
      <c r="I132" s="20"/>
      <c r="J132" s="20" t="s">
        <v>0</v>
      </c>
      <c r="K132" s="20"/>
      <c r="L132" s="20"/>
      <c r="M132" s="21">
        <v>2</v>
      </c>
      <c r="N132" s="21">
        <v>2</v>
      </c>
      <c r="O132" s="21">
        <v>2</v>
      </c>
      <c r="P132" s="21">
        <v>2</v>
      </c>
      <c r="Q132" s="21">
        <v>0</v>
      </c>
      <c r="R132" s="108">
        <f>F132/$F$2/2</f>
        <v>2</v>
      </c>
      <c r="S132" s="47"/>
      <c r="T132" s="47"/>
    </row>
    <row r="133" spans="2:20" ht="16.5" customHeight="1">
      <c r="B133" s="310"/>
      <c r="C133" s="43" t="s">
        <v>103</v>
      </c>
      <c r="D133" s="149" t="s">
        <v>107</v>
      </c>
      <c r="E133" s="93" t="s">
        <v>39</v>
      </c>
      <c r="F133" s="24">
        <f>SUM(M133:Q133)*$F$1</f>
        <v>16</v>
      </c>
      <c r="G133" s="24">
        <f t="shared" ref="G133" si="55">F133</f>
        <v>16</v>
      </c>
      <c r="H133" s="44" t="s">
        <v>0</v>
      </c>
      <c r="I133" s="44"/>
      <c r="J133" s="23" t="s">
        <v>1</v>
      </c>
      <c r="K133" s="44"/>
      <c r="L133" s="44"/>
      <c r="M133" s="61">
        <v>2</v>
      </c>
      <c r="N133" s="61">
        <v>0</v>
      </c>
      <c r="O133" s="61">
        <v>0</v>
      </c>
      <c r="P133" s="61">
        <v>0</v>
      </c>
      <c r="Q133" s="61">
        <v>0</v>
      </c>
      <c r="R133" s="24">
        <f t="shared" ref="R133:R150" si="56">F133/$F$2</f>
        <v>1</v>
      </c>
      <c r="S133" s="47"/>
      <c r="T133" s="47"/>
    </row>
    <row r="134" spans="2:20" ht="16.5" customHeight="1" thickBot="1">
      <c r="B134" s="310"/>
      <c r="C134" s="43" t="s">
        <v>16</v>
      </c>
      <c r="D134" s="149" t="s">
        <v>107</v>
      </c>
      <c r="E134" s="93" t="s">
        <v>39</v>
      </c>
      <c r="F134" s="24">
        <f>SUM(M134:Q134)*$F$1</f>
        <v>32</v>
      </c>
      <c r="G134" s="24">
        <f t="shared" ref="G134:G140" si="57">F134</f>
        <v>32</v>
      </c>
      <c r="H134" s="44" t="s">
        <v>0</v>
      </c>
      <c r="I134" s="44"/>
      <c r="J134" s="23" t="s">
        <v>1</v>
      </c>
      <c r="K134" s="44"/>
      <c r="L134" s="44"/>
      <c r="M134" s="61">
        <v>0</v>
      </c>
      <c r="N134" s="61">
        <v>2</v>
      </c>
      <c r="O134" s="61">
        <v>2</v>
      </c>
      <c r="P134" s="61">
        <v>0</v>
      </c>
      <c r="Q134" s="61">
        <v>0</v>
      </c>
      <c r="R134" s="24">
        <f t="shared" si="56"/>
        <v>2</v>
      </c>
      <c r="S134" s="47"/>
      <c r="T134" s="47"/>
    </row>
    <row r="135" spans="2:20" ht="16.5" customHeight="1">
      <c r="B135" s="310"/>
      <c r="C135" s="231" t="s">
        <v>68</v>
      </c>
      <c r="D135" s="148" t="s">
        <v>108</v>
      </c>
      <c r="E135" s="232" t="s">
        <v>28</v>
      </c>
      <c r="F135" s="233">
        <f t="shared" ref="F135:F138" si="58">SUM(M135:Q135)*$F$1</f>
        <v>16</v>
      </c>
      <c r="G135" s="233">
        <f t="shared" si="57"/>
        <v>16</v>
      </c>
      <c r="H135" s="20"/>
      <c r="I135" s="20" t="s">
        <v>1</v>
      </c>
      <c r="J135" s="20" t="s">
        <v>1</v>
      </c>
      <c r="K135" s="234"/>
      <c r="L135" s="234"/>
      <c r="M135" s="233">
        <v>2</v>
      </c>
      <c r="N135" s="233">
        <v>0</v>
      </c>
      <c r="O135" s="233">
        <v>0</v>
      </c>
      <c r="P135" s="233">
        <v>0</v>
      </c>
      <c r="Q135" s="233">
        <v>0</v>
      </c>
      <c r="R135" s="233">
        <f t="shared" si="56"/>
        <v>1</v>
      </c>
      <c r="S135" s="47"/>
      <c r="T135" s="47"/>
    </row>
    <row r="136" spans="2:20" ht="16.5" customHeight="1">
      <c r="B136" s="310"/>
      <c r="C136" s="43" t="s">
        <v>263</v>
      </c>
      <c r="D136" s="149" t="s">
        <v>108</v>
      </c>
      <c r="E136" s="93" t="s">
        <v>39</v>
      </c>
      <c r="F136" s="24">
        <f t="shared" si="58"/>
        <v>16</v>
      </c>
      <c r="G136" s="24">
        <f t="shared" si="57"/>
        <v>16</v>
      </c>
      <c r="H136" s="44"/>
      <c r="I136" s="44" t="s">
        <v>1</v>
      </c>
      <c r="J136" s="44" t="s">
        <v>1</v>
      </c>
      <c r="K136" s="44"/>
      <c r="L136" s="44"/>
      <c r="M136" s="61">
        <v>0</v>
      </c>
      <c r="N136" s="61">
        <v>2</v>
      </c>
      <c r="O136" s="61">
        <v>0</v>
      </c>
      <c r="P136" s="61">
        <v>0</v>
      </c>
      <c r="Q136" s="61">
        <v>0</v>
      </c>
      <c r="R136" s="24">
        <f t="shared" si="56"/>
        <v>1</v>
      </c>
      <c r="S136" s="47"/>
      <c r="T136" s="47"/>
    </row>
    <row r="137" spans="2:20" ht="16.5" customHeight="1">
      <c r="B137" s="310"/>
      <c r="C137" s="43" t="s">
        <v>264</v>
      </c>
      <c r="D137" s="149" t="s">
        <v>108</v>
      </c>
      <c r="E137" s="93" t="s">
        <v>39</v>
      </c>
      <c r="F137" s="24">
        <f t="shared" si="58"/>
        <v>16</v>
      </c>
      <c r="G137" s="24">
        <f t="shared" si="57"/>
        <v>16</v>
      </c>
      <c r="H137" s="44"/>
      <c r="I137" s="44" t="s">
        <v>1</v>
      </c>
      <c r="J137" s="44" t="s">
        <v>1</v>
      </c>
      <c r="K137" s="44"/>
      <c r="L137" s="44"/>
      <c r="M137" s="61">
        <v>0</v>
      </c>
      <c r="N137" s="61">
        <v>0</v>
      </c>
      <c r="O137" s="61">
        <v>2</v>
      </c>
      <c r="P137" s="61">
        <v>0</v>
      </c>
      <c r="Q137" s="61">
        <v>0</v>
      </c>
      <c r="R137" s="24">
        <f t="shared" si="56"/>
        <v>1</v>
      </c>
      <c r="S137" s="47"/>
      <c r="T137" s="47"/>
    </row>
    <row r="138" spans="2:20" ht="16.5" customHeight="1">
      <c r="B138" s="310"/>
      <c r="C138" s="43" t="s">
        <v>335</v>
      </c>
      <c r="D138" s="154" t="s">
        <v>108</v>
      </c>
      <c r="E138" s="162" t="s">
        <v>39</v>
      </c>
      <c r="F138" s="156">
        <f t="shared" si="58"/>
        <v>16</v>
      </c>
      <c r="G138" s="156">
        <f t="shared" si="57"/>
        <v>16</v>
      </c>
      <c r="H138" s="157"/>
      <c r="I138" s="157" t="s">
        <v>1</v>
      </c>
      <c r="J138" s="157" t="s">
        <v>1</v>
      </c>
      <c r="K138" s="157"/>
      <c r="L138" s="157"/>
      <c r="M138" s="158">
        <v>0</v>
      </c>
      <c r="N138" s="158">
        <v>0</v>
      </c>
      <c r="O138" s="158">
        <v>0</v>
      </c>
      <c r="P138" s="158">
        <v>2</v>
      </c>
      <c r="Q138" s="158">
        <v>0</v>
      </c>
      <c r="R138" s="156">
        <f t="shared" si="56"/>
        <v>1</v>
      </c>
      <c r="S138" s="47"/>
      <c r="T138" s="47"/>
    </row>
    <row r="139" spans="2:20" ht="16.5" customHeight="1">
      <c r="B139" s="310"/>
      <c r="C139" s="22" t="s">
        <v>77</v>
      </c>
      <c r="D139" s="150" t="s">
        <v>108</v>
      </c>
      <c r="E139" s="93" t="s">
        <v>39</v>
      </c>
      <c r="F139" s="24">
        <f t="shared" ref="F139:F140" si="59">SUM(M139:Q139)*$F$1</f>
        <v>32</v>
      </c>
      <c r="G139" s="24">
        <f t="shared" si="57"/>
        <v>32</v>
      </c>
      <c r="H139" s="23"/>
      <c r="I139" s="23" t="s">
        <v>1</v>
      </c>
      <c r="J139" s="23" t="s">
        <v>1</v>
      </c>
      <c r="K139" s="23"/>
      <c r="L139" s="23"/>
      <c r="M139" s="24">
        <v>4</v>
      </c>
      <c r="N139" s="24">
        <v>0</v>
      </c>
      <c r="O139" s="24">
        <v>0</v>
      </c>
      <c r="P139" s="24">
        <v>0</v>
      </c>
      <c r="Q139" s="24">
        <v>0</v>
      </c>
      <c r="R139" s="24">
        <f t="shared" si="56"/>
        <v>2</v>
      </c>
      <c r="S139" s="47"/>
      <c r="T139" s="47"/>
    </row>
    <row r="140" spans="2:20" ht="16.5" customHeight="1">
      <c r="B140" s="310"/>
      <c r="C140" s="43" t="s">
        <v>78</v>
      </c>
      <c r="D140" s="149" t="s">
        <v>108</v>
      </c>
      <c r="E140" s="93" t="s">
        <v>39</v>
      </c>
      <c r="F140" s="24">
        <f t="shared" si="59"/>
        <v>32</v>
      </c>
      <c r="G140" s="24">
        <f t="shared" si="57"/>
        <v>32</v>
      </c>
      <c r="H140" s="44"/>
      <c r="I140" s="23" t="s">
        <v>1</v>
      </c>
      <c r="J140" s="23" t="s">
        <v>1</v>
      </c>
      <c r="K140" s="44"/>
      <c r="L140" s="44"/>
      <c r="M140" s="61">
        <v>4</v>
      </c>
      <c r="N140" s="61">
        <v>0</v>
      </c>
      <c r="O140" s="61">
        <v>0</v>
      </c>
      <c r="P140" s="61">
        <v>0</v>
      </c>
      <c r="Q140" s="61">
        <v>0</v>
      </c>
      <c r="R140" s="24">
        <f t="shared" si="56"/>
        <v>2</v>
      </c>
      <c r="S140" s="47"/>
      <c r="T140" s="47"/>
    </row>
    <row r="141" spans="2:20" ht="16.5" customHeight="1">
      <c r="B141" s="310"/>
      <c r="C141" s="22" t="s">
        <v>272</v>
      </c>
      <c r="D141" s="150" t="s">
        <v>108</v>
      </c>
      <c r="E141" s="92" t="s">
        <v>28</v>
      </c>
      <c r="F141" s="24">
        <f>SUM(M141:Q141)*$F$1</f>
        <v>64</v>
      </c>
      <c r="G141" s="85">
        <f>F141*$F$3</f>
        <v>192</v>
      </c>
      <c r="H141" s="23"/>
      <c r="I141" s="23" t="s">
        <v>1</v>
      </c>
      <c r="J141" s="23" t="s">
        <v>1</v>
      </c>
      <c r="K141" s="23"/>
      <c r="L141" s="23"/>
      <c r="M141" s="24">
        <v>4</v>
      </c>
      <c r="N141" s="24">
        <v>4</v>
      </c>
      <c r="O141" s="24">
        <v>0</v>
      </c>
      <c r="P141" s="24">
        <v>0</v>
      </c>
      <c r="Q141" s="24">
        <v>0</v>
      </c>
      <c r="R141" s="24">
        <f t="shared" si="56"/>
        <v>4</v>
      </c>
      <c r="S141" s="47"/>
      <c r="T141" s="47"/>
    </row>
    <row r="142" spans="2:20" ht="16.5" customHeight="1">
      <c r="B142" s="310"/>
      <c r="C142" s="22" t="s">
        <v>273</v>
      </c>
      <c r="D142" s="150" t="s">
        <v>108</v>
      </c>
      <c r="E142" s="92" t="s">
        <v>28</v>
      </c>
      <c r="F142" s="24">
        <f t="shared" ref="F142" si="60">SUM(M142:Q142)*$F$1</f>
        <v>64</v>
      </c>
      <c r="G142" s="85">
        <f t="shared" ref="G142" si="61">F142*$F$3</f>
        <v>192</v>
      </c>
      <c r="H142" s="23"/>
      <c r="I142" s="23" t="s">
        <v>10</v>
      </c>
      <c r="J142" s="23" t="s">
        <v>10</v>
      </c>
      <c r="K142" s="23"/>
      <c r="L142" s="23"/>
      <c r="M142" s="24">
        <v>0</v>
      </c>
      <c r="N142" s="24">
        <v>0</v>
      </c>
      <c r="O142" s="24">
        <v>4</v>
      </c>
      <c r="P142" s="24">
        <v>4</v>
      </c>
      <c r="Q142" s="24">
        <v>0</v>
      </c>
      <c r="R142" s="24">
        <f t="shared" si="56"/>
        <v>4</v>
      </c>
      <c r="S142" s="47"/>
      <c r="T142" s="47"/>
    </row>
    <row r="143" spans="2:20" ht="16.5" customHeight="1">
      <c r="B143" s="310"/>
      <c r="C143" s="22" t="s">
        <v>119</v>
      </c>
      <c r="D143" s="150" t="s">
        <v>108</v>
      </c>
      <c r="E143" s="92" t="s">
        <v>28</v>
      </c>
      <c r="F143" s="24">
        <f>SUM(M143:Q143)*$F$1</f>
        <v>96</v>
      </c>
      <c r="G143" s="24">
        <f t="shared" ref="G143:G150" si="62">F143</f>
        <v>96</v>
      </c>
      <c r="H143" s="23"/>
      <c r="I143" s="25" t="s">
        <v>1</v>
      </c>
      <c r="J143" s="25" t="s">
        <v>1</v>
      </c>
      <c r="K143" s="25"/>
      <c r="L143" s="25"/>
      <c r="M143" s="26">
        <v>0</v>
      </c>
      <c r="N143" s="26">
        <v>4</v>
      </c>
      <c r="O143" s="26">
        <v>4</v>
      </c>
      <c r="P143" s="26">
        <v>4</v>
      </c>
      <c r="Q143" s="24">
        <v>0</v>
      </c>
      <c r="R143" s="24">
        <f t="shared" si="56"/>
        <v>6</v>
      </c>
      <c r="S143" s="47"/>
      <c r="T143" s="47"/>
    </row>
    <row r="144" spans="2:20" ht="16.5" customHeight="1">
      <c r="B144" s="310"/>
      <c r="C144" s="22" t="s">
        <v>266</v>
      </c>
      <c r="D144" s="149" t="s">
        <v>108</v>
      </c>
      <c r="E144" s="92" t="s">
        <v>28</v>
      </c>
      <c r="F144" s="24">
        <f t="shared" ref="F144:F146" si="63">SUM(M144:Q144)*$F$1</f>
        <v>32</v>
      </c>
      <c r="G144" s="24">
        <f t="shared" si="62"/>
        <v>32</v>
      </c>
      <c r="H144" s="23"/>
      <c r="I144" s="25" t="s">
        <v>10</v>
      </c>
      <c r="J144" s="25" t="s">
        <v>10</v>
      </c>
      <c r="K144" s="23"/>
      <c r="L144" s="23"/>
      <c r="M144" s="24">
        <v>4</v>
      </c>
      <c r="N144" s="24">
        <v>0</v>
      </c>
      <c r="O144" s="24">
        <v>0</v>
      </c>
      <c r="P144" s="24">
        <v>0</v>
      </c>
      <c r="Q144" s="24">
        <v>0</v>
      </c>
      <c r="R144" s="24">
        <f t="shared" si="56"/>
        <v>2</v>
      </c>
      <c r="S144" s="47"/>
      <c r="T144" s="47"/>
    </row>
    <row r="145" spans="2:20" ht="16.5" customHeight="1">
      <c r="B145" s="310"/>
      <c r="C145" s="22" t="s">
        <v>267</v>
      </c>
      <c r="D145" s="149" t="s">
        <v>108</v>
      </c>
      <c r="E145" s="93" t="s">
        <v>39</v>
      </c>
      <c r="F145" s="24">
        <f t="shared" ref="F145" si="64">SUM(M145:Q145)*$F$1</f>
        <v>32</v>
      </c>
      <c r="G145" s="24">
        <f t="shared" ref="G145" si="65">F145</f>
        <v>32</v>
      </c>
      <c r="H145" s="23"/>
      <c r="I145" s="25" t="s">
        <v>10</v>
      </c>
      <c r="J145" s="25" t="s">
        <v>10</v>
      </c>
      <c r="K145" s="23"/>
      <c r="L145" s="23"/>
      <c r="M145" s="24">
        <v>0</v>
      </c>
      <c r="N145" s="24">
        <v>4</v>
      </c>
      <c r="O145" s="24">
        <v>0</v>
      </c>
      <c r="P145" s="24">
        <v>0</v>
      </c>
      <c r="Q145" s="24">
        <v>0</v>
      </c>
      <c r="R145" s="24">
        <f t="shared" ref="R145" si="66">F145/$F$2</f>
        <v>2</v>
      </c>
      <c r="S145" s="47"/>
      <c r="T145" s="47"/>
    </row>
    <row r="146" spans="2:20" ht="16.5" customHeight="1">
      <c r="B146" s="310"/>
      <c r="C146" s="22" t="s">
        <v>120</v>
      </c>
      <c r="D146" s="150" t="s">
        <v>108</v>
      </c>
      <c r="E146" s="93" t="s">
        <v>39</v>
      </c>
      <c r="F146" s="24">
        <f t="shared" si="63"/>
        <v>96</v>
      </c>
      <c r="G146" s="24">
        <f t="shared" si="62"/>
        <v>96</v>
      </c>
      <c r="H146" s="23"/>
      <c r="I146" s="25" t="s">
        <v>1</v>
      </c>
      <c r="J146" s="25" t="s">
        <v>1</v>
      </c>
      <c r="K146" s="25"/>
      <c r="L146" s="25"/>
      <c r="M146" s="26">
        <v>0</v>
      </c>
      <c r="N146" s="26">
        <v>4</v>
      </c>
      <c r="O146" s="26">
        <v>4</v>
      </c>
      <c r="P146" s="26">
        <v>4</v>
      </c>
      <c r="Q146" s="24">
        <v>0</v>
      </c>
      <c r="R146" s="24">
        <f t="shared" si="56"/>
        <v>6</v>
      </c>
      <c r="S146" s="47"/>
      <c r="T146" s="47"/>
    </row>
    <row r="147" spans="2:20" ht="16.5" customHeight="1">
      <c r="B147" s="310"/>
      <c r="C147" s="22" t="s">
        <v>100</v>
      </c>
      <c r="D147" s="150" t="s">
        <v>108</v>
      </c>
      <c r="E147" s="92" t="s">
        <v>28</v>
      </c>
      <c r="F147" s="24">
        <f>SUM(M147:Q147)*$F$1</f>
        <v>16</v>
      </c>
      <c r="G147" s="24">
        <f t="shared" ref="G147" si="67">F147</f>
        <v>16</v>
      </c>
      <c r="H147" s="23"/>
      <c r="I147" s="25" t="s">
        <v>1</v>
      </c>
      <c r="J147" s="25" t="s">
        <v>1</v>
      </c>
      <c r="K147" s="25"/>
      <c r="L147" s="25"/>
      <c r="M147" s="26">
        <v>0</v>
      </c>
      <c r="N147" s="26">
        <v>0</v>
      </c>
      <c r="O147" s="26">
        <v>0</v>
      </c>
      <c r="P147" s="26">
        <v>2</v>
      </c>
      <c r="Q147" s="24">
        <v>0</v>
      </c>
      <c r="R147" s="24">
        <f t="shared" si="56"/>
        <v>1</v>
      </c>
      <c r="S147" s="47"/>
      <c r="T147" s="47"/>
    </row>
    <row r="148" spans="2:20" ht="16.5" customHeight="1">
      <c r="B148" s="310"/>
      <c r="C148" s="22" t="s">
        <v>94</v>
      </c>
      <c r="D148" s="150" t="s">
        <v>108</v>
      </c>
      <c r="E148" s="92" t="s">
        <v>28</v>
      </c>
      <c r="F148" s="24">
        <f t="shared" ref="F148:F150" si="68">SUM(M148:Q148)*$F$1</f>
        <v>16</v>
      </c>
      <c r="G148" s="24">
        <f t="shared" si="62"/>
        <v>16</v>
      </c>
      <c r="H148" s="23"/>
      <c r="I148" s="25" t="s">
        <v>0</v>
      </c>
      <c r="J148" s="25" t="s">
        <v>1</v>
      </c>
      <c r="K148" s="25"/>
      <c r="L148" s="25"/>
      <c r="M148" s="26">
        <v>0</v>
      </c>
      <c r="N148" s="26">
        <v>0</v>
      </c>
      <c r="O148" s="26">
        <v>2</v>
      </c>
      <c r="P148" s="26">
        <v>0</v>
      </c>
      <c r="Q148" s="24">
        <v>0</v>
      </c>
      <c r="R148" s="24">
        <f t="shared" si="56"/>
        <v>1</v>
      </c>
      <c r="S148" s="47"/>
      <c r="T148" s="47"/>
    </row>
    <row r="149" spans="2:20" ht="16.5" customHeight="1">
      <c r="B149" s="310"/>
      <c r="C149" s="22" t="s">
        <v>88</v>
      </c>
      <c r="D149" s="150" t="s">
        <v>108</v>
      </c>
      <c r="E149" s="92" t="s">
        <v>28</v>
      </c>
      <c r="F149" s="24">
        <f t="shared" si="68"/>
        <v>16</v>
      </c>
      <c r="G149" s="24">
        <f t="shared" si="62"/>
        <v>16</v>
      </c>
      <c r="H149" s="23"/>
      <c r="I149" s="25" t="s">
        <v>0</v>
      </c>
      <c r="J149" s="25" t="s">
        <v>1</v>
      </c>
      <c r="K149" s="25"/>
      <c r="L149" s="25"/>
      <c r="M149" s="26">
        <v>0</v>
      </c>
      <c r="N149" s="26">
        <v>0</v>
      </c>
      <c r="O149" s="26">
        <v>0</v>
      </c>
      <c r="P149" s="26">
        <v>2</v>
      </c>
      <c r="Q149" s="24">
        <v>0</v>
      </c>
      <c r="R149" s="24">
        <f t="shared" si="56"/>
        <v>1</v>
      </c>
      <c r="S149" s="47"/>
      <c r="T149" s="47"/>
    </row>
    <row r="150" spans="2:20" ht="16.5" customHeight="1" thickBot="1">
      <c r="B150" s="310"/>
      <c r="C150" s="22" t="s">
        <v>96</v>
      </c>
      <c r="D150" s="150" t="s">
        <v>108</v>
      </c>
      <c r="E150" s="92" t="s">
        <v>28</v>
      </c>
      <c r="F150" s="24">
        <f t="shared" si="68"/>
        <v>16</v>
      </c>
      <c r="G150" s="24">
        <f t="shared" si="62"/>
        <v>16</v>
      </c>
      <c r="H150" s="28"/>
      <c r="I150" s="31" t="s">
        <v>0</v>
      </c>
      <c r="J150" s="31" t="s">
        <v>1</v>
      </c>
      <c r="K150" s="31"/>
      <c r="L150" s="31"/>
      <c r="M150" s="32">
        <v>0</v>
      </c>
      <c r="N150" s="32">
        <v>0</v>
      </c>
      <c r="O150" s="32">
        <v>2</v>
      </c>
      <c r="P150" s="32">
        <v>0</v>
      </c>
      <c r="Q150" s="24">
        <v>0</v>
      </c>
      <c r="R150" s="24">
        <f t="shared" si="56"/>
        <v>1</v>
      </c>
      <c r="S150" s="47"/>
      <c r="T150" s="47"/>
    </row>
    <row r="151" spans="2:20" ht="16.5" customHeight="1" thickBot="1">
      <c r="B151" s="311"/>
      <c r="C151" s="17" t="s">
        <v>11</v>
      </c>
      <c r="D151" s="17"/>
      <c r="E151" s="4"/>
      <c r="F151" s="5">
        <f>SUM(F132:F150)</f>
        <v>688</v>
      </c>
      <c r="G151" s="5">
        <f>SUM(G132:G150)</f>
        <v>944</v>
      </c>
      <c r="H151" s="96">
        <f>SUMIF(E132:E150,"必須",G132:G150)</f>
        <v>656</v>
      </c>
      <c r="I151" s="97">
        <f>SUMIF(E132:E150,"選必",G132:G150)</f>
        <v>0</v>
      </c>
      <c r="J151" s="98">
        <f>SUMIF(E132:E150,"選択",G132:G150)</f>
        <v>288</v>
      </c>
      <c r="K151" s="4"/>
      <c r="L151" s="4"/>
      <c r="M151" s="5">
        <f t="shared" ref="M151:R151" si="69">SUM(M132:M150)</f>
        <v>22</v>
      </c>
      <c r="N151" s="5">
        <f t="shared" si="69"/>
        <v>22</v>
      </c>
      <c r="O151" s="5">
        <f t="shared" si="69"/>
        <v>22</v>
      </c>
      <c r="P151" s="5">
        <f t="shared" si="69"/>
        <v>20</v>
      </c>
      <c r="Q151" s="5">
        <f t="shared" si="69"/>
        <v>0</v>
      </c>
      <c r="R151" s="5">
        <f t="shared" si="69"/>
        <v>41</v>
      </c>
      <c r="S151" s="47"/>
      <c r="T151" s="47"/>
    </row>
    <row r="152" spans="2:20" ht="16.5" customHeight="1">
      <c r="B152" s="312" t="s">
        <v>85</v>
      </c>
      <c r="C152" s="19" t="s">
        <v>36</v>
      </c>
      <c r="D152" s="148" t="s">
        <v>109</v>
      </c>
      <c r="E152" s="91" t="s">
        <v>27</v>
      </c>
      <c r="F152" s="30">
        <f>SUM(M152:Q152)*$F$1</f>
        <v>64</v>
      </c>
      <c r="G152" s="30">
        <f>F152</f>
        <v>64</v>
      </c>
      <c r="H152" s="29" t="s">
        <v>1</v>
      </c>
      <c r="I152" s="20"/>
      <c r="J152" s="20" t="s">
        <v>1</v>
      </c>
      <c r="K152" s="29"/>
      <c r="L152" s="29"/>
      <c r="M152" s="30">
        <v>2</v>
      </c>
      <c r="N152" s="30">
        <v>2</v>
      </c>
      <c r="O152" s="30">
        <v>2</v>
      </c>
      <c r="P152" s="30">
        <v>2</v>
      </c>
      <c r="Q152" s="30">
        <v>0</v>
      </c>
      <c r="R152" s="108">
        <f>F152/$F$2/2</f>
        <v>2</v>
      </c>
      <c r="S152" s="47"/>
      <c r="T152" s="47"/>
    </row>
    <row r="153" spans="2:20" ht="16.5" customHeight="1">
      <c r="B153" s="310"/>
      <c r="C153" s="43" t="s">
        <v>16</v>
      </c>
      <c r="D153" s="149" t="s">
        <v>109</v>
      </c>
      <c r="E153" s="93" t="s">
        <v>39</v>
      </c>
      <c r="F153" s="26">
        <f>SUM(M153:Q153)*$F$1</f>
        <v>32</v>
      </c>
      <c r="G153" s="26">
        <f>F153</f>
        <v>32</v>
      </c>
      <c r="H153" s="25" t="s">
        <v>1</v>
      </c>
      <c r="I153" s="25"/>
      <c r="J153" s="25" t="s">
        <v>1</v>
      </c>
      <c r="K153" s="25"/>
      <c r="L153" s="25"/>
      <c r="M153" s="26">
        <v>0</v>
      </c>
      <c r="N153" s="26">
        <v>2</v>
      </c>
      <c r="O153" s="26">
        <v>2</v>
      </c>
      <c r="P153" s="26">
        <v>0</v>
      </c>
      <c r="Q153" s="26">
        <v>0</v>
      </c>
      <c r="R153" s="24">
        <f t="shared" ref="R153:R165" si="70">F153/$F$2</f>
        <v>2</v>
      </c>
      <c r="S153" s="47"/>
      <c r="T153" s="47"/>
    </row>
    <row r="154" spans="2:20" ht="16.5" customHeight="1" thickBot="1">
      <c r="B154" s="310"/>
      <c r="C154" s="146" t="s">
        <v>70</v>
      </c>
      <c r="D154" s="154" t="s">
        <v>107</v>
      </c>
      <c r="E154" s="162" t="s">
        <v>39</v>
      </c>
      <c r="F154" s="113">
        <f t="shared" ref="F154:F156" si="71">SUM(M154:Q154)*$F$1</f>
        <v>32</v>
      </c>
      <c r="G154" s="113">
        <f t="shared" ref="G154:G156" si="72">F154</f>
        <v>32</v>
      </c>
      <c r="H154" s="157" t="s">
        <v>0</v>
      </c>
      <c r="I154" s="157"/>
      <c r="J154" s="112" t="s">
        <v>1</v>
      </c>
      <c r="K154" s="88"/>
      <c r="L154" s="87"/>
      <c r="M154" s="89">
        <v>2</v>
      </c>
      <c r="N154" s="89">
        <v>2</v>
      </c>
      <c r="O154" s="89">
        <v>0</v>
      </c>
      <c r="P154" s="89">
        <v>0</v>
      </c>
      <c r="Q154" s="89">
        <v>0</v>
      </c>
      <c r="R154" s="156">
        <f t="shared" si="70"/>
        <v>2</v>
      </c>
      <c r="S154" s="47"/>
      <c r="T154" s="47"/>
    </row>
    <row r="155" spans="2:20" ht="16.5" customHeight="1">
      <c r="B155" s="310"/>
      <c r="C155" s="19" t="s">
        <v>336</v>
      </c>
      <c r="D155" s="148" t="s">
        <v>108</v>
      </c>
      <c r="E155" s="159" t="s">
        <v>39</v>
      </c>
      <c r="F155" s="30">
        <f t="shared" si="71"/>
        <v>16</v>
      </c>
      <c r="G155" s="30">
        <f t="shared" si="72"/>
        <v>16</v>
      </c>
      <c r="H155" s="29"/>
      <c r="I155" s="20" t="s">
        <v>1</v>
      </c>
      <c r="J155" s="20" t="s">
        <v>1</v>
      </c>
      <c r="K155" s="29"/>
      <c r="L155" s="29"/>
      <c r="M155" s="30">
        <v>2</v>
      </c>
      <c r="N155" s="30">
        <v>0</v>
      </c>
      <c r="O155" s="30">
        <v>0</v>
      </c>
      <c r="P155" s="30">
        <v>0</v>
      </c>
      <c r="Q155" s="30">
        <v>0</v>
      </c>
      <c r="R155" s="21">
        <f t="shared" si="70"/>
        <v>1</v>
      </c>
      <c r="S155" s="47"/>
      <c r="T155" s="47"/>
    </row>
    <row r="156" spans="2:20" ht="16.5" customHeight="1">
      <c r="B156" s="310"/>
      <c r="C156" s="22" t="s">
        <v>337</v>
      </c>
      <c r="D156" s="150" t="s">
        <v>108</v>
      </c>
      <c r="E156" s="93" t="s">
        <v>39</v>
      </c>
      <c r="F156" s="26">
        <f t="shared" si="71"/>
        <v>16</v>
      </c>
      <c r="G156" s="26">
        <f t="shared" si="72"/>
        <v>16</v>
      </c>
      <c r="H156" s="25"/>
      <c r="I156" s="23" t="s">
        <v>1</v>
      </c>
      <c r="J156" s="23" t="s">
        <v>1</v>
      </c>
      <c r="K156" s="25"/>
      <c r="L156" s="25"/>
      <c r="M156" s="26">
        <v>0</v>
      </c>
      <c r="N156" s="26">
        <v>2</v>
      </c>
      <c r="O156" s="26">
        <v>0</v>
      </c>
      <c r="P156" s="26">
        <v>0</v>
      </c>
      <c r="Q156" s="26">
        <v>0</v>
      </c>
      <c r="R156" s="24">
        <f t="shared" si="70"/>
        <v>1</v>
      </c>
      <c r="S156" s="47"/>
      <c r="T156" s="47"/>
    </row>
    <row r="157" spans="2:20" ht="16.5" customHeight="1">
      <c r="B157" s="310"/>
      <c r="C157" s="22" t="s">
        <v>338</v>
      </c>
      <c r="D157" s="150" t="s">
        <v>108</v>
      </c>
      <c r="E157" s="93" t="s">
        <v>39</v>
      </c>
      <c r="F157" s="26">
        <f t="shared" ref="F157:F158" si="73">SUM(M157:Q157)*$F$1</f>
        <v>16</v>
      </c>
      <c r="G157" s="26">
        <f t="shared" ref="G157:G158" si="74">F157</f>
        <v>16</v>
      </c>
      <c r="H157" s="45"/>
      <c r="I157" s="23" t="s">
        <v>1</v>
      </c>
      <c r="J157" s="23" t="s">
        <v>1</v>
      </c>
      <c r="K157" s="45"/>
      <c r="L157" s="45"/>
      <c r="M157" s="46">
        <v>0</v>
      </c>
      <c r="N157" s="46">
        <v>0</v>
      </c>
      <c r="O157" s="46">
        <v>2</v>
      </c>
      <c r="P157" s="46">
        <v>0</v>
      </c>
      <c r="Q157" s="46">
        <v>0</v>
      </c>
      <c r="R157" s="24">
        <f t="shared" si="70"/>
        <v>1</v>
      </c>
      <c r="S157" s="47"/>
      <c r="T157" s="47"/>
    </row>
    <row r="158" spans="2:20" ht="16.5" customHeight="1">
      <c r="B158" s="310"/>
      <c r="C158" s="22" t="s">
        <v>339</v>
      </c>
      <c r="D158" s="150" t="s">
        <v>108</v>
      </c>
      <c r="E158" s="93" t="s">
        <v>39</v>
      </c>
      <c r="F158" s="26">
        <f t="shared" si="73"/>
        <v>16</v>
      </c>
      <c r="G158" s="26">
        <f t="shared" si="74"/>
        <v>16</v>
      </c>
      <c r="H158" s="45"/>
      <c r="I158" s="23" t="s">
        <v>1</v>
      </c>
      <c r="J158" s="23" t="s">
        <v>1</v>
      </c>
      <c r="K158" s="45"/>
      <c r="L158" s="45"/>
      <c r="M158" s="46">
        <v>0</v>
      </c>
      <c r="N158" s="46">
        <v>0</v>
      </c>
      <c r="O158" s="46">
        <v>0</v>
      </c>
      <c r="P158" s="46">
        <v>2</v>
      </c>
      <c r="Q158" s="46">
        <v>0</v>
      </c>
      <c r="R158" s="24">
        <f t="shared" si="70"/>
        <v>1</v>
      </c>
      <c r="S158" s="47"/>
      <c r="T158" s="47"/>
    </row>
    <row r="159" spans="2:20" ht="16.5" customHeight="1">
      <c r="B159" s="310"/>
      <c r="C159" s="43" t="s">
        <v>274</v>
      </c>
      <c r="D159" s="149" t="s">
        <v>110</v>
      </c>
      <c r="E159" s="95" t="s">
        <v>28</v>
      </c>
      <c r="F159" s="46">
        <f t="shared" ref="F159:F165" si="75">SUM(M159:Q159)*$F$1</f>
        <v>64</v>
      </c>
      <c r="G159" s="235">
        <f>F159*$F$3</f>
        <v>192</v>
      </c>
      <c r="H159" s="45"/>
      <c r="I159" s="44" t="s">
        <v>1</v>
      </c>
      <c r="J159" s="44" t="s">
        <v>1</v>
      </c>
      <c r="K159" s="45"/>
      <c r="L159" s="45"/>
      <c r="M159" s="46">
        <v>4</v>
      </c>
      <c r="N159" s="46">
        <v>4</v>
      </c>
      <c r="O159" s="46">
        <v>0</v>
      </c>
      <c r="P159" s="46">
        <v>0</v>
      </c>
      <c r="Q159" s="46">
        <v>0</v>
      </c>
      <c r="R159" s="61">
        <f t="shared" si="70"/>
        <v>4</v>
      </c>
      <c r="S159" s="47"/>
      <c r="T159" s="47"/>
    </row>
    <row r="160" spans="2:20" ht="16.5" customHeight="1">
      <c r="B160" s="310"/>
      <c r="C160" s="22" t="s">
        <v>275</v>
      </c>
      <c r="D160" s="150" t="s">
        <v>110</v>
      </c>
      <c r="E160" s="92" t="s">
        <v>28</v>
      </c>
      <c r="F160" s="26">
        <f t="shared" si="75"/>
        <v>64</v>
      </c>
      <c r="G160" s="85">
        <f>F160*$F$3</f>
        <v>192</v>
      </c>
      <c r="H160" s="45"/>
      <c r="I160" s="23" t="s">
        <v>1</v>
      </c>
      <c r="J160" s="23" t="s">
        <v>1</v>
      </c>
      <c r="K160" s="25"/>
      <c r="L160" s="45"/>
      <c r="M160" s="46">
        <v>0</v>
      </c>
      <c r="N160" s="46">
        <v>0</v>
      </c>
      <c r="O160" s="46">
        <v>4</v>
      </c>
      <c r="P160" s="46">
        <v>4</v>
      </c>
      <c r="Q160" s="46">
        <v>0</v>
      </c>
      <c r="R160" s="24">
        <f t="shared" si="70"/>
        <v>4</v>
      </c>
      <c r="S160" s="47"/>
      <c r="T160" s="47"/>
    </row>
    <row r="161" spans="2:20" ht="16.5" customHeight="1">
      <c r="B161" s="310"/>
      <c r="C161" s="22" t="s">
        <v>104</v>
      </c>
      <c r="D161" s="150" t="s">
        <v>110</v>
      </c>
      <c r="E161" s="92" t="s">
        <v>28</v>
      </c>
      <c r="F161" s="26">
        <f t="shared" si="75"/>
        <v>32</v>
      </c>
      <c r="G161" s="26">
        <f t="shared" ref="G161:G165" si="76">F161</f>
        <v>32</v>
      </c>
      <c r="H161" s="45"/>
      <c r="I161" s="23" t="s">
        <v>1</v>
      </c>
      <c r="J161" s="23" t="s">
        <v>1</v>
      </c>
      <c r="K161" s="25"/>
      <c r="L161" s="45"/>
      <c r="M161" s="46">
        <v>2</v>
      </c>
      <c r="N161" s="46">
        <v>2</v>
      </c>
      <c r="O161" s="46">
        <v>0</v>
      </c>
      <c r="P161" s="46">
        <v>0</v>
      </c>
      <c r="Q161" s="46">
        <v>0</v>
      </c>
      <c r="R161" s="24">
        <f t="shared" si="70"/>
        <v>2</v>
      </c>
      <c r="S161" s="47"/>
      <c r="T161" s="47"/>
    </row>
    <row r="162" spans="2:20" ht="16.5" customHeight="1">
      <c r="B162" s="310"/>
      <c r="C162" s="22" t="s">
        <v>280</v>
      </c>
      <c r="D162" s="150" t="s">
        <v>110</v>
      </c>
      <c r="E162" s="92" t="s">
        <v>28</v>
      </c>
      <c r="F162" s="26">
        <f t="shared" si="75"/>
        <v>32</v>
      </c>
      <c r="G162" s="26">
        <f t="shared" si="76"/>
        <v>32</v>
      </c>
      <c r="H162" s="45"/>
      <c r="I162" s="23" t="s">
        <v>1</v>
      </c>
      <c r="J162" s="23" t="s">
        <v>1</v>
      </c>
      <c r="K162" s="25"/>
      <c r="L162" s="45"/>
      <c r="M162" s="46">
        <v>2</v>
      </c>
      <c r="N162" s="46">
        <v>2</v>
      </c>
      <c r="O162" s="46">
        <v>0</v>
      </c>
      <c r="P162" s="46">
        <v>0</v>
      </c>
      <c r="Q162" s="46">
        <v>0</v>
      </c>
      <c r="R162" s="24">
        <f t="shared" si="70"/>
        <v>2</v>
      </c>
      <c r="S162" s="47"/>
      <c r="T162" s="47"/>
    </row>
    <row r="163" spans="2:20" ht="16.5" customHeight="1">
      <c r="B163" s="310"/>
      <c r="C163" s="22" t="s">
        <v>105</v>
      </c>
      <c r="D163" s="150" t="s">
        <v>110</v>
      </c>
      <c r="E163" s="92" t="s">
        <v>28</v>
      </c>
      <c r="F163" s="26">
        <f t="shared" si="75"/>
        <v>32</v>
      </c>
      <c r="G163" s="26">
        <f t="shared" si="76"/>
        <v>32</v>
      </c>
      <c r="H163" s="45"/>
      <c r="I163" s="23" t="s">
        <v>1</v>
      </c>
      <c r="J163" s="23" t="s">
        <v>1</v>
      </c>
      <c r="K163" s="25"/>
      <c r="L163" s="45"/>
      <c r="M163" s="46">
        <v>0</v>
      </c>
      <c r="N163" s="46">
        <v>0</v>
      </c>
      <c r="O163" s="46">
        <v>2</v>
      </c>
      <c r="P163" s="46">
        <v>2</v>
      </c>
      <c r="Q163" s="46">
        <v>0</v>
      </c>
      <c r="R163" s="24">
        <f t="shared" si="70"/>
        <v>2</v>
      </c>
      <c r="S163" s="47"/>
      <c r="T163" s="47"/>
    </row>
    <row r="164" spans="2:20" ht="16.5" customHeight="1">
      <c r="B164" s="310"/>
      <c r="C164" s="22" t="s">
        <v>99</v>
      </c>
      <c r="D164" s="150" t="s">
        <v>110</v>
      </c>
      <c r="E164" s="92" t="s">
        <v>28</v>
      </c>
      <c r="F164" s="26">
        <f t="shared" ref="F164" si="77">SUM(M164:Q164)*$F$1</f>
        <v>16</v>
      </c>
      <c r="G164" s="26">
        <f t="shared" ref="G164" si="78">F164</f>
        <v>16</v>
      </c>
      <c r="H164" s="87"/>
      <c r="I164" s="23" t="s">
        <v>1</v>
      </c>
      <c r="J164" s="23" t="s">
        <v>1</v>
      </c>
      <c r="K164" s="25"/>
      <c r="L164" s="45"/>
      <c r="M164" s="46">
        <v>0</v>
      </c>
      <c r="N164" s="46">
        <v>0</v>
      </c>
      <c r="O164" s="46">
        <v>2</v>
      </c>
      <c r="P164" s="46">
        <v>0</v>
      </c>
      <c r="Q164" s="46">
        <v>0</v>
      </c>
      <c r="R164" s="24">
        <f t="shared" si="70"/>
        <v>1</v>
      </c>
      <c r="S164" s="47"/>
      <c r="T164" s="47"/>
    </row>
    <row r="165" spans="2:20" ht="16.5" customHeight="1">
      <c r="B165" s="310"/>
      <c r="C165" s="22" t="s">
        <v>124</v>
      </c>
      <c r="D165" s="150" t="s">
        <v>110</v>
      </c>
      <c r="E165" s="292" t="s">
        <v>41</v>
      </c>
      <c r="F165" s="289">
        <f t="shared" si="75"/>
        <v>64</v>
      </c>
      <c r="G165" s="289">
        <f t="shared" si="76"/>
        <v>64</v>
      </c>
      <c r="H165" s="289"/>
      <c r="I165" s="287" t="s">
        <v>1</v>
      </c>
      <c r="J165" s="287" t="s">
        <v>1</v>
      </c>
      <c r="K165" s="287"/>
      <c r="L165" s="287"/>
      <c r="M165" s="289">
        <v>2</v>
      </c>
      <c r="N165" s="289">
        <v>2</v>
      </c>
      <c r="O165" s="289">
        <v>2</v>
      </c>
      <c r="P165" s="289">
        <v>2</v>
      </c>
      <c r="Q165" s="289">
        <v>0</v>
      </c>
      <c r="R165" s="289">
        <f t="shared" si="70"/>
        <v>4</v>
      </c>
      <c r="S165" s="47"/>
      <c r="T165" s="47"/>
    </row>
    <row r="166" spans="2:20" ht="16.5" customHeight="1">
      <c r="B166" s="310"/>
      <c r="C166" s="22" t="s">
        <v>89</v>
      </c>
      <c r="D166" s="150" t="s">
        <v>110</v>
      </c>
      <c r="E166" s="313"/>
      <c r="F166" s="305"/>
      <c r="G166" s="305"/>
      <c r="H166" s="303"/>
      <c r="I166" s="306"/>
      <c r="J166" s="306"/>
      <c r="K166" s="306"/>
      <c r="L166" s="340"/>
      <c r="M166" s="304"/>
      <c r="N166" s="304"/>
      <c r="O166" s="304"/>
      <c r="P166" s="304"/>
      <c r="Q166" s="304"/>
      <c r="R166" s="303"/>
      <c r="S166" s="47"/>
      <c r="T166" s="47"/>
    </row>
    <row r="167" spans="2:20">
      <c r="B167" s="310"/>
      <c r="C167" s="114" t="s">
        <v>175</v>
      </c>
      <c r="D167" s="328" t="s">
        <v>110</v>
      </c>
      <c r="E167" s="292" t="s">
        <v>41</v>
      </c>
      <c r="F167" s="289">
        <f>SUM(M167:Q167)*$F$1</f>
        <v>48</v>
      </c>
      <c r="G167" s="289">
        <f>F167</f>
        <v>48</v>
      </c>
      <c r="H167" s="287"/>
      <c r="I167" s="287" t="s">
        <v>0</v>
      </c>
      <c r="J167" s="287" t="s">
        <v>0</v>
      </c>
      <c r="K167" s="287"/>
      <c r="L167" s="287"/>
      <c r="M167" s="296">
        <v>6</v>
      </c>
      <c r="N167" s="296">
        <v>0</v>
      </c>
      <c r="O167" s="296">
        <v>0</v>
      </c>
      <c r="P167" s="296">
        <v>0</v>
      </c>
      <c r="Q167" s="296">
        <v>0</v>
      </c>
      <c r="R167" s="289">
        <f>F167/$F$2</f>
        <v>3</v>
      </c>
      <c r="S167" s="47"/>
      <c r="T167" s="47"/>
    </row>
    <row r="168" spans="2:20" ht="16.5" customHeight="1">
      <c r="B168" s="310"/>
      <c r="C168" s="22" t="s">
        <v>91</v>
      </c>
      <c r="D168" s="341"/>
      <c r="E168" s="293"/>
      <c r="F168" s="294"/>
      <c r="G168" s="294"/>
      <c r="H168" s="295"/>
      <c r="I168" s="295"/>
      <c r="J168" s="295"/>
      <c r="K168" s="295"/>
      <c r="L168" s="301"/>
      <c r="M168" s="297"/>
      <c r="N168" s="297"/>
      <c r="O168" s="297"/>
      <c r="P168" s="297"/>
      <c r="Q168" s="297"/>
      <c r="R168" s="291"/>
      <c r="S168" s="47"/>
      <c r="T168" s="47"/>
    </row>
    <row r="169" spans="2:20">
      <c r="B169" s="310"/>
      <c r="C169" s="114" t="s">
        <v>174</v>
      </c>
      <c r="D169" s="328" t="s">
        <v>110</v>
      </c>
      <c r="E169" s="292" t="s">
        <v>42</v>
      </c>
      <c r="F169" s="289">
        <f>SUM(M169:Q169)*$F$1</f>
        <v>48</v>
      </c>
      <c r="G169" s="289">
        <f>F169</f>
        <v>48</v>
      </c>
      <c r="H169" s="287"/>
      <c r="I169" s="287" t="s">
        <v>0</v>
      </c>
      <c r="J169" s="287" t="s">
        <v>0</v>
      </c>
      <c r="K169" s="287"/>
      <c r="L169" s="287"/>
      <c r="M169" s="296">
        <v>0</v>
      </c>
      <c r="N169" s="296">
        <v>6</v>
      </c>
      <c r="O169" s="296">
        <v>0</v>
      </c>
      <c r="P169" s="296">
        <v>0</v>
      </c>
      <c r="Q169" s="296">
        <v>0</v>
      </c>
      <c r="R169" s="289">
        <f>F169/$F$2</f>
        <v>3</v>
      </c>
      <c r="S169" s="47"/>
      <c r="T169" s="47"/>
    </row>
    <row r="170" spans="2:20" ht="16.5" customHeight="1">
      <c r="B170" s="310"/>
      <c r="C170" s="22" t="s">
        <v>92</v>
      </c>
      <c r="D170" s="341"/>
      <c r="E170" s="293"/>
      <c r="F170" s="294"/>
      <c r="G170" s="294"/>
      <c r="H170" s="295"/>
      <c r="I170" s="295"/>
      <c r="J170" s="295"/>
      <c r="K170" s="295"/>
      <c r="L170" s="301"/>
      <c r="M170" s="297"/>
      <c r="N170" s="297"/>
      <c r="O170" s="297"/>
      <c r="P170" s="297"/>
      <c r="Q170" s="297"/>
      <c r="R170" s="291"/>
      <c r="S170" s="47"/>
      <c r="T170" s="47"/>
    </row>
    <row r="171" spans="2:20" ht="16.5" customHeight="1">
      <c r="B171" s="310"/>
      <c r="C171" s="22" t="s">
        <v>291</v>
      </c>
      <c r="D171" s="328" t="s">
        <v>110</v>
      </c>
      <c r="E171" s="292" t="s">
        <v>42</v>
      </c>
      <c r="F171" s="289">
        <f>SUM(M171:Q171)*$F$1</f>
        <v>48</v>
      </c>
      <c r="G171" s="289">
        <f>F171</f>
        <v>48</v>
      </c>
      <c r="H171" s="287"/>
      <c r="I171" s="287" t="s">
        <v>0</v>
      </c>
      <c r="J171" s="287" t="s">
        <v>0</v>
      </c>
      <c r="K171" s="287"/>
      <c r="L171" s="287"/>
      <c r="M171" s="296">
        <v>0</v>
      </c>
      <c r="N171" s="296">
        <v>0</v>
      </c>
      <c r="O171" s="296">
        <v>6</v>
      </c>
      <c r="P171" s="296">
        <v>0</v>
      </c>
      <c r="Q171" s="296">
        <v>0</v>
      </c>
      <c r="R171" s="289">
        <f>F171/$F$2</f>
        <v>3</v>
      </c>
      <c r="S171" s="47"/>
      <c r="T171" s="47"/>
    </row>
    <row r="172" spans="2:20" ht="16.5" customHeight="1">
      <c r="B172" s="310"/>
      <c r="C172" s="22" t="s">
        <v>93</v>
      </c>
      <c r="D172" s="341"/>
      <c r="E172" s="293"/>
      <c r="F172" s="294"/>
      <c r="G172" s="294"/>
      <c r="H172" s="295"/>
      <c r="I172" s="295"/>
      <c r="J172" s="295"/>
      <c r="K172" s="295"/>
      <c r="L172" s="301"/>
      <c r="M172" s="297"/>
      <c r="N172" s="297"/>
      <c r="O172" s="297"/>
      <c r="P172" s="297"/>
      <c r="Q172" s="297"/>
      <c r="R172" s="291"/>
      <c r="S172" s="47"/>
      <c r="T172" s="47"/>
    </row>
    <row r="173" spans="2:20" ht="16.5" customHeight="1">
      <c r="B173" s="310"/>
      <c r="C173" s="22" t="s">
        <v>292</v>
      </c>
      <c r="D173" s="319" t="s">
        <v>110</v>
      </c>
      <c r="E173" s="292" t="s">
        <v>42</v>
      </c>
      <c r="F173" s="289">
        <f>SUM(M173:Q173)*$F$1</f>
        <v>48</v>
      </c>
      <c r="G173" s="289">
        <f>F173</f>
        <v>48</v>
      </c>
      <c r="H173" s="287"/>
      <c r="I173" s="287" t="s">
        <v>0</v>
      </c>
      <c r="J173" s="287" t="s">
        <v>0</v>
      </c>
      <c r="K173" s="287"/>
      <c r="L173" s="287"/>
      <c r="M173" s="296">
        <v>0</v>
      </c>
      <c r="N173" s="296">
        <v>0</v>
      </c>
      <c r="O173" s="296">
        <v>0</v>
      </c>
      <c r="P173" s="296">
        <v>6</v>
      </c>
      <c r="Q173" s="296">
        <v>0</v>
      </c>
      <c r="R173" s="289">
        <f>F173/$F$2</f>
        <v>3</v>
      </c>
      <c r="S173" s="47"/>
      <c r="T173" s="47"/>
    </row>
    <row r="174" spans="2:20" ht="16.5" customHeight="1" thickBot="1">
      <c r="B174" s="310"/>
      <c r="C174" s="22" t="s">
        <v>97</v>
      </c>
      <c r="D174" s="341"/>
      <c r="E174" s="293"/>
      <c r="F174" s="294"/>
      <c r="G174" s="294"/>
      <c r="H174" s="295"/>
      <c r="I174" s="295"/>
      <c r="J174" s="295"/>
      <c r="K174" s="295"/>
      <c r="L174" s="301"/>
      <c r="M174" s="297"/>
      <c r="N174" s="297"/>
      <c r="O174" s="297"/>
      <c r="P174" s="297"/>
      <c r="Q174" s="297"/>
      <c r="R174" s="291"/>
      <c r="S174" s="47"/>
      <c r="T174" s="47"/>
    </row>
    <row r="175" spans="2:20" ht="16.5" customHeight="1" thickBot="1">
      <c r="B175" s="311"/>
      <c r="C175" s="17" t="s">
        <v>11</v>
      </c>
      <c r="D175" s="17"/>
      <c r="E175" s="4"/>
      <c r="F175" s="11">
        <f>SUM(F152:F174)</f>
        <v>688</v>
      </c>
      <c r="G175" s="11">
        <f>SUM(G152:G174)</f>
        <v>944</v>
      </c>
      <c r="H175" s="96">
        <f>SUMIF(E152:E174,"必須",G152:G174)</f>
        <v>560</v>
      </c>
      <c r="I175" s="97">
        <f>SUMIF(E152:E174,"選必",G152:G174)</f>
        <v>256</v>
      </c>
      <c r="J175" s="98">
        <f>SUMIF(E152:E174,"選択",G152:G174)</f>
        <v>128</v>
      </c>
      <c r="K175" s="12"/>
      <c r="L175" s="12"/>
      <c r="M175" s="11">
        <f t="shared" ref="M175:R175" si="79">SUM(M152:M174)</f>
        <v>22</v>
      </c>
      <c r="N175" s="11">
        <f t="shared" si="79"/>
        <v>24</v>
      </c>
      <c r="O175" s="11">
        <f t="shared" si="79"/>
        <v>22</v>
      </c>
      <c r="P175" s="11">
        <f t="shared" si="79"/>
        <v>18</v>
      </c>
      <c r="Q175" s="11">
        <f t="shared" si="79"/>
        <v>0</v>
      </c>
      <c r="R175" s="11">
        <f t="shared" si="79"/>
        <v>41</v>
      </c>
      <c r="S175" s="47"/>
      <c r="T175" s="47"/>
    </row>
    <row r="176" spans="2:20" ht="16.5" customHeight="1">
      <c r="B176" s="298" t="s">
        <v>86</v>
      </c>
      <c r="C176" s="19" t="s">
        <v>354</v>
      </c>
      <c r="D176" s="148" t="s">
        <v>109</v>
      </c>
      <c r="E176" s="91" t="s">
        <v>27</v>
      </c>
      <c r="F176" s="30">
        <f>SUM(M176:Q176)*$F$1</f>
        <v>64</v>
      </c>
      <c r="G176" s="30">
        <f>F176</f>
        <v>64</v>
      </c>
      <c r="H176" s="29" t="s">
        <v>0</v>
      </c>
      <c r="I176" s="20"/>
      <c r="J176" s="20" t="s">
        <v>0</v>
      </c>
      <c r="K176" s="29"/>
      <c r="L176" s="29"/>
      <c r="M176" s="30">
        <v>2</v>
      </c>
      <c r="N176" s="30">
        <v>2</v>
      </c>
      <c r="O176" s="30">
        <v>2</v>
      </c>
      <c r="P176" s="30">
        <v>2</v>
      </c>
      <c r="Q176" s="30">
        <v>0</v>
      </c>
      <c r="R176" s="108">
        <f>F176/$F$2/2</f>
        <v>2</v>
      </c>
      <c r="S176" s="47"/>
      <c r="T176" s="47"/>
    </row>
    <row r="177" spans="2:20" ht="16.5" customHeight="1" thickBot="1">
      <c r="B177" s="299"/>
      <c r="C177" s="147" t="s">
        <v>260</v>
      </c>
      <c r="D177" s="154" t="s">
        <v>109</v>
      </c>
      <c r="E177" s="236" t="s">
        <v>46</v>
      </c>
      <c r="F177" s="113">
        <f>SUM(M177:Q177)*$F$1</f>
        <v>16</v>
      </c>
      <c r="G177" s="113">
        <f>F177</f>
        <v>16</v>
      </c>
      <c r="H177" s="88" t="s">
        <v>0</v>
      </c>
      <c r="I177" s="88"/>
      <c r="J177" s="88" t="s">
        <v>0</v>
      </c>
      <c r="K177" s="88"/>
      <c r="L177" s="88"/>
      <c r="M177" s="113">
        <v>0</v>
      </c>
      <c r="N177" s="113">
        <v>0</v>
      </c>
      <c r="O177" s="113">
        <v>0</v>
      </c>
      <c r="P177" s="113">
        <v>2</v>
      </c>
      <c r="Q177" s="113">
        <v>0</v>
      </c>
      <c r="R177" s="156">
        <f t="shared" ref="R177:R183" si="80">F177/$F$2</f>
        <v>1</v>
      </c>
      <c r="S177" s="47"/>
      <c r="T177" s="47"/>
    </row>
    <row r="178" spans="2:20" ht="16.5" customHeight="1">
      <c r="B178" s="299"/>
      <c r="C178" s="19" t="s">
        <v>340</v>
      </c>
      <c r="D178" s="148" t="s">
        <v>108</v>
      </c>
      <c r="E178" s="159" t="s">
        <v>39</v>
      </c>
      <c r="F178" s="30">
        <f t="shared" ref="F178:F183" si="81">SUM(M178:Q178)*$F$1</f>
        <v>16</v>
      </c>
      <c r="G178" s="30">
        <f t="shared" ref="G178:G184" si="82">F178</f>
        <v>16</v>
      </c>
      <c r="H178" s="20"/>
      <c r="I178" s="29" t="s">
        <v>1</v>
      </c>
      <c r="J178" s="29" t="s">
        <v>1</v>
      </c>
      <c r="K178" s="29"/>
      <c r="L178" s="29"/>
      <c r="M178" s="30">
        <v>2</v>
      </c>
      <c r="N178" s="30">
        <v>0</v>
      </c>
      <c r="O178" s="30">
        <v>0</v>
      </c>
      <c r="P178" s="30">
        <v>0</v>
      </c>
      <c r="Q178" s="30">
        <v>0</v>
      </c>
      <c r="R178" s="21">
        <f t="shared" si="80"/>
        <v>1</v>
      </c>
      <c r="S178" s="47"/>
      <c r="T178" s="47"/>
    </row>
    <row r="179" spans="2:20" ht="16.5" customHeight="1">
      <c r="B179" s="299"/>
      <c r="C179" s="43" t="s">
        <v>341</v>
      </c>
      <c r="D179" s="149" t="s">
        <v>108</v>
      </c>
      <c r="E179" s="94" t="s">
        <v>39</v>
      </c>
      <c r="F179" s="26">
        <f t="shared" si="81"/>
        <v>16</v>
      </c>
      <c r="G179" s="26">
        <f t="shared" si="82"/>
        <v>16</v>
      </c>
      <c r="H179" s="45"/>
      <c r="I179" s="45" t="s">
        <v>1</v>
      </c>
      <c r="J179" s="45" t="s">
        <v>1</v>
      </c>
      <c r="K179" s="45"/>
      <c r="L179" s="45"/>
      <c r="M179" s="46">
        <v>0</v>
      </c>
      <c r="N179" s="46">
        <v>2</v>
      </c>
      <c r="O179" s="46">
        <v>0</v>
      </c>
      <c r="P179" s="46">
        <v>0</v>
      </c>
      <c r="Q179" s="46">
        <v>0</v>
      </c>
      <c r="R179" s="24">
        <f t="shared" si="80"/>
        <v>1</v>
      </c>
      <c r="S179" s="47"/>
      <c r="T179" s="47"/>
    </row>
    <row r="180" spans="2:20" ht="16.5" customHeight="1">
      <c r="B180" s="299"/>
      <c r="C180" s="43" t="s">
        <v>265</v>
      </c>
      <c r="D180" s="149" t="s">
        <v>108</v>
      </c>
      <c r="E180" s="94" t="s">
        <v>39</v>
      </c>
      <c r="F180" s="26">
        <f t="shared" si="81"/>
        <v>16</v>
      </c>
      <c r="G180" s="26">
        <f t="shared" si="82"/>
        <v>16</v>
      </c>
      <c r="H180" s="45"/>
      <c r="I180" s="45" t="s">
        <v>1</v>
      </c>
      <c r="J180" s="45" t="s">
        <v>1</v>
      </c>
      <c r="K180" s="45"/>
      <c r="L180" s="45"/>
      <c r="M180" s="46">
        <v>0</v>
      </c>
      <c r="N180" s="46">
        <v>0</v>
      </c>
      <c r="O180" s="46">
        <v>2</v>
      </c>
      <c r="P180" s="46">
        <v>0</v>
      </c>
      <c r="Q180" s="46">
        <v>0</v>
      </c>
      <c r="R180" s="24">
        <f t="shared" si="80"/>
        <v>1</v>
      </c>
      <c r="S180" s="47"/>
      <c r="T180" s="47"/>
    </row>
    <row r="181" spans="2:20" ht="16.5" customHeight="1">
      <c r="B181" s="299"/>
      <c r="C181" s="43" t="s">
        <v>295</v>
      </c>
      <c r="D181" s="149" t="s">
        <v>108</v>
      </c>
      <c r="E181" s="94" t="s">
        <v>39</v>
      </c>
      <c r="F181" s="26">
        <f t="shared" si="81"/>
        <v>16</v>
      </c>
      <c r="G181" s="26">
        <f t="shared" si="82"/>
        <v>16</v>
      </c>
      <c r="H181" s="45"/>
      <c r="I181" s="45" t="s">
        <v>1</v>
      </c>
      <c r="J181" s="45" t="s">
        <v>1</v>
      </c>
      <c r="K181" s="45"/>
      <c r="L181" s="45"/>
      <c r="M181" s="46">
        <v>0</v>
      </c>
      <c r="N181" s="46">
        <v>0</v>
      </c>
      <c r="O181" s="46">
        <v>0</v>
      </c>
      <c r="P181" s="46">
        <v>2</v>
      </c>
      <c r="Q181" s="46">
        <v>0</v>
      </c>
      <c r="R181" s="24">
        <f t="shared" si="80"/>
        <v>1</v>
      </c>
      <c r="S181" s="47"/>
      <c r="T181" s="47"/>
    </row>
    <row r="182" spans="2:20" ht="16.5" customHeight="1">
      <c r="B182" s="299"/>
      <c r="C182" s="43" t="s">
        <v>276</v>
      </c>
      <c r="D182" s="149" t="s">
        <v>110</v>
      </c>
      <c r="E182" s="94" t="s">
        <v>39</v>
      </c>
      <c r="F182" s="46">
        <f t="shared" si="81"/>
        <v>64</v>
      </c>
      <c r="G182" s="235">
        <f>F182*$F$3</f>
        <v>192</v>
      </c>
      <c r="H182" s="45"/>
      <c r="I182" s="45" t="s">
        <v>1</v>
      </c>
      <c r="J182" s="45" t="s">
        <v>1</v>
      </c>
      <c r="K182" s="45"/>
      <c r="L182" s="45"/>
      <c r="M182" s="46">
        <v>4</v>
      </c>
      <c r="N182" s="46">
        <v>4</v>
      </c>
      <c r="O182" s="46">
        <v>0</v>
      </c>
      <c r="P182" s="46">
        <v>0</v>
      </c>
      <c r="Q182" s="46">
        <v>0</v>
      </c>
      <c r="R182" s="61">
        <f t="shared" si="80"/>
        <v>4</v>
      </c>
      <c r="S182" s="47"/>
      <c r="T182" s="47"/>
    </row>
    <row r="183" spans="2:20" ht="16.5" customHeight="1">
      <c r="B183" s="299"/>
      <c r="C183" s="22" t="s">
        <v>277</v>
      </c>
      <c r="D183" s="149" t="s">
        <v>108</v>
      </c>
      <c r="E183" s="263" t="s">
        <v>39</v>
      </c>
      <c r="F183" s="26">
        <f t="shared" si="81"/>
        <v>64</v>
      </c>
      <c r="G183" s="85">
        <f>F183*$F$3</f>
        <v>192</v>
      </c>
      <c r="H183" s="45"/>
      <c r="I183" s="45" t="s">
        <v>1</v>
      </c>
      <c r="J183" s="45" t="s">
        <v>1</v>
      </c>
      <c r="K183" s="45"/>
      <c r="L183" s="45"/>
      <c r="M183" s="46">
        <v>0</v>
      </c>
      <c r="N183" s="46">
        <v>0</v>
      </c>
      <c r="O183" s="46">
        <v>4</v>
      </c>
      <c r="P183" s="46">
        <v>4</v>
      </c>
      <c r="Q183" s="46">
        <v>0</v>
      </c>
      <c r="R183" s="24">
        <f t="shared" si="80"/>
        <v>4</v>
      </c>
      <c r="S183" s="47"/>
      <c r="T183" s="47"/>
    </row>
    <row r="184" spans="2:20" ht="16.5" customHeight="1">
      <c r="B184" s="299"/>
      <c r="C184" s="22" t="s">
        <v>367</v>
      </c>
      <c r="D184" s="258" t="s">
        <v>108</v>
      </c>
      <c r="E184" s="292" t="s">
        <v>42</v>
      </c>
      <c r="F184" s="289">
        <f>SUM(M184:Q184)*$F$1</f>
        <v>384</v>
      </c>
      <c r="G184" s="289">
        <f t="shared" si="82"/>
        <v>384</v>
      </c>
      <c r="H184" s="289"/>
      <c r="I184" s="287" t="s">
        <v>0</v>
      </c>
      <c r="J184" s="287"/>
      <c r="K184" s="287" t="s">
        <v>0</v>
      </c>
      <c r="L184" s="287"/>
      <c r="M184" s="289">
        <v>12</v>
      </c>
      <c r="N184" s="289">
        <v>12</v>
      </c>
      <c r="O184" s="289">
        <v>12</v>
      </c>
      <c r="P184" s="289">
        <v>12</v>
      </c>
      <c r="Q184" s="289">
        <v>0</v>
      </c>
      <c r="R184" s="302">
        <f>F184/$F$2/3*2</f>
        <v>16</v>
      </c>
      <c r="S184" s="47"/>
      <c r="T184" s="47"/>
    </row>
    <row r="185" spans="2:20" ht="16.5" customHeight="1" thickBot="1">
      <c r="B185" s="299"/>
      <c r="C185" s="147" t="s">
        <v>369</v>
      </c>
      <c r="D185" s="154" t="s">
        <v>368</v>
      </c>
      <c r="E185" s="293"/>
      <c r="F185" s="290"/>
      <c r="G185" s="290"/>
      <c r="H185" s="290"/>
      <c r="I185" s="288"/>
      <c r="J185" s="288"/>
      <c r="K185" s="288"/>
      <c r="L185" s="288"/>
      <c r="M185" s="290"/>
      <c r="N185" s="290"/>
      <c r="O185" s="290"/>
      <c r="P185" s="290"/>
      <c r="Q185" s="290"/>
      <c r="R185" s="290"/>
      <c r="S185" s="47"/>
      <c r="T185" s="47"/>
    </row>
    <row r="186" spans="2:20" ht="16.5" customHeight="1" thickBot="1">
      <c r="B186" s="300"/>
      <c r="C186" s="33" t="s">
        <v>11</v>
      </c>
      <c r="D186" s="33"/>
      <c r="E186" s="5"/>
      <c r="F186" s="11">
        <f>SUM(F176:F184)</f>
        <v>656</v>
      </c>
      <c r="G186" s="11">
        <f>SUM(G176:G184)</f>
        <v>912</v>
      </c>
      <c r="H186" s="96">
        <f>SUMIF(E176:E184,"必須",G176:G184)</f>
        <v>80</v>
      </c>
      <c r="I186" s="97">
        <f>SUMIF(E176:E184,"選必",G176:G184)</f>
        <v>384</v>
      </c>
      <c r="J186" s="98">
        <f>SUMIF(E176:E184,"選択",G176:G184)</f>
        <v>448</v>
      </c>
      <c r="K186" s="12"/>
      <c r="L186" s="12"/>
      <c r="M186" s="11">
        <f t="shared" ref="M186:R186" si="83">SUM(M176:M184)</f>
        <v>20</v>
      </c>
      <c r="N186" s="11">
        <f t="shared" si="83"/>
        <v>20</v>
      </c>
      <c r="O186" s="11">
        <f t="shared" si="83"/>
        <v>20</v>
      </c>
      <c r="P186" s="11">
        <f t="shared" si="83"/>
        <v>22</v>
      </c>
      <c r="Q186" s="11">
        <f t="shared" si="83"/>
        <v>0</v>
      </c>
      <c r="R186" s="11">
        <f t="shared" si="83"/>
        <v>31</v>
      </c>
      <c r="S186" s="47"/>
      <c r="T186" s="47"/>
    </row>
    <row r="187" spans="2:20" ht="16.5" customHeight="1">
      <c r="B187" s="298" t="s">
        <v>87</v>
      </c>
      <c r="C187" s="19" t="s">
        <v>36</v>
      </c>
      <c r="D187" s="148" t="s">
        <v>109</v>
      </c>
      <c r="E187" s="91" t="s">
        <v>27</v>
      </c>
      <c r="F187" s="30">
        <f>SUM(M187:Q187)*$F$1</f>
        <v>64</v>
      </c>
      <c r="G187" s="30">
        <f>F187</f>
        <v>64</v>
      </c>
      <c r="H187" s="29" t="s">
        <v>0</v>
      </c>
      <c r="I187" s="20"/>
      <c r="J187" s="20" t="s">
        <v>0</v>
      </c>
      <c r="K187" s="29"/>
      <c r="L187" s="29"/>
      <c r="M187" s="30">
        <v>2</v>
      </c>
      <c r="N187" s="30">
        <v>2</v>
      </c>
      <c r="O187" s="30">
        <v>2</v>
      </c>
      <c r="P187" s="30">
        <v>2</v>
      </c>
      <c r="Q187" s="30">
        <v>0</v>
      </c>
      <c r="R187" s="108">
        <f>F187/$F$2/2</f>
        <v>2</v>
      </c>
      <c r="S187" s="47"/>
      <c r="T187" s="47"/>
    </row>
    <row r="188" spans="2:20" ht="16.5" customHeight="1" thickBot="1">
      <c r="B188" s="299"/>
      <c r="C188" s="43" t="s">
        <v>261</v>
      </c>
      <c r="D188" s="149" t="s">
        <v>109</v>
      </c>
      <c r="E188" s="95" t="s">
        <v>46</v>
      </c>
      <c r="F188" s="26">
        <f>SUM(M188:Q188)*$F$1</f>
        <v>64</v>
      </c>
      <c r="G188" s="26">
        <f>F188</f>
        <v>64</v>
      </c>
      <c r="H188" s="25" t="s">
        <v>0</v>
      </c>
      <c r="I188" s="25"/>
      <c r="J188" s="25" t="s">
        <v>0</v>
      </c>
      <c r="K188" s="25"/>
      <c r="L188" s="25"/>
      <c r="M188" s="26">
        <v>2</v>
      </c>
      <c r="N188" s="26">
        <v>2</v>
      </c>
      <c r="O188" s="26">
        <v>2</v>
      </c>
      <c r="P188" s="26">
        <v>2</v>
      </c>
      <c r="Q188" s="26">
        <v>0</v>
      </c>
      <c r="R188" s="24">
        <f>F188/$F$2</f>
        <v>4</v>
      </c>
      <c r="S188" s="47"/>
      <c r="T188" s="47"/>
    </row>
    <row r="189" spans="2:20" ht="16.5" customHeight="1">
      <c r="B189" s="299"/>
      <c r="C189" s="19" t="s">
        <v>278</v>
      </c>
      <c r="D189" s="148" t="s">
        <v>110</v>
      </c>
      <c r="E189" s="159" t="s">
        <v>39</v>
      </c>
      <c r="F189" s="30">
        <f t="shared" ref="F189:F190" si="84">SUM(M189:Q189)*$F$1</f>
        <v>64</v>
      </c>
      <c r="G189" s="163">
        <f>F189*$F$3</f>
        <v>192</v>
      </c>
      <c r="H189" s="29"/>
      <c r="I189" s="29" t="s">
        <v>1</v>
      </c>
      <c r="J189" s="29" t="s">
        <v>1</v>
      </c>
      <c r="K189" s="29"/>
      <c r="L189" s="29"/>
      <c r="M189" s="30">
        <v>4</v>
      </c>
      <c r="N189" s="30">
        <v>4</v>
      </c>
      <c r="O189" s="30">
        <v>0</v>
      </c>
      <c r="P189" s="30">
        <v>0</v>
      </c>
      <c r="Q189" s="30">
        <v>0</v>
      </c>
      <c r="R189" s="21">
        <f t="shared" ref="R189:R190" si="85">F189/$F$2</f>
        <v>4</v>
      </c>
      <c r="S189" s="47"/>
      <c r="T189" s="47"/>
    </row>
    <row r="190" spans="2:20" ht="16.5" customHeight="1">
      <c r="B190" s="299"/>
      <c r="C190" s="22" t="s">
        <v>279</v>
      </c>
      <c r="D190" s="149" t="s">
        <v>110</v>
      </c>
      <c r="E190" s="94" t="s">
        <v>39</v>
      </c>
      <c r="F190" s="26">
        <f t="shared" si="84"/>
        <v>64</v>
      </c>
      <c r="G190" s="85">
        <f>F190*$F$3</f>
        <v>192</v>
      </c>
      <c r="H190" s="45"/>
      <c r="I190" s="45" t="s">
        <v>1</v>
      </c>
      <c r="J190" s="45" t="s">
        <v>1</v>
      </c>
      <c r="K190" s="45"/>
      <c r="L190" s="45"/>
      <c r="M190" s="46">
        <v>0</v>
      </c>
      <c r="N190" s="46">
        <v>0</v>
      </c>
      <c r="O190" s="46">
        <v>4</v>
      </c>
      <c r="P190" s="46">
        <v>4</v>
      </c>
      <c r="Q190" s="46">
        <v>0</v>
      </c>
      <c r="R190" s="24">
        <f t="shared" si="85"/>
        <v>4</v>
      </c>
      <c r="S190" s="47"/>
      <c r="T190" s="47"/>
    </row>
    <row r="191" spans="2:20" ht="16.5" customHeight="1">
      <c r="B191" s="299"/>
      <c r="C191" s="269" t="s">
        <v>378</v>
      </c>
      <c r="D191" s="265" t="s">
        <v>108</v>
      </c>
      <c r="E191" s="283" t="s">
        <v>28</v>
      </c>
      <c r="F191" s="271">
        <f t="shared" ref="F191" si="86">SUM(M191:Q191)*$F$1</f>
        <v>96</v>
      </c>
      <c r="G191" s="267">
        <f>F191</f>
        <v>96</v>
      </c>
      <c r="H191" s="276"/>
      <c r="I191" s="272" t="s">
        <v>1</v>
      </c>
      <c r="J191" s="272" t="s">
        <v>1</v>
      </c>
      <c r="K191" s="272"/>
      <c r="L191" s="276"/>
      <c r="M191" s="277">
        <v>6</v>
      </c>
      <c r="N191" s="277">
        <v>6</v>
      </c>
      <c r="O191" s="277">
        <v>0</v>
      </c>
      <c r="P191" s="277">
        <v>0</v>
      </c>
      <c r="Q191" s="277">
        <v>0</v>
      </c>
      <c r="R191" s="267">
        <f>F191/$F$2</f>
        <v>6</v>
      </c>
      <c r="S191" s="47"/>
      <c r="T191" s="47"/>
    </row>
    <row r="192" spans="2:20" ht="16.5" customHeight="1" thickBot="1">
      <c r="B192" s="299"/>
      <c r="C192" s="22" t="s">
        <v>102</v>
      </c>
      <c r="D192" s="149" t="s">
        <v>110</v>
      </c>
      <c r="E192" s="95" t="s">
        <v>28</v>
      </c>
      <c r="F192" s="110">
        <f>SUM(M192:Q192)*$F$1</f>
        <v>288</v>
      </c>
      <c r="G192" s="110">
        <f t="shared" ref="G192" si="87">F192</f>
        <v>288</v>
      </c>
      <c r="H192" s="111"/>
      <c r="I192" s="111" t="s">
        <v>0</v>
      </c>
      <c r="J192" s="111"/>
      <c r="K192" s="196" t="s">
        <v>0</v>
      </c>
      <c r="L192" s="116"/>
      <c r="M192" s="116">
        <v>6</v>
      </c>
      <c r="N192" s="116">
        <v>6</v>
      </c>
      <c r="O192" s="116">
        <v>12</v>
      </c>
      <c r="P192" s="194">
        <v>12</v>
      </c>
      <c r="Q192" s="116">
        <v>0</v>
      </c>
      <c r="R192" s="117">
        <f>F192/$F$2/3*2</f>
        <v>12</v>
      </c>
      <c r="S192" s="47"/>
      <c r="T192" s="47"/>
    </row>
    <row r="193" spans="2:20" ht="16.5" customHeight="1" thickBot="1">
      <c r="B193" s="300"/>
      <c r="C193" s="33" t="s">
        <v>11</v>
      </c>
      <c r="D193" s="33"/>
      <c r="E193" s="5"/>
      <c r="F193" s="11">
        <f>SUM(F187:F192)</f>
        <v>640</v>
      </c>
      <c r="G193" s="11">
        <f>SUM(G187:G192)</f>
        <v>896</v>
      </c>
      <c r="H193" s="96">
        <f>SUMIF(E187:E192,"必須",G187:G192)</f>
        <v>512</v>
      </c>
      <c r="I193" s="97">
        <f>SUMIF(E187:E192,"選必",G187:G192)</f>
        <v>0</v>
      </c>
      <c r="J193" s="98">
        <f>SUMIF(E187:E192,"選択",G187:G192)</f>
        <v>384</v>
      </c>
      <c r="K193" s="12"/>
      <c r="L193" s="12"/>
      <c r="M193" s="11">
        <f t="shared" ref="M193:R193" si="88">SUM(M187:M192)</f>
        <v>20</v>
      </c>
      <c r="N193" s="11">
        <f t="shared" si="88"/>
        <v>20</v>
      </c>
      <c r="O193" s="11">
        <f t="shared" si="88"/>
        <v>20</v>
      </c>
      <c r="P193" s="11">
        <f t="shared" si="88"/>
        <v>20</v>
      </c>
      <c r="Q193" s="11">
        <f t="shared" si="88"/>
        <v>0</v>
      </c>
      <c r="R193" s="11">
        <f t="shared" si="88"/>
        <v>32</v>
      </c>
      <c r="S193" s="47"/>
      <c r="T193" s="47"/>
    </row>
    <row r="194" spans="2:20" ht="16.5" customHeight="1" thickBot="1">
      <c r="B194" s="55"/>
      <c r="C194" s="48"/>
      <c r="D194" s="48"/>
      <c r="E194" s="13"/>
      <c r="F194" s="13"/>
      <c r="G194" s="13"/>
      <c r="H194" s="47"/>
      <c r="I194" s="47"/>
      <c r="J194" s="47"/>
      <c r="K194" s="47"/>
      <c r="L194" s="47"/>
      <c r="M194" s="13"/>
      <c r="N194" s="13"/>
      <c r="O194" s="13"/>
      <c r="P194" s="13"/>
      <c r="Q194" s="13"/>
      <c r="R194" s="13"/>
      <c r="S194" s="47"/>
      <c r="T194" s="47"/>
    </row>
    <row r="195" spans="2:20" ht="16.5" customHeight="1" thickBot="1">
      <c r="C195" s="35"/>
      <c r="D195" s="35"/>
      <c r="E195" s="34"/>
      <c r="F195" s="34"/>
      <c r="G195" s="34"/>
      <c r="H195" s="34"/>
      <c r="I195" s="4" t="s">
        <v>12</v>
      </c>
      <c r="J195" s="329" t="s">
        <v>8</v>
      </c>
      <c r="K195" s="330"/>
      <c r="L195" s="338" t="s">
        <v>48</v>
      </c>
      <c r="M195" s="339"/>
      <c r="N195" s="84" t="s">
        <v>49</v>
      </c>
      <c r="O195" s="71"/>
      <c r="P195" s="73"/>
      <c r="Q195" s="72"/>
      <c r="R195" s="73"/>
      <c r="S195" s="36"/>
      <c r="T195" s="36"/>
    </row>
    <row r="196" spans="2:20" ht="16.5" customHeight="1">
      <c r="B196" s="6"/>
      <c r="C196" s="35"/>
      <c r="D196" s="35"/>
      <c r="E196" s="14"/>
      <c r="F196" s="18"/>
      <c r="G196" s="18"/>
      <c r="H196" s="34"/>
      <c r="I196" s="7" t="s">
        <v>13</v>
      </c>
      <c r="J196" s="37">
        <f>SUMIF(H132:H150,"○",G132:G150)</f>
        <v>112</v>
      </c>
      <c r="K196" s="38">
        <f>J196/N196</f>
        <v>0.11864406779661017</v>
      </c>
      <c r="L196" s="62">
        <f>SUMIF(I132:I150,"○",G132:G150)</f>
        <v>832</v>
      </c>
      <c r="M196" s="63">
        <f>L196/N196</f>
        <v>0.88135593220338981</v>
      </c>
      <c r="N196" s="70">
        <f>G151</f>
        <v>944</v>
      </c>
      <c r="O196" s="74"/>
      <c r="P196" s="76"/>
      <c r="Q196" s="75"/>
      <c r="R196" s="76"/>
      <c r="S196" s="36"/>
      <c r="T196" s="36"/>
    </row>
    <row r="197" spans="2:20" ht="16.5" customHeight="1">
      <c r="C197" s="35"/>
      <c r="D197" s="35"/>
      <c r="E197" s="14"/>
      <c r="F197" s="18"/>
      <c r="G197" s="18"/>
      <c r="H197" s="34"/>
      <c r="I197" s="8" t="s">
        <v>14</v>
      </c>
      <c r="J197" s="39">
        <f>SUMIF(H152:H174,"○",G152:G174)</f>
        <v>128</v>
      </c>
      <c r="K197" s="40">
        <f>J197/N197</f>
        <v>0.13559322033898305</v>
      </c>
      <c r="L197" s="64">
        <f>SUMIF(I152:I174,"○",G152:G174)</f>
        <v>816</v>
      </c>
      <c r="M197" s="65">
        <f>L197/N197</f>
        <v>0.86440677966101698</v>
      </c>
      <c r="N197" s="39">
        <f>G175</f>
        <v>944</v>
      </c>
      <c r="O197" s="74"/>
      <c r="P197" s="76"/>
      <c r="Q197" s="75"/>
      <c r="R197" s="76"/>
      <c r="S197" s="36"/>
      <c r="T197" s="36"/>
    </row>
    <row r="198" spans="2:20" ht="16.5" customHeight="1">
      <c r="C198" s="35"/>
      <c r="D198" s="35"/>
      <c r="E198" s="14"/>
      <c r="F198" s="18"/>
      <c r="G198" s="18"/>
      <c r="H198" s="34"/>
      <c r="I198" s="50" t="s">
        <v>17</v>
      </c>
      <c r="J198" s="51">
        <f>SUMIF(H176:H184,"○",G176:G184)</f>
        <v>80</v>
      </c>
      <c r="K198" s="49">
        <f>J198/N198</f>
        <v>8.771929824561403E-2</v>
      </c>
      <c r="L198" s="77">
        <f>SUMIF(I176:I184,"○",G176:G184)</f>
        <v>832</v>
      </c>
      <c r="M198" s="78">
        <f>L198/N198</f>
        <v>0.91228070175438591</v>
      </c>
      <c r="N198" s="51">
        <f>G186</f>
        <v>912</v>
      </c>
      <c r="O198" s="74"/>
      <c r="P198" s="76"/>
      <c r="Q198" s="75"/>
      <c r="R198" s="76"/>
      <c r="S198" s="36"/>
      <c r="T198" s="36"/>
    </row>
    <row r="199" spans="2:20" ht="16.5" customHeight="1" thickBot="1">
      <c r="C199" s="35"/>
      <c r="D199" s="35"/>
      <c r="E199" s="14"/>
      <c r="F199" s="18"/>
      <c r="G199" s="18"/>
      <c r="H199" s="34"/>
      <c r="I199" s="50" t="s">
        <v>59</v>
      </c>
      <c r="J199" s="51">
        <f>SUMIF(H187:H192,"○",G187:G192)</f>
        <v>128</v>
      </c>
      <c r="K199" s="49">
        <f>J199/N199</f>
        <v>0.14285714285714285</v>
      </c>
      <c r="L199" s="77">
        <f>SUMIF(I187:I192,"○",G187:G192)</f>
        <v>768</v>
      </c>
      <c r="M199" s="78">
        <f>L199/N199</f>
        <v>0.8571428571428571</v>
      </c>
      <c r="N199" s="51">
        <f>G193</f>
        <v>896</v>
      </c>
      <c r="O199" s="74"/>
      <c r="P199" s="76"/>
      <c r="Q199" s="75"/>
      <c r="R199" s="76"/>
      <c r="S199" s="36"/>
      <c r="T199" s="36"/>
    </row>
    <row r="200" spans="2:20" ht="16.5" customHeight="1" thickBot="1">
      <c r="C200" s="35"/>
      <c r="D200" s="35"/>
      <c r="E200" s="14"/>
      <c r="F200" s="18"/>
      <c r="G200" s="18"/>
      <c r="H200" s="34"/>
      <c r="I200" s="4" t="s">
        <v>11</v>
      </c>
      <c r="J200" s="79">
        <f>SUM(J196:J199)</f>
        <v>448</v>
      </c>
      <c r="K200" s="80">
        <f>J200/N200</f>
        <v>0.12121212121212122</v>
      </c>
      <c r="L200" s="81">
        <f>SUM(L196:L199)</f>
        <v>3248</v>
      </c>
      <c r="M200" s="82">
        <f>L200/N200</f>
        <v>0.87878787878787878</v>
      </c>
      <c r="N200" s="83">
        <f>SUM(N196:N199)</f>
        <v>3696</v>
      </c>
      <c r="O200" s="74"/>
      <c r="P200" s="76"/>
      <c r="Q200" s="75"/>
      <c r="R200" s="76"/>
      <c r="S200" s="36"/>
      <c r="T200" s="36"/>
    </row>
    <row r="201" spans="2:20" ht="16.5" customHeight="1">
      <c r="S201" s="36"/>
      <c r="T201" s="36"/>
    </row>
  </sheetData>
  <mergeCells count="303">
    <mergeCell ref="S98:S99"/>
    <mergeCell ref="S100:S101"/>
    <mergeCell ref="S102:S103"/>
    <mergeCell ref="S104:S105"/>
    <mergeCell ref="S106:S107"/>
    <mergeCell ref="I98:I99"/>
    <mergeCell ref="J98:J99"/>
    <mergeCell ref="M98:M99"/>
    <mergeCell ref="N98:N99"/>
    <mergeCell ref="O98:O99"/>
    <mergeCell ref="L98:L99"/>
    <mergeCell ref="K98:K99"/>
    <mergeCell ref="O100:O101"/>
    <mergeCell ref="O102:O103"/>
    <mergeCell ref="O104:O105"/>
    <mergeCell ref="O106:O107"/>
    <mergeCell ref="L104:L105"/>
    <mergeCell ref="L106:L107"/>
    <mergeCell ref="M104:M105"/>
    <mergeCell ref="J104:J105"/>
    <mergeCell ref="P100:P101"/>
    <mergeCell ref="P102:P103"/>
    <mergeCell ref="P104:P105"/>
    <mergeCell ref="D167:D168"/>
    <mergeCell ref="D169:D170"/>
    <mergeCell ref="D171:D172"/>
    <mergeCell ref="D173:D174"/>
    <mergeCell ref="H49:H50"/>
    <mergeCell ref="M100:M101"/>
    <mergeCell ref="M102:M103"/>
    <mergeCell ref="P106:P107"/>
    <mergeCell ref="J122:K122"/>
    <mergeCell ref="J106:J107"/>
    <mergeCell ref="J118:J119"/>
    <mergeCell ref="K118:K119"/>
    <mergeCell ref="L118:L119"/>
    <mergeCell ref="M118:M119"/>
    <mergeCell ref="N118:N119"/>
    <mergeCell ref="F98:F99"/>
    <mergeCell ref="J100:J101"/>
    <mergeCell ref="J102:J103"/>
    <mergeCell ref="H62:I62"/>
    <mergeCell ref="J62:K62"/>
    <mergeCell ref="K106:K107"/>
    <mergeCell ref="L51:L52"/>
    <mergeCell ref="M51:M52"/>
    <mergeCell ref="I118:I119"/>
    <mergeCell ref="J195:K195"/>
    <mergeCell ref="L195:M195"/>
    <mergeCell ref="L165:L166"/>
    <mergeCell ref="M165:M166"/>
    <mergeCell ref="L169:L170"/>
    <mergeCell ref="M169:M170"/>
    <mergeCell ref="J165:J166"/>
    <mergeCell ref="K165:K166"/>
    <mergeCell ref="M130:Q130"/>
    <mergeCell ref="Q169:Q170"/>
    <mergeCell ref="N169:N170"/>
    <mergeCell ref="O165:O166"/>
    <mergeCell ref="Q165:Q166"/>
    <mergeCell ref="N165:N166"/>
    <mergeCell ref="P169:P170"/>
    <mergeCell ref="P171:P172"/>
    <mergeCell ref="P173:P174"/>
    <mergeCell ref="J130:K130"/>
    <mergeCell ref="L171:L172"/>
    <mergeCell ref="M171:M172"/>
    <mergeCell ref="N171:N172"/>
    <mergeCell ref="O171:O172"/>
    <mergeCell ref="Q171:Q172"/>
    <mergeCell ref="J184:J185"/>
    <mergeCell ref="R6:R7"/>
    <mergeCell ref="L42:L43"/>
    <mergeCell ref="M42:M43"/>
    <mergeCell ref="N42:N43"/>
    <mergeCell ref="O42:O43"/>
    <mergeCell ref="Q42:Q43"/>
    <mergeCell ref="R42:R43"/>
    <mergeCell ref="L45:L46"/>
    <mergeCell ref="L102:L103"/>
    <mergeCell ref="N100:N101"/>
    <mergeCell ref="N102:N103"/>
    <mergeCell ref="Q100:Q101"/>
    <mergeCell ref="Q102:Q103"/>
    <mergeCell ref="R62:R63"/>
    <mergeCell ref="L62:L63"/>
    <mergeCell ref="M45:M46"/>
    <mergeCell ref="N45:N46"/>
    <mergeCell ref="O45:O46"/>
    <mergeCell ref="Q45:Q46"/>
    <mergeCell ref="R45:R46"/>
    <mergeCell ref="O47:O48"/>
    <mergeCell ref="Q47:Q48"/>
    <mergeCell ref="R47:R48"/>
    <mergeCell ref="R100:R101"/>
    <mergeCell ref="R130:R131"/>
    <mergeCell ref="L49:L50"/>
    <mergeCell ref="M49:M50"/>
    <mergeCell ref="O49:O50"/>
    <mergeCell ref="Q49:Q50"/>
    <mergeCell ref="R49:R50"/>
    <mergeCell ref="O51:O52"/>
    <mergeCell ref="Q51:Q52"/>
    <mergeCell ref="R51:R52"/>
    <mergeCell ref="Q98:Q99"/>
    <mergeCell ref="R98:R99"/>
    <mergeCell ref="Q106:Q107"/>
    <mergeCell ref="R102:R103"/>
    <mergeCell ref="R104:R105"/>
    <mergeCell ref="R106:R107"/>
    <mergeCell ref="M106:M107"/>
    <mergeCell ref="L130:L131"/>
    <mergeCell ref="N49:N50"/>
    <mergeCell ref="R118:R119"/>
    <mergeCell ref="O118:O119"/>
    <mergeCell ref="Q118:Q119"/>
    <mergeCell ref="L122:M122"/>
    <mergeCell ref="N104:N105"/>
    <mergeCell ref="N106:N107"/>
    <mergeCell ref="N47:N48"/>
    <mergeCell ref="H130:I130"/>
    <mergeCell ref="M47:M48"/>
    <mergeCell ref="K100:K101"/>
    <mergeCell ref="K102:K103"/>
    <mergeCell ref="K104:K105"/>
    <mergeCell ref="L47:L48"/>
    <mergeCell ref="N51:N52"/>
    <mergeCell ref="L100:L101"/>
    <mergeCell ref="M62:Q62"/>
    <mergeCell ref="L55:M55"/>
    <mergeCell ref="Q104:Q105"/>
    <mergeCell ref="P118:P119"/>
    <mergeCell ref="H104:H105"/>
    <mergeCell ref="H106:H107"/>
    <mergeCell ref="I100:I101"/>
    <mergeCell ref="I102:I103"/>
    <mergeCell ref="H118:H119"/>
    <mergeCell ref="I104:I105"/>
    <mergeCell ref="I106:I107"/>
    <mergeCell ref="P47:P48"/>
    <mergeCell ref="P49:P50"/>
    <mergeCell ref="P51:P52"/>
    <mergeCell ref="P98:P99"/>
    <mergeCell ref="B109:B120"/>
    <mergeCell ref="B64:B83"/>
    <mergeCell ref="B84:B108"/>
    <mergeCell ref="B62:B63"/>
    <mergeCell ref="C62:C63"/>
    <mergeCell ref="B132:B151"/>
    <mergeCell ref="B152:B175"/>
    <mergeCell ref="E165:E166"/>
    <mergeCell ref="F165:F166"/>
    <mergeCell ref="B130:B131"/>
    <mergeCell ref="C130:C131"/>
    <mergeCell ref="E100:E101"/>
    <mergeCell ref="E62:E63"/>
    <mergeCell ref="F62:F63"/>
    <mergeCell ref="E118:E119"/>
    <mergeCell ref="D62:D63"/>
    <mergeCell ref="D100:D101"/>
    <mergeCell ref="E98:E99"/>
    <mergeCell ref="E104:E105"/>
    <mergeCell ref="E102:E103"/>
    <mergeCell ref="F100:F101"/>
    <mergeCell ref="F102:F103"/>
    <mergeCell ref="F104:F105"/>
    <mergeCell ref="F106:F107"/>
    <mergeCell ref="C6:C7"/>
    <mergeCell ref="E6:E7"/>
    <mergeCell ref="F6:F7"/>
    <mergeCell ref="G6:G7"/>
    <mergeCell ref="H6:I6"/>
    <mergeCell ref="E47:E48"/>
    <mergeCell ref="H100:H101"/>
    <mergeCell ref="H98:H99"/>
    <mergeCell ref="D6:D7"/>
    <mergeCell ref="D45:D46"/>
    <mergeCell ref="D47:D48"/>
    <mergeCell ref="D49:D50"/>
    <mergeCell ref="D51:D52"/>
    <mergeCell ref="G98:G99"/>
    <mergeCell ref="G100:G101"/>
    <mergeCell ref="E51:E52"/>
    <mergeCell ref="F51:F52"/>
    <mergeCell ref="G51:G52"/>
    <mergeCell ref="F47:F48"/>
    <mergeCell ref="G47:G48"/>
    <mergeCell ref="H47:H48"/>
    <mergeCell ref="I47:I48"/>
    <mergeCell ref="H51:H52"/>
    <mergeCell ref="I51:I52"/>
    <mergeCell ref="D106:D107"/>
    <mergeCell ref="D130:D131"/>
    <mergeCell ref="H102:H103"/>
    <mergeCell ref="E130:E131"/>
    <mergeCell ref="F130:F131"/>
    <mergeCell ref="G130:G131"/>
    <mergeCell ref="G106:G107"/>
    <mergeCell ref="J6:K6"/>
    <mergeCell ref="L6:L7"/>
    <mergeCell ref="F118:F119"/>
    <mergeCell ref="G118:G119"/>
    <mergeCell ref="G62:G63"/>
    <mergeCell ref="E106:E107"/>
    <mergeCell ref="D102:D103"/>
    <mergeCell ref="D104:D105"/>
    <mergeCell ref="G102:G103"/>
    <mergeCell ref="G104:G105"/>
    <mergeCell ref="J47:J48"/>
    <mergeCell ref="J49:J50"/>
    <mergeCell ref="K47:K48"/>
    <mergeCell ref="J55:K55"/>
    <mergeCell ref="K49:K50"/>
    <mergeCell ref="J51:J52"/>
    <mergeCell ref="K51:K52"/>
    <mergeCell ref="M6:Q6"/>
    <mergeCell ref="B8:B28"/>
    <mergeCell ref="B29:B53"/>
    <mergeCell ref="E42:E43"/>
    <mergeCell ref="F42:F43"/>
    <mergeCell ref="G42:G43"/>
    <mergeCell ref="H42:H43"/>
    <mergeCell ref="I42:I43"/>
    <mergeCell ref="J42:J43"/>
    <mergeCell ref="K42:K43"/>
    <mergeCell ref="E45:E46"/>
    <mergeCell ref="F45:F46"/>
    <mergeCell ref="G45:G46"/>
    <mergeCell ref="H45:H46"/>
    <mergeCell ref="I45:I46"/>
    <mergeCell ref="J45:J46"/>
    <mergeCell ref="K45:K46"/>
    <mergeCell ref="E49:E50"/>
    <mergeCell ref="F49:F50"/>
    <mergeCell ref="G49:G50"/>
    <mergeCell ref="I49:I50"/>
    <mergeCell ref="B6:B7"/>
    <mergeCell ref="P42:P43"/>
    <mergeCell ref="P45:P46"/>
    <mergeCell ref="R165:R166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N167:N168"/>
    <mergeCell ref="O167:O168"/>
    <mergeCell ref="Q167:Q168"/>
    <mergeCell ref="R167:R168"/>
    <mergeCell ref="P165:P166"/>
    <mergeCell ref="P167:P168"/>
    <mergeCell ref="G165:G166"/>
    <mergeCell ref="H165:H166"/>
    <mergeCell ref="I165:I166"/>
    <mergeCell ref="B187:B193"/>
    <mergeCell ref="N173:N174"/>
    <mergeCell ref="O173:O174"/>
    <mergeCell ref="Q173:Q174"/>
    <mergeCell ref="R173:R174"/>
    <mergeCell ref="B176:B186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O184:O185"/>
    <mergeCell ref="P184:P185"/>
    <mergeCell ref="Q184:Q185"/>
    <mergeCell ref="R184:R185"/>
    <mergeCell ref="E184:E185"/>
    <mergeCell ref="F184:F185"/>
    <mergeCell ref="G184:G185"/>
    <mergeCell ref="H184:H185"/>
    <mergeCell ref="I184:I185"/>
    <mergeCell ref="K184:K185"/>
    <mergeCell ref="L184:L185"/>
    <mergeCell ref="M184:M185"/>
    <mergeCell ref="N184:N185"/>
    <mergeCell ref="R169:R170"/>
    <mergeCell ref="E171:E172"/>
    <mergeCell ref="F171:F172"/>
    <mergeCell ref="G171:G172"/>
    <mergeCell ref="H171:H172"/>
    <mergeCell ref="I171:I172"/>
    <mergeCell ref="J171:J172"/>
    <mergeCell ref="K171:K172"/>
    <mergeCell ref="R171:R172"/>
    <mergeCell ref="E169:E170"/>
    <mergeCell ref="F169:F170"/>
    <mergeCell ref="G169:G170"/>
    <mergeCell ref="H169:H170"/>
    <mergeCell ref="I169:I170"/>
    <mergeCell ref="J169:J170"/>
    <mergeCell ref="K169:K170"/>
    <mergeCell ref="O169:O170"/>
  </mergeCells>
  <phoneticPr fontId="1"/>
  <pageMargins left="0.78740157480314965" right="0.78740157480314965" top="0.19685039370078741" bottom="0.23622047244094491" header="0" footer="0"/>
  <pageSetup paperSize="8" scale="82" fitToHeight="0" orientation="portrait" horizontalDpi="4294967294" r:id="rId1"/>
  <headerFooter alignWithMargins="0"/>
  <rowBreaks count="2" manualBreakCount="2">
    <brk id="59" max="16383" man="1"/>
    <brk id="127" max="16383" man="1"/>
  </rowBreaks>
  <colBreaks count="1" manualBreakCount="1">
    <brk id="19" min="3" max="243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X160"/>
  <sheetViews>
    <sheetView view="pageBreakPreview" topLeftCell="A119" zoomScale="70" zoomScaleNormal="85" zoomScaleSheetLayoutView="70" workbookViewId="0">
      <selection activeCell="F144" sqref="F144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0.625" style="15" bestFit="1" customWidth="1"/>
    <col min="5" max="5" width="10" style="2" customWidth="1"/>
    <col min="6" max="7" width="9.125" style="2" customWidth="1"/>
    <col min="8" max="18" width="7" style="2" customWidth="1"/>
    <col min="19" max="19" width="5.375" style="6" customWidth="1"/>
    <col min="20" max="20" width="5.375" style="238" customWidth="1"/>
    <col min="21" max="16384" width="9.25" style="2"/>
  </cols>
  <sheetData>
    <row r="1" spans="1:20">
      <c r="E1" s="2" t="s">
        <v>56</v>
      </c>
      <c r="F1" s="2">
        <v>8</v>
      </c>
      <c r="G1" s="2" t="s">
        <v>53</v>
      </c>
    </row>
    <row r="2" spans="1:20">
      <c r="E2" s="2" t="s">
        <v>55</v>
      </c>
      <c r="F2" s="2">
        <v>16</v>
      </c>
      <c r="G2" s="2" t="s">
        <v>57</v>
      </c>
    </row>
    <row r="3" spans="1:20">
      <c r="E3" s="2" t="s">
        <v>54</v>
      </c>
      <c r="F3" s="2">
        <v>3</v>
      </c>
    </row>
    <row r="4" spans="1:20" ht="21.75" thickBot="1">
      <c r="A4" s="1"/>
      <c r="B4" s="1" t="s">
        <v>81</v>
      </c>
    </row>
    <row r="5" spans="1:20" ht="18" customHeight="1" thickBot="1">
      <c r="B5" s="316" t="s">
        <v>2</v>
      </c>
      <c r="C5" s="331" t="s">
        <v>3</v>
      </c>
      <c r="D5" s="321" t="s">
        <v>106</v>
      </c>
      <c r="E5" s="316" t="s">
        <v>4</v>
      </c>
      <c r="F5" s="323" t="s">
        <v>51</v>
      </c>
      <c r="G5" s="323" t="s">
        <v>52</v>
      </c>
      <c r="H5" s="307" t="s">
        <v>5</v>
      </c>
      <c r="I5" s="325"/>
      <c r="J5" s="307" t="s">
        <v>6</v>
      </c>
      <c r="K5" s="325"/>
      <c r="L5" s="346" t="s">
        <v>26</v>
      </c>
      <c r="M5" s="307" t="s">
        <v>7</v>
      </c>
      <c r="N5" s="308"/>
      <c r="O5" s="308"/>
      <c r="P5" s="308"/>
      <c r="Q5" s="325"/>
      <c r="R5" s="316" t="s">
        <v>35</v>
      </c>
      <c r="S5" s="58"/>
      <c r="T5" s="239"/>
    </row>
    <row r="6" spans="1:20" ht="18" customHeight="1" thickBot="1">
      <c r="B6" s="317"/>
      <c r="C6" s="332"/>
      <c r="D6" s="322"/>
      <c r="E6" s="317"/>
      <c r="F6" s="324"/>
      <c r="G6" s="324"/>
      <c r="H6" s="90" t="s">
        <v>8</v>
      </c>
      <c r="I6" s="90" t="s">
        <v>9</v>
      </c>
      <c r="J6" s="60" t="s">
        <v>29</v>
      </c>
      <c r="K6" s="60" t="s">
        <v>30</v>
      </c>
      <c r="L6" s="347"/>
      <c r="M6" s="10" t="s">
        <v>22</v>
      </c>
      <c r="N6" s="10" t="s">
        <v>23</v>
      </c>
      <c r="O6" s="10" t="s">
        <v>24</v>
      </c>
      <c r="P6" s="10" t="s">
        <v>25</v>
      </c>
      <c r="Q6" s="10" t="s">
        <v>151</v>
      </c>
      <c r="R6" s="317"/>
      <c r="S6" s="59"/>
      <c r="T6" s="240"/>
    </row>
    <row r="7" spans="1:20" ht="16.5" customHeight="1">
      <c r="B7" s="310" t="s">
        <v>82</v>
      </c>
      <c r="C7" s="19" t="s">
        <v>69</v>
      </c>
      <c r="D7" s="148" t="s">
        <v>107</v>
      </c>
      <c r="E7" s="91" t="s">
        <v>27</v>
      </c>
      <c r="F7" s="21">
        <f>SUM(M7:Q7)*$F$1</f>
        <v>64</v>
      </c>
      <c r="G7" s="21">
        <f>F7</f>
        <v>64</v>
      </c>
      <c r="H7" s="20" t="s">
        <v>1</v>
      </c>
      <c r="I7" s="20"/>
      <c r="J7" s="20" t="s">
        <v>1</v>
      </c>
      <c r="K7" s="20"/>
      <c r="L7" s="20"/>
      <c r="M7" s="21">
        <v>2</v>
      </c>
      <c r="N7" s="21">
        <v>2</v>
      </c>
      <c r="O7" s="21">
        <v>2</v>
      </c>
      <c r="P7" s="21">
        <v>2</v>
      </c>
      <c r="Q7" s="21">
        <v>0</v>
      </c>
      <c r="R7" s="108">
        <f>F7/$F$2/2</f>
        <v>2</v>
      </c>
      <c r="S7" s="47"/>
      <c r="T7" s="172"/>
    </row>
    <row r="8" spans="1:20" ht="16.5" customHeight="1">
      <c r="B8" s="310"/>
      <c r="C8" s="43" t="s">
        <v>103</v>
      </c>
      <c r="D8" s="149" t="s">
        <v>113</v>
      </c>
      <c r="E8" s="93" t="s">
        <v>39</v>
      </c>
      <c r="F8" s="24">
        <f>SUM(M8:Q8)*$F$1</f>
        <v>16</v>
      </c>
      <c r="G8" s="24">
        <f t="shared" ref="G8" si="0">F8</f>
        <v>16</v>
      </c>
      <c r="H8" s="44" t="s">
        <v>1</v>
      </c>
      <c r="I8" s="44"/>
      <c r="J8" s="23" t="s">
        <v>1</v>
      </c>
      <c r="K8" s="44"/>
      <c r="L8" s="44"/>
      <c r="M8" s="61">
        <v>2</v>
      </c>
      <c r="N8" s="61">
        <v>0</v>
      </c>
      <c r="O8" s="61">
        <v>0</v>
      </c>
      <c r="P8" s="61">
        <v>0</v>
      </c>
      <c r="Q8" s="61">
        <v>0</v>
      </c>
      <c r="R8" s="24">
        <f t="shared" ref="R8:R25" si="1">F8/$F$2</f>
        <v>1</v>
      </c>
      <c r="S8" s="47"/>
      <c r="T8" s="172"/>
    </row>
    <row r="9" spans="1:20" ht="16.5" customHeight="1">
      <c r="B9" s="310"/>
      <c r="C9" s="43" t="s">
        <v>261</v>
      </c>
      <c r="D9" s="149" t="s">
        <v>113</v>
      </c>
      <c r="E9" s="92" t="s">
        <v>28</v>
      </c>
      <c r="F9" s="24">
        <f>SUM(M9:Q9)*$F$1</f>
        <v>64</v>
      </c>
      <c r="G9" s="24">
        <f t="shared" ref="G9" si="2">F9</f>
        <v>64</v>
      </c>
      <c r="H9" s="44" t="s">
        <v>1</v>
      </c>
      <c r="I9" s="44"/>
      <c r="J9" s="23" t="s">
        <v>1</v>
      </c>
      <c r="K9" s="44"/>
      <c r="L9" s="44"/>
      <c r="M9" s="61">
        <v>2</v>
      </c>
      <c r="N9" s="61">
        <v>2</v>
      </c>
      <c r="O9" s="61">
        <v>2</v>
      </c>
      <c r="P9" s="61">
        <v>2</v>
      </c>
      <c r="Q9" s="61">
        <v>0</v>
      </c>
      <c r="R9" s="24">
        <f t="shared" si="1"/>
        <v>4</v>
      </c>
      <c r="S9" s="47"/>
      <c r="T9" s="172"/>
    </row>
    <row r="10" spans="1:20" ht="16.5" customHeight="1">
      <c r="B10" s="310"/>
      <c r="C10" s="43" t="s">
        <v>16</v>
      </c>
      <c r="D10" s="149" t="s">
        <v>113</v>
      </c>
      <c r="E10" s="93" t="s">
        <v>39</v>
      </c>
      <c r="F10" s="24">
        <f>SUM(M10:Q10)*$F$1</f>
        <v>32</v>
      </c>
      <c r="G10" s="24">
        <f t="shared" ref="G10:G13" si="3">F10</f>
        <v>32</v>
      </c>
      <c r="H10" s="44" t="s">
        <v>1</v>
      </c>
      <c r="I10" s="44"/>
      <c r="J10" s="23" t="s">
        <v>1</v>
      </c>
      <c r="K10" s="44"/>
      <c r="L10" s="44"/>
      <c r="M10" s="61">
        <v>0</v>
      </c>
      <c r="N10" s="61">
        <v>2</v>
      </c>
      <c r="O10" s="61">
        <v>2</v>
      </c>
      <c r="P10" s="61">
        <v>0</v>
      </c>
      <c r="Q10" s="61">
        <v>0</v>
      </c>
      <c r="R10" s="24">
        <f t="shared" si="1"/>
        <v>2</v>
      </c>
      <c r="S10" s="47"/>
      <c r="T10" s="172"/>
    </row>
    <row r="11" spans="1:20" ht="16.5" hidden="1" customHeight="1">
      <c r="B11" s="310"/>
      <c r="C11" s="173" t="s">
        <v>130</v>
      </c>
      <c r="D11" s="174" t="s">
        <v>107</v>
      </c>
      <c r="E11" s="189" t="s">
        <v>39</v>
      </c>
      <c r="F11" s="187">
        <f>SUM(M11:Q11)*$F$1</f>
        <v>0</v>
      </c>
      <c r="G11" s="187">
        <f t="shared" ref="G11" si="4">F11</f>
        <v>0</v>
      </c>
      <c r="H11" s="188" t="s">
        <v>1</v>
      </c>
      <c r="I11" s="188"/>
      <c r="J11" s="189" t="s">
        <v>1</v>
      </c>
      <c r="K11" s="188"/>
      <c r="L11" s="188"/>
      <c r="M11" s="190">
        <v>0</v>
      </c>
      <c r="N11" s="190">
        <v>0</v>
      </c>
      <c r="O11" s="190">
        <v>0</v>
      </c>
      <c r="P11" s="190">
        <v>0</v>
      </c>
      <c r="Q11" s="190">
        <v>0</v>
      </c>
      <c r="R11" s="187">
        <f t="shared" si="1"/>
        <v>0</v>
      </c>
      <c r="S11" s="47"/>
      <c r="T11" s="172"/>
    </row>
    <row r="12" spans="1:20" ht="16.5" customHeight="1">
      <c r="B12" s="310"/>
      <c r="C12" s="43" t="s">
        <v>297</v>
      </c>
      <c r="D12" s="149" t="s">
        <v>113</v>
      </c>
      <c r="E12" s="93" t="s">
        <v>39</v>
      </c>
      <c r="F12" s="24">
        <f t="shared" ref="F12:F13" si="5">SUM(M12:Q12)*$F$1</f>
        <v>64</v>
      </c>
      <c r="G12" s="24">
        <f t="shared" si="3"/>
        <v>64</v>
      </c>
      <c r="H12" s="44" t="s">
        <v>1</v>
      </c>
      <c r="I12" s="44"/>
      <c r="J12" s="23" t="s">
        <v>1</v>
      </c>
      <c r="K12" s="44"/>
      <c r="L12" s="44"/>
      <c r="M12" s="61">
        <v>4</v>
      </c>
      <c r="N12" s="61">
        <v>4</v>
      </c>
      <c r="O12" s="61">
        <v>0</v>
      </c>
      <c r="P12" s="61">
        <v>0</v>
      </c>
      <c r="Q12" s="61">
        <v>0</v>
      </c>
      <c r="R12" s="24">
        <f t="shared" si="1"/>
        <v>4</v>
      </c>
      <c r="S12" s="47"/>
      <c r="T12" s="172"/>
    </row>
    <row r="13" spans="1:20" ht="16.5" customHeight="1">
      <c r="B13" s="310"/>
      <c r="C13" s="43" t="s">
        <v>298</v>
      </c>
      <c r="D13" s="149" t="s">
        <v>113</v>
      </c>
      <c r="E13" s="93" t="s">
        <v>39</v>
      </c>
      <c r="F13" s="24">
        <f t="shared" si="5"/>
        <v>64</v>
      </c>
      <c r="G13" s="24">
        <f t="shared" si="3"/>
        <v>64</v>
      </c>
      <c r="H13" s="44" t="s">
        <v>1</v>
      </c>
      <c r="I13" s="44"/>
      <c r="J13" s="23" t="s">
        <v>1</v>
      </c>
      <c r="K13" s="44"/>
      <c r="L13" s="44"/>
      <c r="M13" s="61">
        <v>0</v>
      </c>
      <c r="N13" s="61">
        <v>0</v>
      </c>
      <c r="O13" s="61">
        <v>4</v>
      </c>
      <c r="P13" s="61">
        <v>4</v>
      </c>
      <c r="Q13" s="61">
        <v>0</v>
      </c>
      <c r="R13" s="24">
        <f t="shared" si="1"/>
        <v>4</v>
      </c>
      <c r="S13" s="47"/>
      <c r="T13" s="172"/>
    </row>
    <row r="14" spans="1:20" ht="16.5" customHeight="1">
      <c r="B14" s="310"/>
      <c r="C14" s="43" t="s">
        <v>238</v>
      </c>
      <c r="D14" s="149" t="s">
        <v>113</v>
      </c>
      <c r="E14" s="92" t="s">
        <v>28</v>
      </c>
      <c r="F14" s="24">
        <f t="shared" ref="F14:F24" si="6">SUM(M14:Q14)*$F$1</f>
        <v>32</v>
      </c>
      <c r="G14" s="24">
        <f t="shared" ref="G14:G24" si="7">F14</f>
        <v>32</v>
      </c>
      <c r="H14" s="44" t="s">
        <v>1</v>
      </c>
      <c r="I14" s="44"/>
      <c r="J14" s="23" t="s">
        <v>1</v>
      </c>
      <c r="K14" s="44"/>
      <c r="L14" s="44"/>
      <c r="M14" s="61">
        <v>2</v>
      </c>
      <c r="N14" s="61">
        <v>2</v>
      </c>
      <c r="O14" s="61">
        <v>0</v>
      </c>
      <c r="P14" s="61">
        <v>0</v>
      </c>
      <c r="Q14" s="61">
        <v>0</v>
      </c>
      <c r="R14" s="24">
        <f t="shared" ref="R14:R24" si="8">F14/$F$2</f>
        <v>2</v>
      </c>
      <c r="S14" s="47"/>
      <c r="T14" s="172"/>
    </row>
    <row r="15" spans="1:20" ht="16.5" customHeight="1" thickBot="1">
      <c r="B15" s="310"/>
      <c r="C15" s="147" t="s">
        <v>239</v>
      </c>
      <c r="D15" s="154" t="s">
        <v>113</v>
      </c>
      <c r="E15" s="155" t="s">
        <v>28</v>
      </c>
      <c r="F15" s="156">
        <f t="shared" si="6"/>
        <v>32</v>
      </c>
      <c r="G15" s="156">
        <f t="shared" si="7"/>
        <v>32</v>
      </c>
      <c r="H15" s="157" t="s">
        <v>1</v>
      </c>
      <c r="I15" s="157"/>
      <c r="J15" s="112" t="s">
        <v>1</v>
      </c>
      <c r="K15" s="157"/>
      <c r="L15" s="157"/>
      <c r="M15" s="158">
        <v>0</v>
      </c>
      <c r="N15" s="158">
        <v>0</v>
      </c>
      <c r="O15" s="158">
        <v>2</v>
      </c>
      <c r="P15" s="158">
        <v>2</v>
      </c>
      <c r="Q15" s="158">
        <v>0</v>
      </c>
      <c r="R15" s="156">
        <f t="shared" si="8"/>
        <v>2</v>
      </c>
      <c r="S15" s="47"/>
      <c r="T15" s="172"/>
    </row>
    <row r="16" spans="1:20" ht="16.5" customHeight="1">
      <c r="B16" s="310"/>
      <c r="C16" s="19" t="s">
        <v>68</v>
      </c>
      <c r="D16" s="148" t="s">
        <v>108</v>
      </c>
      <c r="E16" s="91" t="s">
        <v>28</v>
      </c>
      <c r="F16" s="21">
        <f t="shared" si="6"/>
        <v>16</v>
      </c>
      <c r="G16" s="21">
        <f t="shared" si="7"/>
        <v>16</v>
      </c>
      <c r="H16" s="20"/>
      <c r="I16" s="20" t="s">
        <v>1</v>
      </c>
      <c r="J16" s="20" t="s">
        <v>1</v>
      </c>
      <c r="K16" s="20"/>
      <c r="L16" s="20"/>
      <c r="M16" s="21">
        <v>2</v>
      </c>
      <c r="N16" s="21">
        <v>0</v>
      </c>
      <c r="O16" s="21">
        <v>0</v>
      </c>
      <c r="P16" s="21">
        <v>0</v>
      </c>
      <c r="Q16" s="21">
        <v>0</v>
      </c>
      <c r="R16" s="21">
        <f t="shared" si="8"/>
        <v>1</v>
      </c>
      <c r="S16" s="47"/>
      <c r="T16" s="172"/>
    </row>
    <row r="17" spans="1:23" ht="16.5" customHeight="1">
      <c r="B17" s="310"/>
      <c r="C17" s="43" t="s">
        <v>74</v>
      </c>
      <c r="D17" s="149" t="s">
        <v>114</v>
      </c>
      <c r="E17" s="95" t="s">
        <v>28</v>
      </c>
      <c r="F17" s="61">
        <f t="shared" si="6"/>
        <v>16</v>
      </c>
      <c r="G17" s="61">
        <f t="shared" si="7"/>
        <v>16</v>
      </c>
      <c r="H17" s="44"/>
      <c r="I17" s="44" t="s">
        <v>1</v>
      </c>
      <c r="J17" s="44" t="s">
        <v>1</v>
      </c>
      <c r="K17" s="44"/>
      <c r="L17" s="44"/>
      <c r="M17" s="61">
        <v>2</v>
      </c>
      <c r="N17" s="61">
        <v>0</v>
      </c>
      <c r="O17" s="61">
        <v>0</v>
      </c>
      <c r="P17" s="61">
        <v>0</v>
      </c>
      <c r="Q17" s="61">
        <v>0</v>
      </c>
      <c r="R17" s="61">
        <f t="shared" si="8"/>
        <v>1</v>
      </c>
      <c r="S17" s="47"/>
      <c r="T17" s="172"/>
    </row>
    <row r="18" spans="1:23" ht="16.5" customHeight="1">
      <c r="B18" s="310"/>
      <c r="C18" s="43" t="s">
        <v>77</v>
      </c>
      <c r="D18" s="149" t="s">
        <v>114</v>
      </c>
      <c r="E18" s="93" t="s">
        <v>39</v>
      </c>
      <c r="F18" s="24">
        <f t="shared" si="6"/>
        <v>32</v>
      </c>
      <c r="G18" s="24">
        <f t="shared" si="7"/>
        <v>32</v>
      </c>
      <c r="H18" s="44"/>
      <c r="I18" s="44" t="s">
        <v>1</v>
      </c>
      <c r="J18" s="23" t="s">
        <v>1</v>
      </c>
      <c r="K18" s="44"/>
      <c r="L18" s="44"/>
      <c r="M18" s="61">
        <v>0</v>
      </c>
      <c r="N18" s="61">
        <v>4</v>
      </c>
      <c r="O18" s="61">
        <v>0</v>
      </c>
      <c r="P18" s="61">
        <v>0</v>
      </c>
      <c r="Q18" s="61">
        <v>0</v>
      </c>
      <c r="R18" s="24">
        <f t="shared" si="8"/>
        <v>2</v>
      </c>
      <c r="S18" s="47"/>
      <c r="T18" s="172"/>
    </row>
    <row r="19" spans="1:23" ht="16.5" customHeight="1">
      <c r="B19" s="310"/>
      <c r="C19" s="43" t="s">
        <v>78</v>
      </c>
      <c r="D19" s="149" t="s">
        <v>114</v>
      </c>
      <c r="E19" s="93" t="s">
        <v>39</v>
      </c>
      <c r="F19" s="24">
        <f t="shared" si="6"/>
        <v>32</v>
      </c>
      <c r="G19" s="24">
        <f t="shared" si="7"/>
        <v>32</v>
      </c>
      <c r="H19" s="44"/>
      <c r="I19" s="44" t="s">
        <v>1</v>
      </c>
      <c r="J19" s="23" t="s">
        <v>1</v>
      </c>
      <c r="K19" s="44"/>
      <c r="L19" s="44"/>
      <c r="M19" s="61">
        <v>0</v>
      </c>
      <c r="N19" s="61">
        <v>0</v>
      </c>
      <c r="O19" s="61">
        <v>4</v>
      </c>
      <c r="P19" s="61">
        <v>0</v>
      </c>
      <c r="Q19" s="61">
        <v>0</v>
      </c>
      <c r="R19" s="24">
        <f t="shared" si="8"/>
        <v>2</v>
      </c>
      <c r="S19" s="47"/>
      <c r="T19" s="172"/>
    </row>
    <row r="20" spans="1:23" ht="16.5" customHeight="1">
      <c r="B20" s="310"/>
      <c r="C20" s="43" t="s">
        <v>79</v>
      </c>
      <c r="D20" s="149" t="s">
        <v>114</v>
      </c>
      <c r="E20" s="93" t="s">
        <v>39</v>
      </c>
      <c r="F20" s="24">
        <f t="shared" si="6"/>
        <v>32</v>
      </c>
      <c r="G20" s="24">
        <f t="shared" si="7"/>
        <v>32</v>
      </c>
      <c r="H20" s="44"/>
      <c r="I20" s="44" t="s">
        <v>1</v>
      </c>
      <c r="J20" s="23" t="s">
        <v>1</v>
      </c>
      <c r="K20" s="44"/>
      <c r="L20" s="44"/>
      <c r="M20" s="61">
        <v>0</v>
      </c>
      <c r="N20" s="61">
        <v>0</v>
      </c>
      <c r="O20" s="61">
        <v>2</v>
      </c>
      <c r="P20" s="61">
        <v>2</v>
      </c>
      <c r="Q20" s="61">
        <v>0</v>
      </c>
      <c r="R20" s="24">
        <f t="shared" si="8"/>
        <v>2</v>
      </c>
      <c r="S20" s="47"/>
      <c r="T20" s="172"/>
    </row>
    <row r="21" spans="1:23" ht="16.5" customHeight="1">
      <c r="B21" s="310"/>
      <c r="C21" s="43" t="s">
        <v>80</v>
      </c>
      <c r="D21" s="149" t="s">
        <v>114</v>
      </c>
      <c r="E21" s="93" t="s">
        <v>39</v>
      </c>
      <c r="F21" s="24">
        <f t="shared" si="6"/>
        <v>32</v>
      </c>
      <c r="G21" s="24">
        <f t="shared" si="7"/>
        <v>32</v>
      </c>
      <c r="H21" s="44"/>
      <c r="I21" s="44" t="s">
        <v>1</v>
      </c>
      <c r="J21" s="23" t="s">
        <v>1</v>
      </c>
      <c r="K21" s="44"/>
      <c r="L21" s="44"/>
      <c r="M21" s="61">
        <v>0</v>
      </c>
      <c r="N21" s="61">
        <v>0</v>
      </c>
      <c r="O21" s="61">
        <v>0</v>
      </c>
      <c r="P21" s="61">
        <v>4</v>
      </c>
      <c r="Q21" s="61">
        <v>0</v>
      </c>
      <c r="R21" s="24">
        <f t="shared" si="8"/>
        <v>2</v>
      </c>
      <c r="S21" s="47"/>
      <c r="T21" s="172"/>
    </row>
    <row r="22" spans="1:23" ht="16.5" customHeight="1">
      <c r="B22" s="310"/>
      <c r="C22" s="43" t="s">
        <v>268</v>
      </c>
      <c r="D22" s="149" t="s">
        <v>114</v>
      </c>
      <c r="E22" s="92" t="s">
        <v>28</v>
      </c>
      <c r="F22" s="24">
        <f t="shared" si="6"/>
        <v>64</v>
      </c>
      <c r="G22" s="85">
        <f t="shared" ref="G22:G23" si="9">F22*$F$3</f>
        <v>192</v>
      </c>
      <c r="H22" s="44"/>
      <c r="I22" s="44" t="s">
        <v>1</v>
      </c>
      <c r="J22" s="23" t="s">
        <v>1</v>
      </c>
      <c r="K22" s="44"/>
      <c r="L22" s="44"/>
      <c r="M22" s="61">
        <v>4</v>
      </c>
      <c r="N22" s="61">
        <v>4</v>
      </c>
      <c r="O22" s="61">
        <v>0</v>
      </c>
      <c r="P22" s="61">
        <v>0</v>
      </c>
      <c r="Q22" s="61">
        <v>0</v>
      </c>
      <c r="R22" s="24">
        <f t="shared" si="8"/>
        <v>4</v>
      </c>
      <c r="S22" s="47"/>
      <c r="T22" s="172"/>
    </row>
    <row r="23" spans="1:23" ht="16.5" customHeight="1" thickBot="1">
      <c r="B23" s="310"/>
      <c r="C23" s="43" t="s">
        <v>269</v>
      </c>
      <c r="D23" s="149" t="s">
        <v>114</v>
      </c>
      <c r="E23" s="92" t="s">
        <v>28</v>
      </c>
      <c r="F23" s="24">
        <f t="shared" si="6"/>
        <v>64</v>
      </c>
      <c r="G23" s="85">
        <f t="shared" si="9"/>
        <v>192</v>
      </c>
      <c r="H23" s="44"/>
      <c r="I23" s="44" t="s">
        <v>1</v>
      </c>
      <c r="J23" s="23" t="s">
        <v>1</v>
      </c>
      <c r="K23" s="44"/>
      <c r="L23" s="44"/>
      <c r="M23" s="61">
        <v>0</v>
      </c>
      <c r="N23" s="61">
        <v>0</v>
      </c>
      <c r="O23" s="61">
        <v>4</v>
      </c>
      <c r="P23" s="61">
        <v>4</v>
      </c>
      <c r="Q23" s="61">
        <v>0</v>
      </c>
      <c r="R23" s="24">
        <f t="shared" si="8"/>
        <v>4</v>
      </c>
      <c r="S23" s="47"/>
      <c r="T23" s="172"/>
    </row>
    <row r="24" spans="1:23" ht="16.5" hidden="1" customHeight="1">
      <c r="B24" s="310"/>
      <c r="C24" s="175" t="s">
        <v>280</v>
      </c>
      <c r="D24" s="176" t="s">
        <v>114</v>
      </c>
      <c r="E24" s="237" t="s">
        <v>299</v>
      </c>
      <c r="F24" s="179">
        <f t="shared" si="6"/>
        <v>0</v>
      </c>
      <c r="G24" s="179">
        <f t="shared" si="7"/>
        <v>0</v>
      </c>
      <c r="H24" s="180"/>
      <c r="I24" s="180" t="s">
        <v>1</v>
      </c>
      <c r="J24" s="181" t="s">
        <v>1</v>
      </c>
      <c r="K24" s="180"/>
      <c r="L24" s="180"/>
      <c r="M24" s="182">
        <v>0</v>
      </c>
      <c r="N24" s="182">
        <v>0</v>
      </c>
      <c r="O24" s="182">
        <v>0</v>
      </c>
      <c r="P24" s="182">
        <v>0</v>
      </c>
      <c r="Q24" s="182">
        <v>0</v>
      </c>
      <c r="R24" s="179">
        <f t="shared" si="8"/>
        <v>0</v>
      </c>
      <c r="S24" s="47"/>
      <c r="T24" s="172"/>
    </row>
    <row r="25" spans="1:23" ht="16.5" hidden="1" customHeight="1" thickBot="1">
      <c r="B25" s="310"/>
      <c r="C25" s="177" t="s">
        <v>281</v>
      </c>
      <c r="D25" s="178" t="s">
        <v>114</v>
      </c>
      <c r="E25" s="237" t="s">
        <v>299</v>
      </c>
      <c r="F25" s="183">
        <f t="shared" ref="F25" si="10">SUM(M25:Q25)*$F$1</f>
        <v>0</v>
      </c>
      <c r="G25" s="183">
        <f t="shared" ref="G25" si="11">F25</f>
        <v>0</v>
      </c>
      <c r="H25" s="184"/>
      <c r="I25" s="185" t="s">
        <v>1</v>
      </c>
      <c r="J25" s="185" t="s">
        <v>1</v>
      </c>
      <c r="K25" s="185"/>
      <c r="L25" s="185"/>
      <c r="M25" s="186">
        <v>0</v>
      </c>
      <c r="N25" s="186">
        <v>0</v>
      </c>
      <c r="O25" s="186">
        <v>0</v>
      </c>
      <c r="P25" s="186">
        <v>0</v>
      </c>
      <c r="Q25" s="186">
        <v>0</v>
      </c>
      <c r="R25" s="183">
        <f t="shared" si="1"/>
        <v>0</v>
      </c>
      <c r="S25" s="47"/>
      <c r="T25" s="172"/>
      <c r="U25" s="6"/>
      <c r="V25" s="6"/>
    </row>
    <row r="26" spans="1:23" ht="16.5" customHeight="1" thickBot="1">
      <c r="B26" s="311"/>
      <c r="C26" s="17" t="s">
        <v>11</v>
      </c>
      <c r="D26" s="17"/>
      <c r="E26" s="4"/>
      <c r="F26" s="5">
        <f>SUM(F7:F25)</f>
        <v>656</v>
      </c>
      <c r="G26" s="5">
        <f>SUM(G7:G25)</f>
        <v>912</v>
      </c>
      <c r="H26" s="96">
        <f>SUMIF(E7:E25,"必須",G7:G25)</f>
        <v>608</v>
      </c>
      <c r="I26" s="105">
        <f>SUMIF(E7:E25,"選必",G7:G25)</f>
        <v>0</v>
      </c>
      <c r="J26" s="98">
        <f>SUMIF(E7:E25,"選択",G7:G25)</f>
        <v>304</v>
      </c>
      <c r="K26" s="4"/>
      <c r="L26" s="4"/>
      <c r="M26" s="5">
        <f t="shared" ref="M26:R26" si="12">SUM(M7:M25)</f>
        <v>20</v>
      </c>
      <c r="N26" s="5">
        <f t="shared" si="12"/>
        <v>20</v>
      </c>
      <c r="O26" s="5">
        <f t="shared" si="12"/>
        <v>22</v>
      </c>
      <c r="P26" s="5">
        <f t="shared" si="12"/>
        <v>20</v>
      </c>
      <c r="Q26" s="5">
        <f t="shared" si="12"/>
        <v>0</v>
      </c>
      <c r="R26" s="5">
        <f t="shared" si="12"/>
        <v>39</v>
      </c>
      <c r="S26" s="47"/>
      <c r="T26" s="172"/>
      <c r="U26" s="6"/>
      <c r="V26" s="6"/>
      <c r="W26" s="6"/>
    </row>
    <row r="27" spans="1:23" ht="16.5" customHeight="1" thickBot="1">
      <c r="B27" s="55"/>
      <c r="C27" s="48"/>
      <c r="D27" s="48"/>
      <c r="E27" s="13"/>
      <c r="F27" s="13"/>
      <c r="G27" s="13"/>
      <c r="H27" s="47"/>
      <c r="I27" s="47"/>
      <c r="J27" s="47"/>
      <c r="K27" s="47"/>
      <c r="L27" s="47"/>
      <c r="M27" s="13"/>
      <c r="N27" s="13"/>
      <c r="O27" s="13"/>
      <c r="P27" s="13"/>
      <c r="Q27" s="13"/>
      <c r="R27" s="13"/>
      <c r="S27" s="47"/>
      <c r="T27" s="172"/>
    </row>
    <row r="28" spans="1:23" ht="16.5" customHeight="1" thickBot="1">
      <c r="C28" s="35"/>
      <c r="D28" s="35"/>
      <c r="E28" s="34"/>
      <c r="F28" s="34"/>
      <c r="G28" s="34"/>
      <c r="H28" s="34"/>
      <c r="I28" s="4" t="s">
        <v>12</v>
      </c>
      <c r="J28" s="329" t="s">
        <v>8</v>
      </c>
      <c r="K28" s="330"/>
      <c r="L28" s="338" t="s">
        <v>48</v>
      </c>
      <c r="M28" s="339"/>
      <c r="N28" s="84" t="s">
        <v>49</v>
      </c>
      <c r="O28" s="71"/>
      <c r="P28" s="245" t="s">
        <v>329</v>
      </c>
      <c r="Q28" s="246" t="s">
        <v>331</v>
      </c>
      <c r="R28" s="247" t="s">
        <v>330</v>
      </c>
      <c r="S28" s="36" t="s">
        <v>332</v>
      </c>
      <c r="T28" s="241"/>
    </row>
    <row r="29" spans="1:23" ht="16.5" customHeight="1" thickBot="1">
      <c r="B29" s="6"/>
      <c r="C29" s="35"/>
      <c r="D29" s="35"/>
      <c r="E29" s="14"/>
      <c r="F29" s="18"/>
      <c r="G29" s="18"/>
      <c r="H29" s="34"/>
      <c r="I29" s="7" t="s">
        <v>13</v>
      </c>
      <c r="J29" s="37">
        <f>SUMIF(H7:H25,"○",G7:G25)</f>
        <v>368</v>
      </c>
      <c r="K29" s="38">
        <f>J29/N29</f>
        <v>0.40350877192982454</v>
      </c>
      <c r="L29" s="62">
        <f>SUMIF(I7:I25,"○",G7:G25)</f>
        <v>544</v>
      </c>
      <c r="M29" s="63">
        <f>L29/N29</f>
        <v>0.59649122807017541</v>
      </c>
      <c r="N29" s="70">
        <f>G26</f>
        <v>912</v>
      </c>
      <c r="O29" s="74"/>
      <c r="P29" s="248">
        <f>SUMIF($E7:$E25,"必須",$R7:$R25)</f>
        <v>20</v>
      </c>
      <c r="Q29" s="249">
        <f>SUMIF($E7:$E25,"選必",$R7:$R25)</f>
        <v>0</v>
      </c>
      <c r="R29" s="250">
        <f>SUMIF($E7:$E25,"選択",$R7:$R25)</f>
        <v>19</v>
      </c>
      <c r="S29" s="36">
        <v>31</v>
      </c>
      <c r="T29" s="241"/>
    </row>
    <row r="30" spans="1:23" ht="16.5" customHeight="1" thickBot="1">
      <c r="C30" s="35"/>
      <c r="D30" s="35"/>
      <c r="E30" s="14"/>
      <c r="F30" s="18"/>
      <c r="G30" s="18"/>
      <c r="H30" s="34"/>
      <c r="I30" s="4" t="s">
        <v>11</v>
      </c>
      <c r="J30" s="79">
        <f>SUM(J29:J29)</f>
        <v>368</v>
      </c>
      <c r="K30" s="80">
        <f>J30/N30</f>
        <v>0.40350877192982454</v>
      </c>
      <c r="L30" s="81">
        <f>SUM(L29:L29)</f>
        <v>544</v>
      </c>
      <c r="M30" s="82">
        <f>L30/N30</f>
        <v>0.59649122807017541</v>
      </c>
      <c r="N30" s="83">
        <f>SUM(N29:N29)</f>
        <v>912</v>
      </c>
      <c r="O30" s="74"/>
      <c r="P30" s="76"/>
      <c r="Q30" s="75"/>
      <c r="R30" s="76"/>
      <c r="S30" s="36"/>
      <c r="T30" s="241"/>
    </row>
    <row r="31" spans="1:23" ht="16.5" customHeight="1">
      <c r="A31" s="99"/>
      <c r="B31" s="101"/>
      <c r="C31" s="102"/>
      <c r="D31" s="102"/>
      <c r="E31" s="100"/>
      <c r="F31" s="103"/>
      <c r="G31" s="103"/>
      <c r="H31" s="100"/>
      <c r="I31" s="100"/>
      <c r="J31" s="100"/>
      <c r="K31" s="100"/>
      <c r="L31" s="100"/>
      <c r="M31" s="104"/>
      <c r="N31" s="104"/>
      <c r="O31" s="104"/>
      <c r="P31" s="104"/>
      <c r="Q31" s="104"/>
      <c r="R31" s="103"/>
      <c r="S31" s="47"/>
      <c r="T31" s="172"/>
    </row>
    <row r="32" spans="1:23" ht="21">
      <c r="A32" s="1"/>
      <c r="B32" s="1" t="s">
        <v>136</v>
      </c>
      <c r="S32" s="36"/>
      <c r="T32" s="241"/>
    </row>
    <row r="33" spans="2:20" ht="14.25" thickBot="1">
      <c r="B33" s="3"/>
      <c r="C33" s="16"/>
      <c r="D33" s="1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57"/>
      <c r="T33" s="242"/>
    </row>
    <row r="34" spans="2:20" ht="18" customHeight="1" thickBot="1">
      <c r="B34" s="316" t="s">
        <v>2</v>
      </c>
      <c r="C34" s="331" t="s">
        <v>3</v>
      </c>
      <c r="D34" s="321" t="s">
        <v>106</v>
      </c>
      <c r="E34" s="316" t="s">
        <v>4</v>
      </c>
      <c r="F34" s="323" t="s">
        <v>51</v>
      </c>
      <c r="G34" s="323" t="s">
        <v>52</v>
      </c>
      <c r="H34" s="307" t="s">
        <v>5</v>
      </c>
      <c r="I34" s="325"/>
      <c r="J34" s="307" t="s">
        <v>6</v>
      </c>
      <c r="K34" s="325"/>
      <c r="L34" s="346" t="s">
        <v>26</v>
      </c>
      <c r="M34" s="307" t="s">
        <v>7</v>
      </c>
      <c r="N34" s="308"/>
      <c r="O34" s="308"/>
      <c r="P34" s="308"/>
      <c r="Q34" s="325"/>
      <c r="R34" s="316" t="s">
        <v>35</v>
      </c>
      <c r="S34" s="58"/>
      <c r="T34" s="239"/>
    </row>
    <row r="35" spans="2:20" ht="18" customHeight="1" thickBot="1">
      <c r="B35" s="317"/>
      <c r="C35" s="332"/>
      <c r="D35" s="322"/>
      <c r="E35" s="317"/>
      <c r="F35" s="324"/>
      <c r="G35" s="324"/>
      <c r="H35" s="90" t="s">
        <v>8</v>
      </c>
      <c r="I35" s="90" t="s">
        <v>9</v>
      </c>
      <c r="J35" s="60" t="s">
        <v>29</v>
      </c>
      <c r="K35" s="60" t="s">
        <v>30</v>
      </c>
      <c r="L35" s="347"/>
      <c r="M35" s="10" t="s">
        <v>22</v>
      </c>
      <c r="N35" s="10" t="s">
        <v>23</v>
      </c>
      <c r="O35" s="10" t="s">
        <v>24</v>
      </c>
      <c r="P35" s="10" t="s">
        <v>25</v>
      </c>
      <c r="Q35" s="10" t="s">
        <v>151</v>
      </c>
      <c r="R35" s="317"/>
      <c r="S35" s="59"/>
      <c r="T35" s="240"/>
    </row>
    <row r="36" spans="2:20" ht="16.5" customHeight="1">
      <c r="B36" s="310" t="s">
        <v>137</v>
      </c>
      <c r="C36" s="19" t="s">
        <v>69</v>
      </c>
      <c r="D36" s="148" t="s">
        <v>107</v>
      </c>
      <c r="E36" s="91" t="s">
        <v>27</v>
      </c>
      <c r="F36" s="21">
        <f t="shared" ref="F36:F41" si="13">SUM(M36:Q36)*$F$1</f>
        <v>64</v>
      </c>
      <c r="G36" s="21">
        <f>F36</f>
        <v>64</v>
      </c>
      <c r="H36" s="20" t="s">
        <v>1</v>
      </c>
      <c r="I36" s="20"/>
      <c r="J36" s="20" t="s">
        <v>1</v>
      </c>
      <c r="K36" s="20"/>
      <c r="L36" s="20"/>
      <c r="M36" s="21">
        <v>2</v>
      </c>
      <c r="N36" s="21">
        <v>2</v>
      </c>
      <c r="O36" s="21">
        <v>2</v>
      </c>
      <c r="P36" s="21">
        <v>2</v>
      </c>
      <c r="Q36" s="21">
        <v>0</v>
      </c>
      <c r="R36" s="108">
        <f>F36/$F$2/2</f>
        <v>2</v>
      </c>
      <c r="S36" s="47"/>
      <c r="T36" s="172"/>
    </row>
    <row r="37" spans="2:20" ht="16.5" customHeight="1">
      <c r="B37" s="310"/>
      <c r="C37" s="43" t="s">
        <v>103</v>
      </c>
      <c r="D37" s="149" t="s">
        <v>107</v>
      </c>
      <c r="E37" s="93" t="s">
        <v>67</v>
      </c>
      <c r="F37" s="24">
        <f t="shared" si="13"/>
        <v>16</v>
      </c>
      <c r="G37" s="24">
        <f t="shared" ref="G37" si="14">F37</f>
        <v>16</v>
      </c>
      <c r="H37" s="44" t="s">
        <v>1</v>
      </c>
      <c r="I37" s="44"/>
      <c r="J37" s="23" t="s">
        <v>1</v>
      </c>
      <c r="K37" s="44"/>
      <c r="L37" s="44"/>
      <c r="M37" s="61">
        <v>2</v>
      </c>
      <c r="N37" s="61">
        <v>0</v>
      </c>
      <c r="O37" s="61">
        <v>0</v>
      </c>
      <c r="P37" s="61">
        <v>0</v>
      </c>
      <c r="Q37" s="61">
        <v>0</v>
      </c>
      <c r="R37" s="24">
        <f t="shared" ref="R37:R64" si="15">F37/$F$2</f>
        <v>1</v>
      </c>
      <c r="S37" s="47"/>
      <c r="T37" s="172"/>
    </row>
    <row r="38" spans="2:20" ht="16.5" customHeight="1">
      <c r="B38" s="310"/>
      <c r="C38" s="43" t="s">
        <v>260</v>
      </c>
      <c r="D38" s="149" t="s">
        <v>107</v>
      </c>
      <c r="E38" s="92" t="s">
        <v>28</v>
      </c>
      <c r="F38" s="24">
        <f t="shared" si="13"/>
        <v>16</v>
      </c>
      <c r="G38" s="24">
        <f t="shared" ref="G38" si="16">F38</f>
        <v>16</v>
      </c>
      <c r="H38" s="44" t="s">
        <v>1</v>
      </c>
      <c r="I38" s="44"/>
      <c r="J38" s="23" t="s">
        <v>1</v>
      </c>
      <c r="K38" s="44"/>
      <c r="L38" s="44"/>
      <c r="M38" s="61">
        <v>0</v>
      </c>
      <c r="N38" s="61">
        <v>0</v>
      </c>
      <c r="O38" s="61">
        <v>0</v>
      </c>
      <c r="P38" s="61">
        <v>2</v>
      </c>
      <c r="Q38" s="61">
        <v>0</v>
      </c>
      <c r="R38" s="24">
        <f t="shared" si="15"/>
        <v>1</v>
      </c>
      <c r="S38" s="47"/>
      <c r="T38" s="172"/>
    </row>
    <row r="39" spans="2:20" ht="16.5" customHeight="1">
      <c r="B39" s="310"/>
      <c r="C39" s="43" t="s">
        <v>66</v>
      </c>
      <c r="D39" s="149" t="s">
        <v>107</v>
      </c>
      <c r="E39" s="93" t="s">
        <v>67</v>
      </c>
      <c r="F39" s="24">
        <f t="shared" si="13"/>
        <v>32</v>
      </c>
      <c r="G39" s="24">
        <f t="shared" ref="G39" si="17">F39</f>
        <v>32</v>
      </c>
      <c r="H39" s="44" t="s">
        <v>1</v>
      </c>
      <c r="I39" s="44"/>
      <c r="J39" s="23" t="s">
        <v>1</v>
      </c>
      <c r="K39" s="44"/>
      <c r="L39" s="44"/>
      <c r="M39" s="61">
        <v>0</v>
      </c>
      <c r="N39" s="61">
        <v>2</v>
      </c>
      <c r="O39" s="61">
        <v>2</v>
      </c>
      <c r="P39" s="61">
        <v>0</v>
      </c>
      <c r="Q39" s="61">
        <v>0</v>
      </c>
      <c r="R39" s="24">
        <f t="shared" si="15"/>
        <v>2</v>
      </c>
      <c r="S39" s="47"/>
      <c r="T39" s="172"/>
    </row>
    <row r="40" spans="2:20" ht="16.5" hidden="1" customHeight="1">
      <c r="B40" s="310"/>
      <c r="C40" s="173" t="s">
        <v>130</v>
      </c>
      <c r="D40" s="174" t="s">
        <v>107</v>
      </c>
      <c r="E40" s="237" t="s">
        <v>299</v>
      </c>
      <c r="F40" s="187">
        <f t="shared" si="13"/>
        <v>0</v>
      </c>
      <c r="G40" s="187">
        <f t="shared" ref="G40" si="18">F40</f>
        <v>0</v>
      </c>
      <c r="H40" s="188" t="s">
        <v>1</v>
      </c>
      <c r="I40" s="188"/>
      <c r="J40" s="189" t="s">
        <v>1</v>
      </c>
      <c r="K40" s="188"/>
      <c r="L40" s="188"/>
      <c r="M40" s="190">
        <v>0</v>
      </c>
      <c r="N40" s="190">
        <v>0</v>
      </c>
      <c r="O40" s="190">
        <v>0</v>
      </c>
      <c r="P40" s="190">
        <v>0</v>
      </c>
      <c r="Q40" s="190">
        <v>0</v>
      </c>
      <c r="R40" s="187">
        <f t="shared" si="15"/>
        <v>0</v>
      </c>
      <c r="S40" s="47"/>
      <c r="T40" s="172"/>
    </row>
    <row r="41" spans="2:20" ht="16.5" hidden="1" customHeight="1">
      <c r="B41" s="310"/>
      <c r="C41" s="173" t="s">
        <v>75</v>
      </c>
      <c r="D41" s="174" t="s">
        <v>107</v>
      </c>
      <c r="E41" s="237" t="s">
        <v>299</v>
      </c>
      <c r="F41" s="187">
        <f t="shared" si="13"/>
        <v>0</v>
      </c>
      <c r="G41" s="187">
        <f t="shared" ref="G41:G61" si="19">F41</f>
        <v>0</v>
      </c>
      <c r="H41" s="188" t="s">
        <v>1</v>
      </c>
      <c r="I41" s="188"/>
      <c r="J41" s="189" t="s">
        <v>1</v>
      </c>
      <c r="K41" s="188"/>
      <c r="L41" s="188"/>
      <c r="M41" s="190">
        <v>0</v>
      </c>
      <c r="N41" s="190">
        <v>0</v>
      </c>
      <c r="O41" s="190">
        <v>0</v>
      </c>
      <c r="P41" s="190">
        <v>0</v>
      </c>
      <c r="Q41" s="190">
        <v>0</v>
      </c>
      <c r="R41" s="187">
        <f t="shared" si="15"/>
        <v>0</v>
      </c>
      <c r="S41" s="47"/>
      <c r="T41" s="172"/>
    </row>
    <row r="42" spans="2:20" ht="16.5" hidden="1" customHeight="1">
      <c r="B42" s="310"/>
      <c r="C42" s="173" t="s">
        <v>76</v>
      </c>
      <c r="D42" s="174" t="s">
        <v>107</v>
      </c>
      <c r="E42" s="237" t="s">
        <v>299</v>
      </c>
      <c r="F42" s="187">
        <f t="shared" ref="F42:F64" si="20">SUM(M42:Q42)*$F$1</f>
        <v>0</v>
      </c>
      <c r="G42" s="187">
        <f t="shared" si="19"/>
        <v>0</v>
      </c>
      <c r="H42" s="188" t="s">
        <v>1</v>
      </c>
      <c r="I42" s="188"/>
      <c r="J42" s="189" t="s">
        <v>1</v>
      </c>
      <c r="K42" s="188"/>
      <c r="L42" s="188"/>
      <c r="M42" s="190">
        <v>0</v>
      </c>
      <c r="N42" s="190">
        <v>0</v>
      </c>
      <c r="O42" s="190">
        <v>0</v>
      </c>
      <c r="P42" s="190">
        <v>0</v>
      </c>
      <c r="Q42" s="190">
        <v>0</v>
      </c>
      <c r="R42" s="187">
        <f t="shared" si="15"/>
        <v>0</v>
      </c>
      <c r="S42" s="47"/>
      <c r="T42" s="172"/>
    </row>
    <row r="43" spans="2:20" ht="16.5" customHeight="1">
      <c r="B43" s="310"/>
      <c r="C43" s="43" t="s">
        <v>238</v>
      </c>
      <c r="D43" s="149" t="s">
        <v>107</v>
      </c>
      <c r="E43" s="92" t="s">
        <v>28</v>
      </c>
      <c r="F43" s="24">
        <f t="shared" ref="F43:F51" si="21">SUM(M43:Q43)*$F$1</f>
        <v>32</v>
      </c>
      <c r="G43" s="24">
        <f t="shared" ref="G43:G51" si="22">F43</f>
        <v>32</v>
      </c>
      <c r="H43" s="44" t="s">
        <v>1</v>
      </c>
      <c r="I43" s="44"/>
      <c r="J43" s="23" t="s">
        <v>1</v>
      </c>
      <c r="K43" s="44"/>
      <c r="L43" s="44"/>
      <c r="M43" s="61">
        <v>2</v>
      </c>
      <c r="N43" s="61">
        <v>2</v>
      </c>
      <c r="O43" s="61">
        <v>0</v>
      </c>
      <c r="P43" s="61">
        <v>0</v>
      </c>
      <c r="Q43" s="61">
        <v>0</v>
      </c>
      <c r="R43" s="24">
        <f t="shared" ref="R43:R51" si="23">F43/$F$2</f>
        <v>2</v>
      </c>
      <c r="S43" s="47"/>
      <c r="T43" s="172"/>
    </row>
    <row r="44" spans="2:20" ht="16.5" customHeight="1" thickBot="1">
      <c r="B44" s="310"/>
      <c r="C44" s="147" t="s">
        <v>239</v>
      </c>
      <c r="D44" s="154" t="s">
        <v>107</v>
      </c>
      <c r="E44" s="155" t="s">
        <v>28</v>
      </c>
      <c r="F44" s="156">
        <f t="shared" si="21"/>
        <v>32</v>
      </c>
      <c r="G44" s="156">
        <f t="shared" si="22"/>
        <v>32</v>
      </c>
      <c r="H44" s="157" t="s">
        <v>1</v>
      </c>
      <c r="I44" s="157"/>
      <c r="J44" s="112" t="s">
        <v>1</v>
      </c>
      <c r="K44" s="157"/>
      <c r="L44" s="157"/>
      <c r="M44" s="158">
        <v>0</v>
      </c>
      <c r="N44" s="158">
        <v>0</v>
      </c>
      <c r="O44" s="158">
        <v>2</v>
      </c>
      <c r="P44" s="158">
        <v>2</v>
      </c>
      <c r="Q44" s="158">
        <v>0</v>
      </c>
      <c r="R44" s="156">
        <f t="shared" si="23"/>
        <v>2</v>
      </c>
      <c r="S44" s="47"/>
      <c r="T44" s="172"/>
    </row>
    <row r="45" spans="2:20" ht="16.5" customHeight="1">
      <c r="B45" s="310"/>
      <c r="C45" s="19" t="s">
        <v>68</v>
      </c>
      <c r="D45" s="148" t="s">
        <v>108</v>
      </c>
      <c r="E45" s="91" t="s">
        <v>28</v>
      </c>
      <c r="F45" s="21">
        <f t="shared" ref="F45" si="24">SUM(M45:Q45)*$F$1</f>
        <v>16</v>
      </c>
      <c r="G45" s="21">
        <f t="shared" ref="G45" si="25">F45</f>
        <v>16</v>
      </c>
      <c r="H45" s="20"/>
      <c r="I45" s="20" t="s">
        <v>1</v>
      </c>
      <c r="J45" s="20" t="s">
        <v>1</v>
      </c>
      <c r="K45" s="20"/>
      <c r="L45" s="20"/>
      <c r="M45" s="21">
        <v>2</v>
      </c>
      <c r="N45" s="21">
        <v>0</v>
      </c>
      <c r="O45" s="21">
        <v>0</v>
      </c>
      <c r="P45" s="21">
        <v>0</v>
      </c>
      <c r="Q45" s="21">
        <v>0</v>
      </c>
      <c r="R45" s="21">
        <f t="shared" ref="R45" si="26">F45/$F$2</f>
        <v>1</v>
      </c>
      <c r="S45" s="47"/>
      <c r="T45" s="172"/>
    </row>
    <row r="46" spans="2:20" ht="16.5" customHeight="1">
      <c r="B46" s="310"/>
      <c r="C46" s="43" t="s">
        <v>266</v>
      </c>
      <c r="D46" s="149" t="s">
        <v>108</v>
      </c>
      <c r="E46" s="95" t="s">
        <v>28</v>
      </c>
      <c r="F46" s="61">
        <f t="shared" ref="F46:F48" si="27">SUM(M46:Q46)*$F$1</f>
        <v>32</v>
      </c>
      <c r="G46" s="61">
        <f t="shared" ref="G46:G48" si="28">F46</f>
        <v>32</v>
      </c>
      <c r="H46" s="44"/>
      <c r="I46" s="44" t="s">
        <v>1</v>
      </c>
      <c r="J46" s="44" t="s">
        <v>1</v>
      </c>
      <c r="K46" s="44"/>
      <c r="L46" s="44"/>
      <c r="M46" s="61">
        <v>2</v>
      </c>
      <c r="N46" s="61">
        <v>2</v>
      </c>
      <c r="O46" s="61">
        <v>0</v>
      </c>
      <c r="P46" s="61">
        <v>0</v>
      </c>
      <c r="Q46" s="61">
        <v>0</v>
      </c>
      <c r="R46" s="61">
        <f t="shared" si="23"/>
        <v>2</v>
      </c>
      <c r="S46" s="47"/>
      <c r="T46" s="172"/>
    </row>
    <row r="47" spans="2:20" ht="16.5" customHeight="1">
      <c r="B47" s="310"/>
      <c r="C47" s="22" t="s">
        <v>300</v>
      </c>
      <c r="D47" s="149" t="s">
        <v>108</v>
      </c>
      <c r="E47" s="93" t="s">
        <v>39</v>
      </c>
      <c r="F47" s="24">
        <f t="shared" si="27"/>
        <v>32</v>
      </c>
      <c r="G47" s="24">
        <f t="shared" si="28"/>
        <v>32</v>
      </c>
      <c r="H47" s="44"/>
      <c r="I47" s="44" t="s">
        <v>1</v>
      </c>
      <c r="J47" s="23" t="s">
        <v>1</v>
      </c>
      <c r="K47" s="44"/>
      <c r="L47" s="44"/>
      <c r="M47" s="61">
        <v>0</v>
      </c>
      <c r="N47" s="61">
        <v>0</v>
      </c>
      <c r="O47" s="61">
        <v>2</v>
      </c>
      <c r="P47" s="61">
        <v>2</v>
      </c>
      <c r="Q47" s="61">
        <v>0</v>
      </c>
      <c r="R47" s="24">
        <f t="shared" si="23"/>
        <v>2</v>
      </c>
      <c r="S47" s="47"/>
      <c r="T47" s="172"/>
    </row>
    <row r="48" spans="2:20" ht="16.5" customHeight="1">
      <c r="B48" s="310"/>
      <c r="C48" s="43" t="s">
        <v>128</v>
      </c>
      <c r="D48" s="149" t="s">
        <v>108</v>
      </c>
      <c r="E48" s="92" t="s">
        <v>28</v>
      </c>
      <c r="F48" s="24">
        <f t="shared" si="27"/>
        <v>16</v>
      </c>
      <c r="G48" s="24">
        <f t="shared" si="28"/>
        <v>16</v>
      </c>
      <c r="H48" s="44"/>
      <c r="I48" s="44" t="s">
        <v>1</v>
      </c>
      <c r="J48" s="23" t="s">
        <v>1</v>
      </c>
      <c r="K48" s="44"/>
      <c r="L48" s="44"/>
      <c r="M48" s="61">
        <v>0</v>
      </c>
      <c r="N48" s="61">
        <v>2</v>
      </c>
      <c r="O48" s="61">
        <v>0</v>
      </c>
      <c r="P48" s="61">
        <v>0</v>
      </c>
      <c r="Q48" s="61">
        <v>0</v>
      </c>
      <c r="R48" s="24">
        <f t="shared" si="23"/>
        <v>1</v>
      </c>
      <c r="S48" s="47"/>
      <c r="T48" s="172"/>
    </row>
    <row r="49" spans="2:22" ht="16.5" customHeight="1">
      <c r="B49" s="310"/>
      <c r="C49" s="43" t="s">
        <v>74</v>
      </c>
      <c r="D49" s="149" t="s">
        <v>108</v>
      </c>
      <c r="E49" s="92" t="s">
        <v>28</v>
      </c>
      <c r="F49" s="24">
        <f t="shared" si="21"/>
        <v>16</v>
      </c>
      <c r="G49" s="24">
        <f t="shared" si="22"/>
        <v>16</v>
      </c>
      <c r="H49" s="44"/>
      <c r="I49" s="44" t="s">
        <v>1</v>
      </c>
      <c r="J49" s="23" t="s">
        <v>1</v>
      </c>
      <c r="K49" s="44"/>
      <c r="L49" s="44"/>
      <c r="M49" s="61">
        <v>2</v>
      </c>
      <c r="N49" s="61">
        <v>0</v>
      </c>
      <c r="O49" s="61">
        <v>0</v>
      </c>
      <c r="P49" s="61">
        <v>0</v>
      </c>
      <c r="Q49" s="61">
        <v>0</v>
      </c>
      <c r="R49" s="24">
        <f t="shared" si="23"/>
        <v>1</v>
      </c>
      <c r="S49" s="47"/>
      <c r="T49" s="172"/>
    </row>
    <row r="50" spans="2:22" ht="16.5" customHeight="1">
      <c r="B50" s="310"/>
      <c r="C50" s="43" t="s">
        <v>77</v>
      </c>
      <c r="D50" s="149" t="s">
        <v>108</v>
      </c>
      <c r="E50" s="93" t="s">
        <v>39</v>
      </c>
      <c r="F50" s="24">
        <f t="shared" si="21"/>
        <v>32</v>
      </c>
      <c r="G50" s="24">
        <f t="shared" si="22"/>
        <v>32</v>
      </c>
      <c r="H50" s="44"/>
      <c r="I50" s="44" t="s">
        <v>1</v>
      </c>
      <c r="J50" s="23" t="s">
        <v>1</v>
      </c>
      <c r="K50" s="44"/>
      <c r="L50" s="44"/>
      <c r="M50" s="61">
        <v>0</v>
      </c>
      <c r="N50" s="61">
        <v>4</v>
      </c>
      <c r="O50" s="61">
        <v>0</v>
      </c>
      <c r="P50" s="61">
        <v>0</v>
      </c>
      <c r="Q50" s="61">
        <v>0</v>
      </c>
      <c r="R50" s="24">
        <f t="shared" si="23"/>
        <v>2</v>
      </c>
      <c r="S50" s="47"/>
      <c r="T50" s="172"/>
    </row>
    <row r="51" spans="2:22" ht="16.5" customHeight="1">
      <c r="B51" s="310"/>
      <c r="C51" s="43" t="s">
        <v>78</v>
      </c>
      <c r="D51" s="149" t="s">
        <v>108</v>
      </c>
      <c r="E51" s="93" t="s">
        <v>39</v>
      </c>
      <c r="F51" s="24">
        <f t="shared" si="21"/>
        <v>32</v>
      </c>
      <c r="G51" s="24">
        <f t="shared" si="22"/>
        <v>32</v>
      </c>
      <c r="H51" s="44"/>
      <c r="I51" s="44" t="s">
        <v>1</v>
      </c>
      <c r="J51" s="23" t="s">
        <v>1</v>
      </c>
      <c r="K51" s="44"/>
      <c r="L51" s="44"/>
      <c r="M51" s="61">
        <v>0</v>
      </c>
      <c r="N51" s="61">
        <v>0</v>
      </c>
      <c r="O51" s="61">
        <v>4</v>
      </c>
      <c r="P51" s="61">
        <v>0</v>
      </c>
      <c r="Q51" s="61">
        <v>0</v>
      </c>
      <c r="R51" s="24">
        <f t="shared" si="23"/>
        <v>2</v>
      </c>
      <c r="S51" s="47"/>
      <c r="T51" s="172"/>
    </row>
    <row r="52" spans="2:22" ht="16.5" customHeight="1">
      <c r="B52" s="310"/>
      <c r="C52" s="43" t="s">
        <v>79</v>
      </c>
      <c r="D52" s="149" t="s">
        <v>108</v>
      </c>
      <c r="E52" s="93" t="s">
        <v>39</v>
      </c>
      <c r="F52" s="24">
        <f t="shared" si="20"/>
        <v>32</v>
      </c>
      <c r="G52" s="24">
        <f t="shared" si="19"/>
        <v>32</v>
      </c>
      <c r="H52" s="44"/>
      <c r="I52" s="23" t="s">
        <v>1</v>
      </c>
      <c r="J52" s="23" t="s">
        <v>1</v>
      </c>
      <c r="K52" s="44"/>
      <c r="L52" s="44"/>
      <c r="M52" s="61">
        <v>0</v>
      </c>
      <c r="N52" s="61">
        <v>0</v>
      </c>
      <c r="O52" s="61">
        <v>2</v>
      </c>
      <c r="P52" s="61">
        <v>2</v>
      </c>
      <c r="Q52" s="61">
        <v>0</v>
      </c>
      <c r="R52" s="24">
        <f t="shared" si="15"/>
        <v>2</v>
      </c>
      <c r="S52" s="47"/>
      <c r="T52" s="172"/>
    </row>
    <row r="53" spans="2:22" ht="16.5" customHeight="1">
      <c r="B53" s="310"/>
      <c r="C53" s="43" t="s">
        <v>80</v>
      </c>
      <c r="D53" s="149" t="s">
        <v>108</v>
      </c>
      <c r="E53" s="93" t="s">
        <v>39</v>
      </c>
      <c r="F53" s="24">
        <f t="shared" si="20"/>
        <v>32</v>
      </c>
      <c r="G53" s="24">
        <f t="shared" si="19"/>
        <v>32</v>
      </c>
      <c r="H53" s="44"/>
      <c r="I53" s="23" t="s">
        <v>1</v>
      </c>
      <c r="J53" s="23" t="s">
        <v>1</v>
      </c>
      <c r="K53" s="44"/>
      <c r="L53" s="44"/>
      <c r="M53" s="61">
        <v>0</v>
      </c>
      <c r="N53" s="61">
        <v>0</v>
      </c>
      <c r="O53" s="61">
        <v>0</v>
      </c>
      <c r="P53" s="61">
        <v>4</v>
      </c>
      <c r="Q53" s="61">
        <v>0</v>
      </c>
      <c r="R53" s="24">
        <f t="shared" si="15"/>
        <v>2</v>
      </c>
      <c r="S53" s="47"/>
      <c r="T53" s="172"/>
    </row>
    <row r="54" spans="2:22" ht="16.5" customHeight="1">
      <c r="B54" s="310"/>
      <c r="C54" s="43" t="s">
        <v>133</v>
      </c>
      <c r="D54" s="149" t="s">
        <v>108</v>
      </c>
      <c r="E54" s="94" t="s">
        <v>67</v>
      </c>
      <c r="F54" s="24">
        <f t="shared" ref="F54" si="29">SUM(M54:Q54)*$F$1</f>
        <v>64</v>
      </c>
      <c r="G54" s="24">
        <f t="shared" ref="G54" si="30">F54</f>
        <v>64</v>
      </c>
      <c r="H54" s="44"/>
      <c r="I54" s="44" t="s">
        <v>1</v>
      </c>
      <c r="J54" s="44" t="s">
        <v>1</v>
      </c>
      <c r="K54" s="44"/>
      <c r="L54" s="44"/>
      <c r="M54" s="61">
        <v>4</v>
      </c>
      <c r="N54" s="61">
        <v>4</v>
      </c>
      <c r="O54" s="61">
        <v>0</v>
      </c>
      <c r="P54" s="61">
        <v>0</v>
      </c>
      <c r="Q54" s="61">
        <v>0</v>
      </c>
      <c r="R54" s="61">
        <f t="shared" si="15"/>
        <v>4</v>
      </c>
      <c r="S54" s="47"/>
      <c r="T54" s="172"/>
    </row>
    <row r="55" spans="2:22" ht="16.5" customHeight="1">
      <c r="B55" s="310"/>
      <c r="C55" s="43" t="s">
        <v>268</v>
      </c>
      <c r="D55" s="149" t="s">
        <v>108</v>
      </c>
      <c r="E55" s="92" t="s">
        <v>28</v>
      </c>
      <c r="F55" s="24">
        <f>SUM(M55:Q55)*$F$1</f>
        <v>64</v>
      </c>
      <c r="G55" s="85">
        <f>F55*$F$3</f>
        <v>192</v>
      </c>
      <c r="H55" s="23"/>
      <c r="I55" s="23" t="s">
        <v>1</v>
      </c>
      <c r="J55" s="23" t="s">
        <v>1</v>
      </c>
      <c r="K55" s="23"/>
      <c r="L55" s="23"/>
      <c r="M55" s="24">
        <v>4</v>
      </c>
      <c r="N55" s="24">
        <v>4</v>
      </c>
      <c r="O55" s="24">
        <v>0</v>
      </c>
      <c r="P55" s="24">
        <v>0</v>
      </c>
      <c r="Q55" s="24">
        <v>0</v>
      </c>
      <c r="R55" s="24">
        <f t="shared" si="15"/>
        <v>4</v>
      </c>
      <c r="S55" s="47"/>
      <c r="T55" s="172"/>
    </row>
    <row r="56" spans="2:22" ht="16.5" customHeight="1">
      <c r="B56" s="310"/>
      <c r="C56" s="43" t="s">
        <v>269</v>
      </c>
      <c r="D56" s="149" t="s">
        <v>108</v>
      </c>
      <c r="E56" s="92" t="s">
        <v>28</v>
      </c>
      <c r="F56" s="24">
        <f t="shared" si="20"/>
        <v>64</v>
      </c>
      <c r="G56" s="85">
        <f>F56*$F$3</f>
        <v>192</v>
      </c>
      <c r="H56" s="23"/>
      <c r="I56" s="23" t="s">
        <v>1</v>
      </c>
      <c r="J56" s="23" t="s">
        <v>1</v>
      </c>
      <c r="K56" s="23"/>
      <c r="L56" s="23"/>
      <c r="M56" s="24">
        <v>0</v>
      </c>
      <c r="N56" s="24">
        <v>0</v>
      </c>
      <c r="O56" s="24">
        <v>4</v>
      </c>
      <c r="P56" s="24">
        <v>4</v>
      </c>
      <c r="Q56" s="24">
        <v>0</v>
      </c>
      <c r="R56" s="24">
        <f t="shared" si="15"/>
        <v>4</v>
      </c>
      <c r="S56" s="47"/>
      <c r="T56" s="172"/>
    </row>
    <row r="57" spans="2:22" ht="16.5" customHeight="1">
      <c r="B57" s="310"/>
      <c r="C57" s="264" t="s">
        <v>374</v>
      </c>
      <c r="D57" s="265" t="s">
        <v>108</v>
      </c>
      <c r="E57" s="266" t="s">
        <v>67</v>
      </c>
      <c r="F57" s="267">
        <f t="shared" si="20"/>
        <v>16</v>
      </c>
      <c r="G57" s="267">
        <f t="shared" si="19"/>
        <v>16</v>
      </c>
      <c r="H57" s="268"/>
      <c r="I57" s="268" t="s">
        <v>1</v>
      </c>
      <c r="J57" s="268" t="s">
        <v>1</v>
      </c>
      <c r="K57" s="268"/>
      <c r="L57" s="268"/>
      <c r="M57" s="267">
        <v>2</v>
      </c>
      <c r="N57" s="267">
        <v>0</v>
      </c>
      <c r="O57" s="267">
        <v>0</v>
      </c>
      <c r="P57" s="267">
        <v>0</v>
      </c>
      <c r="Q57" s="267">
        <v>0</v>
      </c>
      <c r="R57" s="267">
        <f t="shared" si="15"/>
        <v>1</v>
      </c>
      <c r="S57" s="47"/>
      <c r="T57" s="172"/>
    </row>
    <row r="58" spans="2:22" ht="16.5" customHeight="1">
      <c r="B58" s="310"/>
      <c r="C58" s="264" t="s">
        <v>375</v>
      </c>
      <c r="D58" s="265" t="s">
        <v>108</v>
      </c>
      <c r="E58" s="266" t="s">
        <v>67</v>
      </c>
      <c r="F58" s="267">
        <f t="shared" si="20"/>
        <v>16</v>
      </c>
      <c r="G58" s="267">
        <f t="shared" si="19"/>
        <v>16</v>
      </c>
      <c r="H58" s="268"/>
      <c r="I58" s="268" t="s">
        <v>1</v>
      </c>
      <c r="J58" s="268" t="s">
        <v>1</v>
      </c>
      <c r="K58" s="268"/>
      <c r="L58" s="268"/>
      <c r="M58" s="267">
        <v>0</v>
      </c>
      <c r="N58" s="267">
        <v>2</v>
      </c>
      <c r="O58" s="267">
        <v>0</v>
      </c>
      <c r="P58" s="267">
        <v>0</v>
      </c>
      <c r="Q58" s="267">
        <v>0</v>
      </c>
      <c r="R58" s="267">
        <f t="shared" si="15"/>
        <v>1</v>
      </c>
      <c r="S58" s="47"/>
      <c r="T58" s="172"/>
    </row>
    <row r="59" spans="2:22" ht="16.5" customHeight="1">
      <c r="B59" s="310"/>
      <c r="C59" s="264" t="s">
        <v>376</v>
      </c>
      <c r="D59" s="265" t="s">
        <v>108</v>
      </c>
      <c r="E59" s="266" t="s">
        <v>67</v>
      </c>
      <c r="F59" s="267">
        <f t="shared" si="20"/>
        <v>16</v>
      </c>
      <c r="G59" s="267">
        <f t="shared" si="19"/>
        <v>16</v>
      </c>
      <c r="H59" s="268"/>
      <c r="I59" s="268" t="s">
        <v>1</v>
      </c>
      <c r="J59" s="268" t="s">
        <v>1</v>
      </c>
      <c r="K59" s="268"/>
      <c r="L59" s="268"/>
      <c r="M59" s="267">
        <v>0</v>
      </c>
      <c r="N59" s="267">
        <v>0</v>
      </c>
      <c r="O59" s="267">
        <v>2</v>
      </c>
      <c r="P59" s="267">
        <v>0</v>
      </c>
      <c r="Q59" s="267">
        <v>0</v>
      </c>
      <c r="R59" s="267">
        <f t="shared" si="15"/>
        <v>1</v>
      </c>
      <c r="S59" s="47"/>
      <c r="T59" s="172"/>
    </row>
    <row r="60" spans="2:22" ht="16.5" customHeight="1">
      <c r="B60" s="310"/>
      <c r="C60" s="264" t="s">
        <v>376</v>
      </c>
      <c r="D60" s="265" t="s">
        <v>108</v>
      </c>
      <c r="E60" s="266" t="s">
        <v>67</v>
      </c>
      <c r="F60" s="267">
        <f t="shared" si="20"/>
        <v>16</v>
      </c>
      <c r="G60" s="267">
        <f t="shared" si="19"/>
        <v>16</v>
      </c>
      <c r="H60" s="268"/>
      <c r="I60" s="268" t="s">
        <v>1</v>
      </c>
      <c r="J60" s="268" t="s">
        <v>1</v>
      </c>
      <c r="K60" s="268"/>
      <c r="L60" s="268"/>
      <c r="M60" s="267">
        <v>0</v>
      </c>
      <c r="N60" s="267">
        <v>0</v>
      </c>
      <c r="O60" s="267">
        <v>0</v>
      </c>
      <c r="P60" s="267">
        <v>2</v>
      </c>
      <c r="Q60" s="267">
        <v>0</v>
      </c>
      <c r="R60" s="267">
        <f t="shared" si="15"/>
        <v>1</v>
      </c>
      <c r="S60" s="47"/>
      <c r="T60" s="172"/>
    </row>
    <row r="61" spans="2:22" ht="16.5" customHeight="1">
      <c r="B61" s="310"/>
      <c r="C61" s="43" t="s">
        <v>280</v>
      </c>
      <c r="D61" s="149" t="s">
        <v>108</v>
      </c>
      <c r="E61" s="93" t="s">
        <v>39</v>
      </c>
      <c r="F61" s="24">
        <f t="shared" si="20"/>
        <v>32</v>
      </c>
      <c r="G61" s="24">
        <f t="shared" si="19"/>
        <v>32</v>
      </c>
      <c r="H61" s="23"/>
      <c r="I61" s="25" t="s">
        <v>1</v>
      </c>
      <c r="J61" s="25" t="s">
        <v>1</v>
      </c>
      <c r="K61" s="23"/>
      <c r="L61" s="23"/>
      <c r="M61" s="24">
        <v>4</v>
      </c>
      <c r="N61" s="24">
        <v>0</v>
      </c>
      <c r="O61" s="24">
        <v>0</v>
      </c>
      <c r="P61" s="24">
        <v>0</v>
      </c>
      <c r="Q61" s="24">
        <v>0</v>
      </c>
      <c r="R61" s="24">
        <f t="shared" si="15"/>
        <v>2</v>
      </c>
      <c r="S61" s="47"/>
      <c r="T61" s="172"/>
    </row>
    <row r="62" spans="2:22" ht="16.5" customHeight="1">
      <c r="B62" s="310"/>
      <c r="C62" s="43" t="s">
        <v>362</v>
      </c>
      <c r="D62" s="149" t="s">
        <v>108</v>
      </c>
      <c r="E62" s="93" t="s">
        <v>39</v>
      </c>
      <c r="F62" s="24">
        <f t="shared" ref="F62:F63" si="31">SUM(M62:Q62)*$F$1</f>
        <v>32</v>
      </c>
      <c r="G62" s="24">
        <f t="shared" ref="G62:G63" si="32">F62</f>
        <v>32</v>
      </c>
      <c r="H62" s="112"/>
      <c r="I62" s="25" t="s">
        <v>1</v>
      </c>
      <c r="J62" s="25" t="s">
        <v>1</v>
      </c>
      <c r="K62" s="23"/>
      <c r="L62" s="23"/>
      <c r="M62" s="24">
        <v>0</v>
      </c>
      <c r="N62" s="24">
        <v>4</v>
      </c>
      <c r="O62" s="24">
        <v>0</v>
      </c>
      <c r="P62" s="24">
        <v>0</v>
      </c>
      <c r="Q62" s="24">
        <v>0</v>
      </c>
      <c r="R62" s="24">
        <f t="shared" si="15"/>
        <v>2</v>
      </c>
      <c r="S62" s="47"/>
      <c r="T62" s="172"/>
    </row>
    <row r="63" spans="2:22" ht="16.5" customHeight="1">
      <c r="B63" s="310"/>
      <c r="C63" s="43" t="s">
        <v>363</v>
      </c>
      <c r="D63" s="149" t="s">
        <v>108</v>
      </c>
      <c r="E63" s="93" t="s">
        <v>39</v>
      </c>
      <c r="F63" s="24">
        <f t="shared" si="31"/>
        <v>32</v>
      </c>
      <c r="G63" s="24">
        <f t="shared" si="32"/>
        <v>32</v>
      </c>
      <c r="H63" s="112"/>
      <c r="I63" s="25" t="s">
        <v>1</v>
      </c>
      <c r="J63" s="25" t="s">
        <v>1</v>
      </c>
      <c r="K63" s="23"/>
      <c r="L63" s="23"/>
      <c r="M63" s="24">
        <v>0</v>
      </c>
      <c r="N63" s="24">
        <v>0</v>
      </c>
      <c r="O63" s="24">
        <v>4</v>
      </c>
      <c r="P63" s="24">
        <v>0</v>
      </c>
      <c r="Q63" s="24">
        <v>0</v>
      </c>
      <c r="R63" s="24">
        <f t="shared" si="15"/>
        <v>2</v>
      </c>
      <c r="S63" s="47"/>
      <c r="T63" s="172"/>
    </row>
    <row r="64" spans="2:22" ht="16.5" customHeight="1" thickBot="1">
      <c r="B64" s="310"/>
      <c r="C64" s="169" t="s">
        <v>364</v>
      </c>
      <c r="D64" s="168" t="s">
        <v>108</v>
      </c>
      <c r="E64" s="93" t="s">
        <v>39</v>
      </c>
      <c r="F64" s="161">
        <f t="shared" si="20"/>
        <v>32</v>
      </c>
      <c r="G64" s="161">
        <f t="shared" ref="G64" si="33">F64</f>
        <v>32</v>
      </c>
      <c r="H64" s="28"/>
      <c r="I64" s="31" t="s">
        <v>1</v>
      </c>
      <c r="J64" s="31" t="s">
        <v>1</v>
      </c>
      <c r="K64" s="31"/>
      <c r="L64" s="31"/>
      <c r="M64" s="32">
        <v>0</v>
      </c>
      <c r="N64" s="32">
        <v>0</v>
      </c>
      <c r="O64" s="32">
        <v>0</v>
      </c>
      <c r="P64" s="32">
        <v>4</v>
      </c>
      <c r="Q64" s="32">
        <v>0</v>
      </c>
      <c r="R64" s="161">
        <f t="shared" si="15"/>
        <v>2</v>
      </c>
      <c r="S64" s="47"/>
      <c r="T64" s="172"/>
      <c r="U64" s="6"/>
      <c r="V64" s="6"/>
    </row>
    <row r="65" spans="2:23" ht="16.5" customHeight="1" thickBot="1">
      <c r="B65" s="311"/>
      <c r="C65" s="17" t="s">
        <v>11</v>
      </c>
      <c r="D65" s="17"/>
      <c r="E65" s="4"/>
      <c r="F65" s="5">
        <f>SUM(F36:F64)</f>
        <v>816</v>
      </c>
      <c r="G65" s="5">
        <f>SUM(G36:G64)</f>
        <v>1072</v>
      </c>
      <c r="H65" s="96">
        <f>SUMIF(E36:E64,"必須",G36:G64)</f>
        <v>608</v>
      </c>
      <c r="I65" s="105">
        <f>SUMIF(E36:E64,"選必",G36:G64)</f>
        <v>0</v>
      </c>
      <c r="J65" s="98">
        <f>SUMIF(E36:E64,"選択",G36:G64)</f>
        <v>464</v>
      </c>
      <c r="K65" s="4"/>
      <c r="L65" s="4"/>
      <c r="M65" s="5">
        <f t="shared" ref="M65:R65" si="34">SUM(M36:M64)</f>
        <v>26</v>
      </c>
      <c r="N65" s="5">
        <f t="shared" si="34"/>
        <v>28</v>
      </c>
      <c r="O65" s="5">
        <f t="shared" si="34"/>
        <v>24</v>
      </c>
      <c r="P65" s="5">
        <f t="shared" si="34"/>
        <v>24</v>
      </c>
      <c r="Q65" s="5">
        <f t="shared" si="34"/>
        <v>0</v>
      </c>
      <c r="R65" s="5">
        <f t="shared" si="34"/>
        <v>49</v>
      </c>
      <c r="S65" s="47"/>
      <c r="T65" s="172"/>
      <c r="U65" s="6"/>
      <c r="V65" s="6"/>
      <c r="W65" s="6"/>
    </row>
    <row r="66" spans="2:23" ht="16.5" customHeight="1">
      <c r="B66" s="312" t="s">
        <v>138</v>
      </c>
      <c r="C66" s="19" t="s">
        <v>69</v>
      </c>
      <c r="D66" s="148" t="s">
        <v>107</v>
      </c>
      <c r="E66" s="91" t="s">
        <v>27</v>
      </c>
      <c r="F66" s="107">
        <f>SUM(M66:Q66)*$F$1</f>
        <v>64</v>
      </c>
      <c r="G66" s="107">
        <f>F66</f>
        <v>64</v>
      </c>
      <c r="H66" s="20" t="s">
        <v>1</v>
      </c>
      <c r="I66" s="20"/>
      <c r="J66" s="20" t="s">
        <v>1</v>
      </c>
      <c r="K66" s="20"/>
      <c r="L66" s="20"/>
      <c r="M66" s="21">
        <v>2</v>
      </c>
      <c r="N66" s="21">
        <v>2</v>
      </c>
      <c r="O66" s="21">
        <v>2</v>
      </c>
      <c r="P66" s="21">
        <v>2</v>
      </c>
      <c r="Q66" s="21">
        <v>0</v>
      </c>
      <c r="R66" s="108">
        <f>F66/$F$2/2</f>
        <v>2</v>
      </c>
      <c r="S66" s="47"/>
      <c r="T66" s="172"/>
    </row>
    <row r="67" spans="2:23" ht="16.5" customHeight="1">
      <c r="B67" s="310"/>
      <c r="C67" s="43" t="s">
        <v>301</v>
      </c>
      <c r="D67" s="149" t="s">
        <v>107</v>
      </c>
      <c r="E67" s="92" t="s">
        <v>28</v>
      </c>
      <c r="F67" s="24">
        <f>SUM(M67:Q67)*$F$1</f>
        <v>64</v>
      </c>
      <c r="G67" s="26">
        <f>F67</f>
        <v>64</v>
      </c>
      <c r="H67" s="44" t="s">
        <v>1</v>
      </c>
      <c r="I67" s="44"/>
      <c r="J67" s="23" t="s">
        <v>1</v>
      </c>
      <c r="K67" s="45"/>
      <c r="L67" s="45"/>
      <c r="M67" s="46">
        <v>2</v>
      </c>
      <c r="N67" s="46">
        <v>2</v>
      </c>
      <c r="O67" s="46">
        <v>2</v>
      </c>
      <c r="P67" s="46">
        <v>2</v>
      </c>
      <c r="Q67" s="46">
        <v>0</v>
      </c>
      <c r="R67" s="24">
        <f>F67/$F$2</f>
        <v>4</v>
      </c>
      <c r="S67" s="47"/>
      <c r="T67" s="172"/>
    </row>
    <row r="68" spans="2:23" ht="16.5" customHeight="1" thickBot="1">
      <c r="B68" s="310"/>
      <c r="C68" s="146" t="s">
        <v>70</v>
      </c>
      <c r="D68" s="154" t="s">
        <v>107</v>
      </c>
      <c r="E68" s="162" t="s">
        <v>67</v>
      </c>
      <c r="F68" s="113">
        <f t="shared" ref="F68" si="35">SUM(M68:Q68)*$F$1</f>
        <v>32</v>
      </c>
      <c r="G68" s="113">
        <f t="shared" ref="G68" si="36">F68</f>
        <v>32</v>
      </c>
      <c r="H68" s="157" t="s">
        <v>1</v>
      </c>
      <c r="I68" s="157"/>
      <c r="J68" s="112" t="s">
        <v>1</v>
      </c>
      <c r="K68" s="88"/>
      <c r="L68" s="87"/>
      <c r="M68" s="89">
        <v>2</v>
      </c>
      <c r="N68" s="89">
        <v>2</v>
      </c>
      <c r="O68" s="89">
        <v>0</v>
      </c>
      <c r="P68" s="89">
        <v>0</v>
      </c>
      <c r="Q68" s="89">
        <v>0</v>
      </c>
      <c r="R68" s="156">
        <f t="shared" ref="R68:R69" si="37">F68/$F$2</f>
        <v>2</v>
      </c>
      <c r="S68" s="47"/>
      <c r="T68" s="172"/>
    </row>
    <row r="69" spans="2:23" ht="16.5" customHeight="1">
      <c r="B69" s="310"/>
      <c r="C69" s="19" t="s">
        <v>117</v>
      </c>
      <c r="D69" s="148" t="s">
        <v>108</v>
      </c>
      <c r="E69" s="91" t="s">
        <v>28</v>
      </c>
      <c r="F69" s="30">
        <f t="shared" ref="F69" si="38">SUM(M69:Q69)*$F$1</f>
        <v>64</v>
      </c>
      <c r="G69" s="115">
        <f>F69*$F$3</f>
        <v>192</v>
      </c>
      <c r="H69" s="20"/>
      <c r="I69" s="20" t="s">
        <v>1</v>
      </c>
      <c r="J69" s="20" t="s">
        <v>1</v>
      </c>
      <c r="K69" s="29"/>
      <c r="L69" s="29"/>
      <c r="M69" s="21">
        <v>4</v>
      </c>
      <c r="N69" s="21">
        <v>4</v>
      </c>
      <c r="O69" s="21">
        <v>0</v>
      </c>
      <c r="P69" s="21">
        <v>0</v>
      </c>
      <c r="Q69" s="21">
        <v>0</v>
      </c>
      <c r="R69" s="21">
        <f t="shared" si="37"/>
        <v>4</v>
      </c>
      <c r="S69" s="47"/>
      <c r="T69" s="172"/>
    </row>
    <row r="70" spans="2:23" ht="16.5" customHeight="1">
      <c r="B70" s="310"/>
      <c r="C70" s="43" t="s">
        <v>118</v>
      </c>
      <c r="D70" s="149" t="s">
        <v>108</v>
      </c>
      <c r="E70" s="92" t="s">
        <v>28</v>
      </c>
      <c r="F70" s="26">
        <f t="shared" ref="F70:F78" si="39">SUM(M70:Q70)*$F$1</f>
        <v>64</v>
      </c>
      <c r="G70" s="106">
        <f>F70*$F$3</f>
        <v>192</v>
      </c>
      <c r="H70" s="44"/>
      <c r="I70" s="23" t="s">
        <v>1</v>
      </c>
      <c r="J70" s="23" t="s">
        <v>1</v>
      </c>
      <c r="K70" s="25"/>
      <c r="L70" s="45"/>
      <c r="M70" s="61">
        <v>0</v>
      </c>
      <c r="N70" s="61">
        <v>0</v>
      </c>
      <c r="O70" s="61">
        <v>4</v>
      </c>
      <c r="P70" s="61">
        <v>4</v>
      </c>
      <c r="Q70" s="61">
        <v>0</v>
      </c>
      <c r="R70" s="24">
        <f t="shared" ref="R70:R75" si="40">F70/$F$2</f>
        <v>4</v>
      </c>
      <c r="S70" s="47"/>
      <c r="T70" s="172"/>
    </row>
    <row r="71" spans="2:23" ht="16.5" customHeight="1">
      <c r="B71" s="310"/>
      <c r="C71" s="43" t="s">
        <v>131</v>
      </c>
      <c r="D71" s="149" t="s">
        <v>108</v>
      </c>
      <c r="E71" s="92" t="s">
        <v>28</v>
      </c>
      <c r="F71" s="26">
        <f t="shared" si="39"/>
        <v>16</v>
      </c>
      <c r="G71" s="26">
        <f t="shared" ref="G71:G74" si="41">F71</f>
        <v>16</v>
      </c>
      <c r="H71" s="44"/>
      <c r="I71" s="23" t="s">
        <v>1</v>
      </c>
      <c r="J71" s="23" t="s">
        <v>1</v>
      </c>
      <c r="K71" s="25"/>
      <c r="L71" s="45"/>
      <c r="M71" s="46">
        <v>2</v>
      </c>
      <c r="N71" s="46">
        <v>0</v>
      </c>
      <c r="O71" s="46">
        <v>0</v>
      </c>
      <c r="P71" s="46">
        <v>0</v>
      </c>
      <c r="Q71" s="46">
        <v>0</v>
      </c>
      <c r="R71" s="24">
        <f t="shared" si="40"/>
        <v>1</v>
      </c>
      <c r="S71" s="47"/>
      <c r="T71" s="172"/>
    </row>
    <row r="72" spans="2:23" ht="16.5" customHeight="1">
      <c r="B72" s="310"/>
      <c r="C72" s="43" t="s">
        <v>129</v>
      </c>
      <c r="D72" s="149" t="s">
        <v>108</v>
      </c>
      <c r="E72" s="92" t="s">
        <v>28</v>
      </c>
      <c r="F72" s="26">
        <f t="shared" si="39"/>
        <v>96</v>
      </c>
      <c r="G72" s="26">
        <f t="shared" si="41"/>
        <v>96</v>
      </c>
      <c r="H72" s="44"/>
      <c r="I72" s="23" t="s">
        <v>1</v>
      </c>
      <c r="J72" s="23" t="s">
        <v>1</v>
      </c>
      <c r="K72" s="25"/>
      <c r="L72" s="45"/>
      <c r="M72" s="26">
        <v>0</v>
      </c>
      <c r="N72" s="26">
        <v>4</v>
      </c>
      <c r="O72" s="26">
        <v>4</v>
      </c>
      <c r="P72" s="26">
        <v>4</v>
      </c>
      <c r="Q72" s="26">
        <v>0</v>
      </c>
      <c r="R72" s="24">
        <f t="shared" si="40"/>
        <v>6</v>
      </c>
      <c r="S72" s="47"/>
      <c r="T72" s="172"/>
    </row>
    <row r="73" spans="2:23" ht="16.5" customHeight="1">
      <c r="B73" s="310"/>
      <c r="C73" s="43" t="s">
        <v>372</v>
      </c>
      <c r="D73" s="149" t="s">
        <v>108</v>
      </c>
      <c r="E73" s="93" t="s">
        <v>67</v>
      </c>
      <c r="F73" s="26">
        <f t="shared" ref="F73:F74" si="42">SUM(M73:Q73)*$F$1</f>
        <v>32</v>
      </c>
      <c r="G73" s="26">
        <f t="shared" si="41"/>
        <v>32</v>
      </c>
      <c r="H73" s="45"/>
      <c r="I73" s="23" t="s">
        <v>1</v>
      </c>
      <c r="J73" s="23" t="s">
        <v>1</v>
      </c>
      <c r="K73" s="25"/>
      <c r="L73" s="45"/>
      <c r="M73" s="46">
        <v>2</v>
      </c>
      <c r="N73" s="46">
        <v>2</v>
      </c>
      <c r="O73" s="46">
        <v>0</v>
      </c>
      <c r="P73" s="46">
        <v>0</v>
      </c>
      <c r="Q73" s="46">
        <v>0</v>
      </c>
      <c r="R73" s="24">
        <f t="shared" si="40"/>
        <v>2</v>
      </c>
      <c r="S73" s="47"/>
      <c r="T73" s="172"/>
    </row>
    <row r="74" spans="2:23" ht="16.5" customHeight="1">
      <c r="B74" s="310"/>
      <c r="C74" s="269" t="s">
        <v>370</v>
      </c>
      <c r="D74" s="265" t="s">
        <v>108</v>
      </c>
      <c r="E74" s="270" t="s">
        <v>67</v>
      </c>
      <c r="F74" s="271">
        <f t="shared" si="42"/>
        <v>32</v>
      </c>
      <c r="G74" s="271">
        <f t="shared" si="41"/>
        <v>32</v>
      </c>
      <c r="H74" s="272"/>
      <c r="I74" s="268" t="s">
        <v>1</v>
      </c>
      <c r="J74" s="268" t="s">
        <v>1</v>
      </c>
      <c r="K74" s="273"/>
      <c r="L74" s="272"/>
      <c r="M74" s="274">
        <v>2</v>
      </c>
      <c r="N74" s="274">
        <v>2</v>
      </c>
      <c r="O74" s="274">
        <v>0</v>
      </c>
      <c r="P74" s="274">
        <v>0</v>
      </c>
      <c r="Q74" s="274">
        <v>0</v>
      </c>
      <c r="R74" s="267">
        <f t="shared" si="40"/>
        <v>2</v>
      </c>
      <c r="S74" s="47"/>
      <c r="T74" s="172"/>
    </row>
    <row r="75" spans="2:23" ht="16.5" customHeight="1">
      <c r="B75" s="310"/>
      <c r="C75" s="269" t="s">
        <v>371</v>
      </c>
      <c r="D75" s="265" t="s">
        <v>108</v>
      </c>
      <c r="E75" s="270" t="s">
        <v>67</v>
      </c>
      <c r="F75" s="271">
        <f t="shared" ref="F75" si="43">SUM(M75:Q75)*$F$1</f>
        <v>32</v>
      </c>
      <c r="G75" s="271">
        <f t="shared" ref="G75" si="44">F75</f>
        <v>32</v>
      </c>
      <c r="H75" s="272"/>
      <c r="I75" s="268" t="s">
        <v>1</v>
      </c>
      <c r="J75" s="268" t="s">
        <v>1</v>
      </c>
      <c r="K75" s="275"/>
      <c r="L75" s="276"/>
      <c r="M75" s="277">
        <v>0</v>
      </c>
      <c r="N75" s="277">
        <v>0</v>
      </c>
      <c r="O75" s="277">
        <v>2</v>
      </c>
      <c r="P75" s="277">
        <v>2</v>
      </c>
      <c r="Q75" s="277">
        <v>0</v>
      </c>
      <c r="R75" s="267">
        <f t="shared" si="40"/>
        <v>2</v>
      </c>
      <c r="S75" s="47"/>
      <c r="T75" s="172"/>
    </row>
    <row r="76" spans="2:23" ht="16.5" customHeight="1">
      <c r="B76" s="310"/>
      <c r="C76" s="22" t="s">
        <v>155</v>
      </c>
      <c r="D76" s="149" t="s">
        <v>108</v>
      </c>
      <c r="E76" s="93" t="s">
        <v>67</v>
      </c>
      <c r="F76" s="26">
        <f t="shared" ref="F76" si="45">SUM(M76:Q76)*$F$1</f>
        <v>32</v>
      </c>
      <c r="G76" s="26">
        <f t="shared" ref="G76" si="46">F76</f>
        <v>32</v>
      </c>
      <c r="H76" s="87"/>
      <c r="I76" s="23" t="s">
        <v>1</v>
      </c>
      <c r="J76" s="23" t="s">
        <v>1</v>
      </c>
      <c r="K76" s="88"/>
      <c r="L76" s="87" t="s">
        <v>154</v>
      </c>
      <c r="M76" s="89">
        <v>0</v>
      </c>
      <c r="N76" s="89">
        <v>0</v>
      </c>
      <c r="O76" s="89">
        <v>0</v>
      </c>
      <c r="P76" s="89">
        <v>0</v>
      </c>
      <c r="Q76" s="89">
        <v>4</v>
      </c>
      <c r="R76" s="170">
        <f>F76/$F$2/2</f>
        <v>1</v>
      </c>
      <c r="S76" s="47"/>
      <c r="T76" s="172"/>
    </row>
    <row r="77" spans="2:23" ht="16.5" customHeight="1">
      <c r="B77" s="310"/>
      <c r="C77" s="22" t="s">
        <v>71</v>
      </c>
      <c r="D77" s="149" t="s">
        <v>108</v>
      </c>
      <c r="E77" s="261" t="s">
        <v>333</v>
      </c>
      <c r="F77" s="260">
        <f t="shared" ref="F77" si="47">SUM(M77:Q77)*$F$1</f>
        <v>128</v>
      </c>
      <c r="G77" s="260">
        <f t="shared" ref="G77" si="48">F77</f>
        <v>128</v>
      </c>
      <c r="H77" s="259"/>
      <c r="I77" s="259" t="s">
        <v>1</v>
      </c>
      <c r="J77" s="259" t="s">
        <v>1</v>
      </c>
      <c r="K77" s="259"/>
      <c r="L77" s="259"/>
      <c r="M77" s="260">
        <v>8</v>
      </c>
      <c r="N77" s="260">
        <v>8</v>
      </c>
      <c r="O77" s="260">
        <v>0</v>
      </c>
      <c r="P77" s="260">
        <v>0</v>
      </c>
      <c r="Q77" s="260">
        <v>0</v>
      </c>
      <c r="R77" s="260">
        <f>F77/$F$2</f>
        <v>8</v>
      </c>
      <c r="S77" s="172"/>
      <c r="T77" s="172"/>
    </row>
    <row r="78" spans="2:23" ht="16.5" customHeight="1" thickBot="1">
      <c r="B78" s="310"/>
      <c r="C78" s="22" t="s">
        <v>226</v>
      </c>
      <c r="D78" s="149" t="s">
        <v>108</v>
      </c>
      <c r="E78" s="261" t="s">
        <v>333</v>
      </c>
      <c r="F78" s="260">
        <f t="shared" si="39"/>
        <v>192</v>
      </c>
      <c r="G78" s="260">
        <f t="shared" ref="G78" si="49">F78</f>
        <v>192</v>
      </c>
      <c r="H78" s="259"/>
      <c r="I78" s="259" t="s">
        <v>1</v>
      </c>
      <c r="J78" s="259"/>
      <c r="K78" s="259" t="s">
        <v>1</v>
      </c>
      <c r="L78" s="259"/>
      <c r="M78" s="260">
        <v>0</v>
      </c>
      <c r="N78" s="260">
        <v>0</v>
      </c>
      <c r="O78" s="260">
        <v>12</v>
      </c>
      <c r="P78" s="260">
        <v>12</v>
      </c>
      <c r="Q78" s="260">
        <v>0</v>
      </c>
      <c r="R78" s="262">
        <f>F78/$F$2/3*2</f>
        <v>8</v>
      </c>
      <c r="S78" s="47"/>
      <c r="T78" s="172"/>
    </row>
    <row r="79" spans="2:23" ht="16.5" customHeight="1" thickBot="1">
      <c r="B79" s="311"/>
      <c r="C79" s="17" t="s">
        <v>11</v>
      </c>
      <c r="D79" s="17"/>
      <c r="E79" s="4"/>
      <c r="F79" s="11">
        <f>SUM(F66:F78)</f>
        <v>848</v>
      </c>
      <c r="G79" s="11">
        <f>SUM(G66:G78)</f>
        <v>1104</v>
      </c>
      <c r="H79" s="96">
        <f>SUMIF(E66:E78,"必須",G66:G78)</f>
        <v>624</v>
      </c>
      <c r="I79" s="105">
        <f>SUMIF(E66:E78,"選必",G66:G78)</f>
        <v>320</v>
      </c>
      <c r="J79" s="98">
        <f>SUMIF(E66:E78,"選択",G66:G78)</f>
        <v>160</v>
      </c>
      <c r="K79" s="12"/>
      <c r="L79" s="12"/>
      <c r="M79" s="11">
        <f t="shared" ref="M79:R79" si="50">SUM(M66:M78)</f>
        <v>24</v>
      </c>
      <c r="N79" s="11">
        <f t="shared" si="50"/>
        <v>26</v>
      </c>
      <c r="O79" s="11">
        <f t="shared" si="50"/>
        <v>26</v>
      </c>
      <c r="P79" s="11">
        <f t="shared" si="50"/>
        <v>26</v>
      </c>
      <c r="Q79" s="11">
        <f t="shared" si="50"/>
        <v>4</v>
      </c>
      <c r="R79" s="11">
        <f t="shared" si="50"/>
        <v>46</v>
      </c>
      <c r="S79" s="47"/>
      <c r="T79" s="172"/>
      <c r="U79" s="6"/>
      <c r="V79" s="6"/>
      <c r="W79" s="6"/>
    </row>
    <row r="80" spans="2:23" ht="16.5" customHeight="1" thickBot="1">
      <c r="B80" s="55"/>
      <c r="C80" s="48"/>
      <c r="D80" s="48"/>
      <c r="E80" s="13"/>
      <c r="F80" s="13"/>
      <c r="G80" s="13"/>
      <c r="H80" s="47"/>
      <c r="I80" s="47"/>
      <c r="J80" s="47"/>
      <c r="K80" s="47"/>
      <c r="L80" s="47"/>
      <c r="M80" s="13"/>
      <c r="N80" s="13"/>
      <c r="O80" s="13"/>
      <c r="P80" s="13"/>
      <c r="Q80" s="13"/>
      <c r="R80" s="13"/>
      <c r="S80" s="47"/>
      <c r="T80" s="172"/>
    </row>
    <row r="81" spans="1:20" ht="16.5" customHeight="1" thickBot="1">
      <c r="C81" s="35"/>
      <c r="D81" s="35"/>
      <c r="E81" s="34"/>
      <c r="F81" s="34"/>
      <c r="G81" s="34"/>
      <c r="H81" s="34"/>
      <c r="I81" s="4" t="s">
        <v>12</v>
      </c>
      <c r="J81" s="329" t="s">
        <v>8</v>
      </c>
      <c r="K81" s="330"/>
      <c r="L81" s="338" t="s">
        <v>48</v>
      </c>
      <c r="M81" s="339"/>
      <c r="N81" s="84" t="s">
        <v>49</v>
      </c>
      <c r="O81" s="71"/>
      <c r="P81" s="245" t="s">
        <v>329</v>
      </c>
      <c r="Q81" s="246" t="s">
        <v>331</v>
      </c>
      <c r="R81" s="247" t="s">
        <v>330</v>
      </c>
      <c r="S81" s="36" t="s">
        <v>334</v>
      </c>
      <c r="T81" s="241"/>
    </row>
    <row r="82" spans="1:20" ht="16.5" customHeight="1">
      <c r="B82" s="6"/>
      <c r="C82" s="35"/>
      <c r="D82" s="35"/>
      <c r="E82" s="14"/>
      <c r="F82" s="18"/>
      <c r="G82" s="18"/>
      <c r="H82" s="34"/>
      <c r="I82" s="7" t="s">
        <v>13</v>
      </c>
      <c r="J82" s="37">
        <f>SUMIF(H36:H64,"○",G36:G64)</f>
        <v>192</v>
      </c>
      <c r="K82" s="38">
        <f>J82/N82</f>
        <v>0.17910447761194029</v>
      </c>
      <c r="L82" s="62">
        <f>SUMIF(I36:I64,"○",G36:G64)</f>
        <v>880</v>
      </c>
      <c r="M82" s="63">
        <f>L82/N82</f>
        <v>0.82089552238805974</v>
      </c>
      <c r="N82" s="70">
        <f>G65</f>
        <v>1072</v>
      </c>
      <c r="O82" s="74"/>
      <c r="P82" s="251">
        <f>SUMIF($E36:$E64,"必須",$R36:$R64)</f>
        <v>20</v>
      </c>
      <c r="Q82" s="252">
        <f>SUMIF($E36:$E64,"選必",$R36:$R64)</f>
        <v>0</v>
      </c>
      <c r="R82" s="253">
        <f>SUMIF($E36:$E64,"選択",$R36:$R64)</f>
        <v>29</v>
      </c>
      <c r="S82" s="36">
        <v>31</v>
      </c>
      <c r="T82" s="241"/>
    </row>
    <row r="83" spans="1:20" ht="16.5" customHeight="1" thickBot="1">
      <c r="C83" s="35"/>
      <c r="D83" s="35"/>
      <c r="E83" s="14"/>
      <c r="F83" s="18"/>
      <c r="G83" s="18"/>
      <c r="H83" s="34"/>
      <c r="I83" s="8" t="s">
        <v>14</v>
      </c>
      <c r="J83" s="39">
        <f>SUMIF(H66:H78,"○",G66:G78)</f>
        <v>160</v>
      </c>
      <c r="K83" s="40">
        <f>J83/N83</f>
        <v>0.14492753623188406</v>
      </c>
      <c r="L83" s="64">
        <f>SUMIF(I66:I78,"○",G66:G78)</f>
        <v>944</v>
      </c>
      <c r="M83" s="65">
        <f>L83/N83</f>
        <v>0.85507246376811596</v>
      </c>
      <c r="N83" s="39">
        <f>G79</f>
        <v>1104</v>
      </c>
      <c r="O83" s="74"/>
      <c r="P83" s="254">
        <f>SUMIF($E66:$E78,"必須",$R66:$R78)</f>
        <v>21</v>
      </c>
      <c r="Q83" s="255">
        <f>SUMIF($E66:$E78,"選必",$R66:$R78)</f>
        <v>16</v>
      </c>
      <c r="R83" s="256">
        <f>SUMIF($E66:$E78,"選択",$R66:$R78)</f>
        <v>9</v>
      </c>
      <c r="S83" s="36">
        <v>62</v>
      </c>
      <c r="T83" s="241"/>
    </row>
    <row r="84" spans="1:20" ht="16.5" customHeight="1" thickBot="1">
      <c r="C84" s="35"/>
      <c r="D84" s="35"/>
      <c r="E84" s="14"/>
      <c r="F84" s="18"/>
      <c r="G84" s="18"/>
      <c r="H84" s="34"/>
      <c r="I84" s="52" t="s">
        <v>11</v>
      </c>
      <c r="J84" s="53">
        <f>SUM(J82:J83)</f>
        <v>352</v>
      </c>
      <c r="K84" s="54">
        <f>J84/N84</f>
        <v>0.16176470588235295</v>
      </c>
      <c r="L84" s="68">
        <f>SUM(L82:L83)</f>
        <v>1824</v>
      </c>
      <c r="M84" s="69">
        <f>L84/N84</f>
        <v>0.83823529411764708</v>
      </c>
      <c r="N84" s="53">
        <f>SUM(N82:N83)</f>
        <v>2176</v>
      </c>
      <c r="O84" s="74"/>
      <c r="P84" s="254">
        <f>SUM(P82:P83)</f>
        <v>41</v>
      </c>
      <c r="Q84" s="255">
        <f>SUM(Q82:Q83)</f>
        <v>16</v>
      </c>
      <c r="R84" s="256">
        <f>SUM(R82:R83)</f>
        <v>38</v>
      </c>
      <c r="S84" s="36"/>
      <c r="T84" s="241"/>
    </row>
    <row r="85" spans="1:20" ht="16.5" customHeight="1">
      <c r="S85" s="36"/>
      <c r="T85" s="241"/>
    </row>
    <row r="86" spans="1:20" ht="21">
      <c r="A86" s="1"/>
      <c r="B86" s="1" t="s">
        <v>139</v>
      </c>
      <c r="S86" s="36"/>
      <c r="T86" s="241"/>
    </row>
    <row r="87" spans="1:20" ht="14.25" thickBot="1">
      <c r="B87" s="3"/>
      <c r="C87" s="16"/>
      <c r="D87" s="1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57"/>
      <c r="T87" s="242"/>
    </row>
    <row r="88" spans="1:20" ht="18" customHeight="1" thickBot="1">
      <c r="B88" s="316" t="s">
        <v>2</v>
      </c>
      <c r="C88" s="331" t="s">
        <v>3</v>
      </c>
      <c r="D88" s="321" t="s">
        <v>106</v>
      </c>
      <c r="E88" s="316" t="s">
        <v>4</v>
      </c>
      <c r="F88" s="323" t="s">
        <v>51</v>
      </c>
      <c r="G88" s="323" t="s">
        <v>52</v>
      </c>
      <c r="H88" s="307" t="s">
        <v>5</v>
      </c>
      <c r="I88" s="325"/>
      <c r="J88" s="307" t="s">
        <v>6</v>
      </c>
      <c r="K88" s="325"/>
      <c r="L88" s="346" t="s">
        <v>26</v>
      </c>
      <c r="M88" s="307" t="s">
        <v>7</v>
      </c>
      <c r="N88" s="308"/>
      <c r="O88" s="308"/>
      <c r="P88" s="308"/>
      <c r="Q88" s="325"/>
      <c r="R88" s="316" t="s">
        <v>35</v>
      </c>
      <c r="S88" s="58"/>
      <c r="T88" s="239"/>
    </row>
    <row r="89" spans="1:20" ht="18" customHeight="1" thickBot="1">
      <c r="B89" s="317"/>
      <c r="C89" s="332"/>
      <c r="D89" s="322"/>
      <c r="E89" s="317"/>
      <c r="F89" s="324"/>
      <c r="G89" s="324"/>
      <c r="H89" s="90" t="s">
        <v>8</v>
      </c>
      <c r="I89" s="90" t="s">
        <v>9</v>
      </c>
      <c r="J89" s="60" t="s">
        <v>29</v>
      </c>
      <c r="K89" s="60" t="s">
        <v>30</v>
      </c>
      <c r="L89" s="347"/>
      <c r="M89" s="10" t="s">
        <v>22</v>
      </c>
      <c r="N89" s="10" t="s">
        <v>23</v>
      </c>
      <c r="O89" s="10" t="s">
        <v>24</v>
      </c>
      <c r="P89" s="10" t="s">
        <v>25</v>
      </c>
      <c r="Q89" s="10" t="s">
        <v>151</v>
      </c>
      <c r="R89" s="317"/>
      <c r="S89" s="59"/>
      <c r="T89" s="240"/>
    </row>
    <row r="90" spans="1:20" ht="16.5" customHeight="1">
      <c r="B90" s="310" t="s">
        <v>140</v>
      </c>
      <c r="C90" s="19" t="s">
        <v>69</v>
      </c>
      <c r="D90" s="149" t="s">
        <v>107</v>
      </c>
      <c r="E90" s="91" t="s">
        <v>27</v>
      </c>
      <c r="F90" s="21">
        <f>SUM(M90:Q90)*$F$1</f>
        <v>64</v>
      </c>
      <c r="G90" s="21">
        <f>F90</f>
        <v>64</v>
      </c>
      <c r="H90" s="20" t="s">
        <v>1</v>
      </c>
      <c r="I90" s="20"/>
      <c r="J90" s="20" t="s">
        <v>1</v>
      </c>
      <c r="K90" s="20"/>
      <c r="L90" s="20"/>
      <c r="M90" s="21">
        <v>2</v>
      </c>
      <c r="N90" s="21">
        <v>2</v>
      </c>
      <c r="O90" s="21">
        <v>2</v>
      </c>
      <c r="P90" s="21">
        <v>2</v>
      </c>
      <c r="Q90" s="21">
        <v>0</v>
      </c>
      <c r="R90" s="108">
        <f>F90/$F$2/2</f>
        <v>2</v>
      </c>
      <c r="S90" s="47"/>
      <c r="T90" s="172"/>
    </row>
    <row r="91" spans="1:20" ht="16.5" customHeight="1">
      <c r="B91" s="310"/>
      <c r="C91" s="43" t="s">
        <v>103</v>
      </c>
      <c r="D91" s="149" t="s">
        <v>107</v>
      </c>
      <c r="E91" s="93" t="s">
        <v>67</v>
      </c>
      <c r="F91" s="24">
        <f>SUM(M91:Q91)*$F$1</f>
        <v>16</v>
      </c>
      <c r="G91" s="24">
        <f t="shared" ref="G91" si="51">F91</f>
        <v>16</v>
      </c>
      <c r="H91" s="44" t="s">
        <v>1</v>
      </c>
      <c r="I91" s="44"/>
      <c r="J91" s="23" t="s">
        <v>1</v>
      </c>
      <c r="K91" s="44"/>
      <c r="L91" s="44"/>
      <c r="M91" s="61">
        <v>2</v>
      </c>
      <c r="N91" s="61">
        <v>0</v>
      </c>
      <c r="O91" s="61">
        <v>0</v>
      </c>
      <c r="P91" s="61">
        <v>0</v>
      </c>
      <c r="Q91" s="61">
        <v>0</v>
      </c>
      <c r="R91" s="24">
        <f t="shared" ref="R91:R93" si="52">F91/$F$2</f>
        <v>1</v>
      </c>
      <c r="S91" s="47"/>
      <c r="T91" s="172"/>
    </row>
    <row r="92" spans="1:20" ht="16.5" customHeight="1">
      <c r="B92" s="310"/>
      <c r="C92" s="43" t="s">
        <v>238</v>
      </c>
      <c r="D92" s="149" t="s">
        <v>107</v>
      </c>
      <c r="E92" s="92" t="s">
        <v>28</v>
      </c>
      <c r="F92" s="24">
        <f>SUM(M92:Q92)*$F$1</f>
        <v>32</v>
      </c>
      <c r="G92" s="24">
        <f t="shared" ref="G92" si="53">F92</f>
        <v>32</v>
      </c>
      <c r="H92" s="44" t="s">
        <v>1</v>
      </c>
      <c r="I92" s="44"/>
      <c r="J92" s="23" t="s">
        <v>1</v>
      </c>
      <c r="K92" s="44"/>
      <c r="L92" s="44"/>
      <c r="M92" s="61">
        <v>2</v>
      </c>
      <c r="N92" s="61">
        <v>2</v>
      </c>
      <c r="O92" s="61">
        <v>0</v>
      </c>
      <c r="P92" s="61">
        <v>0</v>
      </c>
      <c r="Q92" s="61">
        <v>0</v>
      </c>
      <c r="R92" s="24">
        <f t="shared" si="52"/>
        <v>2</v>
      </c>
      <c r="S92" s="47"/>
      <c r="T92" s="172"/>
    </row>
    <row r="93" spans="1:20" ht="16.5" customHeight="1">
      <c r="B93" s="310"/>
      <c r="C93" s="43" t="s">
        <v>239</v>
      </c>
      <c r="D93" s="149" t="s">
        <v>107</v>
      </c>
      <c r="E93" s="92" t="s">
        <v>28</v>
      </c>
      <c r="F93" s="24">
        <f>SUM(M93:Q93)*$F$1</f>
        <v>32</v>
      </c>
      <c r="G93" s="24">
        <f t="shared" ref="G93" si="54">F93</f>
        <v>32</v>
      </c>
      <c r="H93" s="44" t="s">
        <v>1</v>
      </c>
      <c r="I93" s="44"/>
      <c r="J93" s="23" t="s">
        <v>1</v>
      </c>
      <c r="K93" s="44"/>
      <c r="L93" s="44"/>
      <c r="M93" s="61">
        <v>0</v>
      </c>
      <c r="N93" s="61">
        <v>0</v>
      </c>
      <c r="O93" s="61">
        <v>2</v>
      </c>
      <c r="P93" s="61">
        <v>2</v>
      </c>
      <c r="Q93" s="61">
        <v>0</v>
      </c>
      <c r="R93" s="24">
        <f t="shared" si="52"/>
        <v>2</v>
      </c>
      <c r="S93" s="47"/>
      <c r="T93" s="172"/>
    </row>
    <row r="94" spans="1:20" ht="16.5" customHeight="1">
      <c r="B94" s="310"/>
      <c r="C94" s="43" t="s">
        <v>64</v>
      </c>
      <c r="D94" s="149" t="s">
        <v>107</v>
      </c>
      <c r="E94" s="23" t="s">
        <v>67</v>
      </c>
      <c r="F94" s="24">
        <f t="shared" ref="F94:F114" si="55">SUM(M94:Q94)*$F$1</f>
        <v>64</v>
      </c>
      <c r="G94" s="24">
        <f t="shared" ref="G94:G112" si="56">F94</f>
        <v>64</v>
      </c>
      <c r="H94" s="44" t="s">
        <v>0</v>
      </c>
      <c r="I94" s="44"/>
      <c r="J94" s="23" t="s">
        <v>0</v>
      </c>
      <c r="K94" s="44"/>
      <c r="L94" s="44"/>
      <c r="M94" s="61">
        <v>2</v>
      </c>
      <c r="N94" s="61">
        <v>2</v>
      </c>
      <c r="O94" s="61">
        <v>2</v>
      </c>
      <c r="P94" s="61">
        <v>2</v>
      </c>
      <c r="Q94" s="61">
        <v>0</v>
      </c>
      <c r="R94" s="24">
        <f t="shared" ref="R94:R114" si="57">F94/$F$2</f>
        <v>4</v>
      </c>
      <c r="S94" s="47"/>
      <c r="T94" s="172" t="s">
        <v>348</v>
      </c>
    </row>
    <row r="95" spans="1:20" ht="16.5" customHeight="1">
      <c r="B95" s="310"/>
      <c r="C95" s="43" t="s">
        <v>65</v>
      </c>
      <c r="D95" s="149" t="s">
        <v>107</v>
      </c>
      <c r="E95" s="93" t="s">
        <v>67</v>
      </c>
      <c r="F95" s="24">
        <f>SUM(M95:Q95)*$F$1</f>
        <v>128</v>
      </c>
      <c r="G95" s="24">
        <f>F95</f>
        <v>128</v>
      </c>
      <c r="H95" s="44" t="s">
        <v>0</v>
      </c>
      <c r="I95" s="44"/>
      <c r="J95" s="23" t="s">
        <v>1</v>
      </c>
      <c r="K95" s="44"/>
      <c r="L95" s="44"/>
      <c r="M95" s="61">
        <v>4</v>
      </c>
      <c r="N95" s="61">
        <v>4</v>
      </c>
      <c r="O95" s="61">
        <v>4</v>
      </c>
      <c r="P95" s="61">
        <v>4</v>
      </c>
      <c r="Q95" s="61">
        <v>0</v>
      </c>
      <c r="R95" s="24">
        <f t="shared" ref="R95" si="58">F95/$F$2</f>
        <v>8</v>
      </c>
      <c r="S95" s="47"/>
      <c r="T95" s="172" t="s">
        <v>349</v>
      </c>
    </row>
    <row r="96" spans="1:20" ht="16.5" customHeight="1">
      <c r="B96" s="310"/>
      <c r="C96" s="43" t="s">
        <v>303</v>
      </c>
      <c r="D96" s="149" t="s">
        <v>107</v>
      </c>
      <c r="E96" s="344" t="s">
        <v>115</v>
      </c>
      <c r="F96" s="24">
        <f t="shared" ref="F96:F97" si="59">SUM(M96:Q96)*$F$1</f>
        <v>320</v>
      </c>
      <c r="G96" s="24">
        <f t="shared" ref="G96:G102" si="60">F96</f>
        <v>320</v>
      </c>
      <c r="H96" s="44" t="s">
        <v>0</v>
      </c>
      <c r="I96" s="44"/>
      <c r="J96" s="23" t="s">
        <v>1</v>
      </c>
      <c r="K96" s="44"/>
      <c r="L96" s="44"/>
      <c r="M96" s="61">
        <v>10</v>
      </c>
      <c r="N96" s="61">
        <v>10</v>
      </c>
      <c r="O96" s="61">
        <v>10</v>
      </c>
      <c r="P96" s="61">
        <v>10</v>
      </c>
      <c r="Q96" s="61">
        <v>0</v>
      </c>
      <c r="R96" s="170">
        <f>F96/$F$2/2</f>
        <v>10</v>
      </c>
      <c r="S96" s="47"/>
      <c r="T96" s="172"/>
    </row>
    <row r="97" spans="2:20" ht="16.5" customHeight="1" thickBot="1">
      <c r="B97" s="310"/>
      <c r="C97" s="147" t="s">
        <v>304</v>
      </c>
      <c r="D97" s="154" t="s">
        <v>107</v>
      </c>
      <c r="E97" s="345"/>
      <c r="F97" s="156">
        <f t="shared" si="59"/>
        <v>0</v>
      </c>
      <c r="G97" s="156">
        <f t="shared" si="60"/>
        <v>0</v>
      </c>
      <c r="H97" s="157" t="s">
        <v>0</v>
      </c>
      <c r="I97" s="157"/>
      <c r="J97" s="112" t="s">
        <v>1</v>
      </c>
      <c r="K97" s="157"/>
      <c r="L97" s="157"/>
      <c r="M97" s="158"/>
      <c r="N97" s="158"/>
      <c r="O97" s="158"/>
      <c r="P97" s="158"/>
      <c r="Q97" s="158"/>
      <c r="R97" s="156">
        <f t="shared" ref="R97:R102" si="61">F97/$F$2</f>
        <v>0</v>
      </c>
      <c r="S97" s="47"/>
      <c r="T97" s="172"/>
    </row>
    <row r="98" spans="2:20" ht="16.5" customHeight="1">
      <c r="B98" s="310"/>
      <c r="C98" s="19" t="s">
        <v>68</v>
      </c>
      <c r="D98" s="148" t="s">
        <v>108</v>
      </c>
      <c r="E98" s="91" t="s">
        <v>28</v>
      </c>
      <c r="F98" s="21">
        <f t="shared" ref="F98" si="62">SUM(M98:Q98)*$F$1</f>
        <v>16</v>
      </c>
      <c r="G98" s="21">
        <f t="shared" si="60"/>
        <v>16</v>
      </c>
      <c r="H98" s="20"/>
      <c r="I98" s="20" t="s">
        <v>1</v>
      </c>
      <c r="J98" s="20" t="s">
        <v>1</v>
      </c>
      <c r="K98" s="20"/>
      <c r="L98" s="20"/>
      <c r="M98" s="21">
        <v>2</v>
      </c>
      <c r="N98" s="21">
        <v>0</v>
      </c>
      <c r="O98" s="21">
        <v>0</v>
      </c>
      <c r="P98" s="21">
        <v>0</v>
      </c>
      <c r="Q98" s="21">
        <v>0</v>
      </c>
      <c r="R98" s="21">
        <f t="shared" si="61"/>
        <v>1</v>
      </c>
      <c r="S98" s="47"/>
      <c r="T98" s="172"/>
    </row>
    <row r="99" spans="2:20" ht="16.5" customHeight="1">
      <c r="B99" s="310"/>
      <c r="C99" s="43" t="s">
        <v>347</v>
      </c>
      <c r="D99" s="149" t="s">
        <v>108</v>
      </c>
      <c r="E99" s="94" t="s">
        <v>67</v>
      </c>
      <c r="F99" s="61">
        <f t="shared" ref="F99:F102" si="63">SUM(M99:Q99)*$F$1</f>
        <v>16</v>
      </c>
      <c r="G99" s="61">
        <f t="shared" si="60"/>
        <v>16</v>
      </c>
      <c r="H99" s="44"/>
      <c r="I99" s="44" t="s">
        <v>1</v>
      </c>
      <c r="J99" s="44" t="s">
        <v>1</v>
      </c>
      <c r="K99" s="44"/>
      <c r="L99" s="44"/>
      <c r="M99" s="61">
        <v>2</v>
      </c>
      <c r="N99" s="61">
        <v>0</v>
      </c>
      <c r="O99" s="61">
        <v>0</v>
      </c>
      <c r="P99" s="61">
        <v>0</v>
      </c>
      <c r="Q99" s="61">
        <v>0</v>
      </c>
      <c r="R99" s="61">
        <f t="shared" si="61"/>
        <v>1</v>
      </c>
      <c r="S99" s="47"/>
      <c r="T99" s="172" t="s">
        <v>348</v>
      </c>
    </row>
    <row r="100" spans="2:20" ht="16.5" customHeight="1">
      <c r="B100" s="310"/>
      <c r="C100" s="43" t="s">
        <v>263</v>
      </c>
      <c r="D100" s="149" t="s">
        <v>108</v>
      </c>
      <c r="E100" s="93" t="s">
        <v>39</v>
      </c>
      <c r="F100" s="61">
        <f t="shared" si="63"/>
        <v>16</v>
      </c>
      <c r="G100" s="61">
        <f t="shared" si="60"/>
        <v>16</v>
      </c>
      <c r="H100" s="44"/>
      <c r="I100" s="44" t="s">
        <v>1</v>
      </c>
      <c r="J100" s="44" t="s">
        <v>1</v>
      </c>
      <c r="K100" s="44"/>
      <c r="L100" s="44"/>
      <c r="M100" s="61">
        <v>0</v>
      </c>
      <c r="N100" s="61">
        <v>2</v>
      </c>
      <c r="O100" s="61">
        <v>0</v>
      </c>
      <c r="P100" s="61">
        <v>0</v>
      </c>
      <c r="Q100" s="61">
        <v>0</v>
      </c>
      <c r="R100" s="61">
        <f t="shared" si="61"/>
        <v>1</v>
      </c>
      <c r="S100" s="47"/>
      <c r="T100" s="172" t="s">
        <v>348</v>
      </c>
    </row>
    <row r="101" spans="2:20" ht="16.5" customHeight="1">
      <c r="B101" s="310"/>
      <c r="C101" s="43" t="s">
        <v>264</v>
      </c>
      <c r="D101" s="149" t="s">
        <v>108</v>
      </c>
      <c r="E101" s="94" t="s">
        <v>67</v>
      </c>
      <c r="F101" s="61">
        <f t="shared" si="63"/>
        <v>16</v>
      </c>
      <c r="G101" s="61">
        <f t="shared" si="60"/>
        <v>16</v>
      </c>
      <c r="H101" s="44"/>
      <c r="I101" s="44" t="s">
        <v>1</v>
      </c>
      <c r="J101" s="44" t="s">
        <v>1</v>
      </c>
      <c r="K101" s="44"/>
      <c r="L101" s="44"/>
      <c r="M101" s="61">
        <v>0</v>
      </c>
      <c r="N101" s="61">
        <v>0</v>
      </c>
      <c r="O101" s="61">
        <v>2</v>
      </c>
      <c r="P101" s="61">
        <v>0</v>
      </c>
      <c r="Q101" s="61">
        <v>0</v>
      </c>
      <c r="R101" s="61">
        <f t="shared" si="61"/>
        <v>1</v>
      </c>
      <c r="S101" s="47"/>
      <c r="T101" s="172" t="s">
        <v>348</v>
      </c>
    </row>
    <row r="102" spans="2:20" ht="16.5" customHeight="1">
      <c r="B102" s="310"/>
      <c r="C102" s="43" t="s">
        <v>335</v>
      </c>
      <c r="D102" s="149" t="s">
        <v>108</v>
      </c>
      <c r="E102" s="93" t="s">
        <v>39</v>
      </c>
      <c r="F102" s="61">
        <f t="shared" si="63"/>
        <v>16</v>
      </c>
      <c r="G102" s="61">
        <f t="shared" si="60"/>
        <v>16</v>
      </c>
      <c r="H102" s="44"/>
      <c r="I102" s="44" t="s">
        <v>1</v>
      </c>
      <c r="J102" s="23" t="s">
        <v>1</v>
      </c>
      <c r="K102" s="44"/>
      <c r="L102" s="44"/>
      <c r="M102" s="61">
        <v>0</v>
      </c>
      <c r="N102" s="61">
        <v>0</v>
      </c>
      <c r="O102" s="61">
        <v>0</v>
      </c>
      <c r="P102" s="61">
        <v>2</v>
      </c>
      <c r="Q102" s="61">
        <v>0</v>
      </c>
      <c r="R102" s="61">
        <f t="shared" si="61"/>
        <v>1</v>
      </c>
      <c r="S102" s="47"/>
      <c r="T102" s="172" t="s">
        <v>348</v>
      </c>
    </row>
    <row r="103" spans="2:20" ht="16.5" customHeight="1">
      <c r="B103" s="310"/>
      <c r="C103" s="43" t="s">
        <v>133</v>
      </c>
      <c r="D103" s="149" t="s">
        <v>108</v>
      </c>
      <c r="E103" s="94" t="s">
        <v>67</v>
      </c>
      <c r="F103" s="61">
        <f t="shared" ref="F103" si="64">SUM(M103:Q103)*$F$1</f>
        <v>64</v>
      </c>
      <c r="G103" s="61">
        <f t="shared" ref="G103" si="65">F103</f>
        <v>64</v>
      </c>
      <c r="H103" s="44"/>
      <c r="I103" s="44" t="s">
        <v>1</v>
      </c>
      <c r="J103" s="44" t="s">
        <v>1</v>
      </c>
      <c r="K103" s="44"/>
      <c r="L103" s="44"/>
      <c r="M103" s="61">
        <v>4</v>
      </c>
      <c r="N103" s="61">
        <v>4</v>
      </c>
      <c r="O103" s="61">
        <v>0</v>
      </c>
      <c r="P103" s="61">
        <v>0</v>
      </c>
      <c r="Q103" s="61">
        <v>0</v>
      </c>
      <c r="R103" s="61">
        <f t="shared" ref="R103" si="66">F103/$F$2</f>
        <v>4</v>
      </c>
      <c r="S103" s="47"/>
      <c r="T103" s="172" t="s">
        <v>302</v>
      </c>
    </row>
    <row r="104" spans="2:20" ht="16.5" customHeight="1">
      <c r="B104" s="310"/>
      <c r="C104" s="43" t="s">
        <v>134</v>
      </c>
      <c r="D104" s="149" t="s">
        <v>108</v>
      </c>
      <c r="E104" s="93" t="s">
        <v>39</v>
      </c>
      <c r="F104" s="24">
        <f t="shared" ref="F104" si="67">SUM(M104:Q104)*$F$1</f>
        <v>64</v>
      </c>
      <c r="G104" s="24">
        <f t="shared" ref="G104:G107" si="68">F104</f>
        <v>64</v>
      </c>
      <c r="H104" s="44"/>
      <c r="I104" s="44" t="s">
        <v>1</v>
      </c>
      <c r="J104" s="23" t="s">
        <v>1</v>
      </c>
      <c r="K104" s="44"/>
      <c r="L104" s="44"/>
      <c r="M104" s="61">
        <v>0</v>
      </c>
      <c r="N104" s="61">
        <v>0</v>
      </c>
      <c r="O104" s="61">
        <v>4</v>
      </c>
      <c r="P104" s="61">
        <v>4</v>
      </c>
      <c r="Q104" s="61">
        <v>0</v>
      </c>
      <c r="R104" s="24">
        <f t="shared" si="57"/>
        <v>4</v>
      </c>
      <c r="S104" s="47"/>
      <c r="T104" s="172" t="s">
        <v>302</v>
      </c>
    </row>
    <row r="105" spans="2:20" ht="16.5" customHeight="1">
      <c r="B105" s="310"/>
      <c r="C105" s="43" t="s">
        <v>305</v>
      </c>
      <c r="D105" s="149" t="s">
        <v>108</v>
      </c>
      <c r="E105" s="92" t="s">
        <v>28</v>
      </c>
      <c r="F105" s="24">
        <f t="shared" ref="F105" si="69">SUM(M105:Q105)*$F$1</f>
        <v>32</v>
      </c>
      <c r="G105" s="24">
        <f t="shared" ref="G105" si="70">F105</f>
        <v>32</v>
      </c>
      <c r="H105" s="44"/>
      <c r="I105" s="44" t="s">
        <v>1</v>
      </c>
      <c r="J105" s="23" t="s">
        <v>1</v>
      </c>
      <c r="K105" s="44"/>
      <c r="L105" s="44"/>
      <c r="M105" s="61">
        <v>2</v>
      </c>
      <c r="N105" s="61">
        <v>2</v>
      </c>
      <c r="O105" s="61">
        <v>0</v>
      </c>
      <c r="P105" s="61">
        <v>0</v>
      </c>
      <c r="Q105" s="61">
        <v>0</v>
      </c>
      <c r="R105" s="24">
        <f t="shared" si="57"/>
        <v>2</v>
      </c>
      <c r="S105" s="47"/>
      <c r="T105" s="172"/>
    </row>
    <row r="106" spans="2:20" ht="16.5" customHeight="1">
      <c r="B106" s="310"/>
      <c r="C106" s="22" t="s">
        <v>267</v>
      </c>
      <c r="D106" s="149" t="s">
        <v>108</v>
      </c>
      <c r="E106" s="93" t="s">
        <v>39</v>
      </c>
      <c r="F106" s="24">
        <f t="shared" ref="F106:F107" si="71">SUM(M106:Q106)*$F$1</f>
        <v>32</v>
      </c>
      <c r="G106" s="24">
        <f t="shared" si="68"/>
        <v>32</v>
      </c>
      <c r="H106" s="44"/>
      <c r="I106" s="44" t="s">
        <v>1</v>
      </c>
      <c r="J106" s="23" t="s">
        <v>1</v>
      </c>
      <c r="K106" s="44"/>
      <c r="L106" s="44"/>
      <c r="M106" s="61">
        <v>0</v>
      </c>
      <c r="N106" s="61">
        <v>0</v>
      </c>
      <c r="O106" s="61">
        <v>2</v>
      </c>
      <c r="P106" s="61">
        <v>2</v>
      </c>
      <c r="Q106" s="61">
        <v>0</v>
      </c>
      <c r="R106" s="24">
        <f t="shared" si="57"/>
        <v>2</v>
      </c>
      <c r="S106" s="47"/>
      <c r="T106" s="172"/>
    </row>
    <row r="107" spans="2:20" ht="16.5" customHeight="1">
      <c r="B107" s="310"/>
      <c r="C107" s="43" t="s">
        <v>128</v>
      </c>
      <c r="D107" s="149" t="s">
        <v>108</v>
      </c>
      <c r="E107" s="92" t="s">
        <v>28</v>
      </c>
      <c r="F107" s="24">
        <f t="shared" si="71"/>
        <v>16</v>
      </c>
      <c r="G107" s="24">
        <f t="shared" si="68"/>
        <v>16</v>
      </c>
      <c r="H107" s="44"/>
      <c r="I107" s="44" t="s">
        <v>1</v>
      </c>
      <c r="J107" s="23" t="s">
        <v>1</v>
      </c>
      <c r="K107" s="44"/>
      <c r="L107" s="44"/>
      <c r="M107" s="61">
        <v>0</v>
      </c>
      <c r="N107" s="61">
        <v>2</v>
      </c>
      <c r="O107" s="61">
        <v>0</v>
      </c>
      <c r="P107" s="61">
        <v>0</v>
      </c>
      <c r="Q107" s="61">
        <v>0</v>
      </c>
      <c r="R107" s="24">
        <f t="shared" si="57"/>
        <v>1</v>
      </c>
      <c r="S107" s="47"/>
      <c r="T107" s="172"/>
    </row>
    <row r="108" spans="2:20" ht="16.5" customHeight="1">
      <c r="B108" s="310"/>
      <c r="C108" s="43" t="s">
        <v>74</v>
      </c>
      <c r="D108" s="149" t="s">
        <v>108</v>
      </c>
      <c r="E108" s="92" t="s">
        <v>28</v>
      </c>
      <c r="F108" s="24">
        <f t="shared" si="55"/>
        <v>16</v>
      </c>
      <c r="G108" s="24">
        <f t="shared" si="56"/>
        <v>16</v>
      </c>
      <c r="H108" s="44"/>
      <c r="I108" s="44" t="s">
        <v>1</v>
      </c>
      <c r="J108" s="23" t="s">
        <v>1</v>
      </c>
      <c r="K108" s="44"/>
      <c r="L108" s="44"/>
      <c r="M108" s="61">
        <v>2</v>
      </c>
      <c r="N108" s="61">
        <v>0</v>
      </c>
      <c r="O108" s="61">
        <v>0</v>
      </c>
      <c r="P108" s="61">
        <v>0</v>
      </c>
      <c r="Q108" s="61">
        <v>0</v>
      </c>
      <c r="R108" s="24">
        <f t="shared" si="57"/>
        <v>1</v>
      </c>
      <c r="S108" s="47"/>
      <c r="T108" s="172"/>
    </row>
    <row r="109" spans="2:20" ht="16.5" customHeight="1">
      <c r="B109" s="310"/>
      <c r="C109" s="43" t="s">
        <v>77</v>
      </c>
      <c r="D109" s="149" t="s">
        <v>108</v>
      </c>
      <c r="E109" s="93" t="s">
        <v>39</v>
      </c>
      <c r="F109" s="24">
        <f>SUM(M109:Q109)*$F$1</f>
        <v>32</v>
      </c>
      <c r="G109" s="24">
        <f t="shared" si="56"/>
        <v>32</v>
      </c>
      <c r="H109" s="44"/>
      <c r="I109" s="44" t="s">
        <v>1</v>
      </c>
      <c r="J109" s="23" t="s">
        <v>1</v>
      </c>
      <c r="K109" s="44"/>
      <c r="L109" s="44"/>
      <c r="M109" s="61">
        <v>0</v>
      </c>
      <c r="N109" s="61">
        <v>4</v>
      </c>
      <c r="O109" s="61">
        <v>0</v>
      </c>
      <c r="P109" s="61">
        <v>0</v>
      </c>
      <c r="Q109" s="61">
        <v>0</v>
      </c>
      <c r="R109" s="24">
        <f t="shared" si="57"/>
        <v>2</v>
      </c>
      <c r="S109" s="47"/>
      <c r="T109" s="172"/>
    </row>
    <row r="110" spans="2:20" ht="16.5" customHeight="1">
      <c r="B110" s="310"/>
      <c r="C110" s="43" t="s">
        <v>78</v>
      </c>
      <c r="D110" s="149" t="s">
        <v>108</v>
      </c>
      <c r="E110" s="93" t="s">
        <v>39</v>
      </c>
      <c r="F110" s="24">
        <f t="shared" si="55"/>
        <v>32</v>
      </c>
      <c r="G110" s="24">
        <f t="shared" si="56"/>
        <v>32</v>
      </c>
      <c r="H110" s="44"/>
      <c r="I110" s="44" t="s">
        <v>1</v>
      </c>
      <c r="J110" s="23" t="s">
        <v>1</v>
      </c>
      <c r="K110" s="44"/>
      <c r="L110" s="44"/>
      <c r="M110" s="61">
        <v>0</v>
      </c>
      <c r="N110" s="61">
        <v>0</v>
      </c>
      <c r="O110" s="61">
        <v>4</v>
      </c>
      <c r="P110" s="61">
        <v>0</v>
      </c>
      <c r="Q110" s="61">
        <v>0</v>
      </c>
      <c r="R110" s="24">
        <f t="shared" si="57"/>
        <v>2</v>
      </c>
      <c r="S110" s="47"/>
      <c r="T110" s="172"/>
    </row>
    <row r="111" spans="2:20" ht="16.5" customHeight="1">
      <c r="B111" s="310"/>
      <c r="C111" s="43" t="s">
        <v>79</v>
      </c>
      <c r="D111" s="149" t="s">
        <v>108</v>
      </c>
      <c r="E111" s="93" t="s">
        <v>39</v>
      </c>
      <c r="F111" s="24">
        <f t="shared" si="55"/>
        <v>32</v>
      </c>
      <c r="G111" s="24">
        <f t="shared" si="56"/>
        <v>32</v>
      </c>
      <c r="H111" s="44"/>
      <c r="I111" s="23" t="s">
        <v>1</v>
      </c>
      <c r="J111" s="23" t="s">
        <v>1</v>
      </c>
      <c r="K111" s="44"/>
      <c r="L111" s="44"/>
      <c r="M111" s="61">
        <v>0</v>
      </c>
      <c r="N111" s="61">
        <v>0</v>
      </c>
      <c r="O111" s="61">
        <v>2</v>
      </c>
      <c r="P111" s="61">
        <v>2</v>
      </c>
      <c r="Q111" s="61">
        <v>0</v>
      </c>
      <c r="R111" s="24">
        <f>F111/$F$2</f>
        <v>2</v>
      </c>
      <c r="S111" s="47"/>
      <c r="T111" s="172"/>
    </row>
    <row r="112" spans="2:20" ht="16.5" customHeight="1">
      <c r="B112" s="310"/>
      <c r="C112" s="43" t="s">
        <v>80</v>
      </c>
      <c r="D112" s="149" t="s">
        <v>108</v>
      </c>
      <c r="E112" s="93" t="s">
        <v>39</v>
      </c>
      <c r="F112" s="24">
        <f t="shared" si="55"/>
        <v>32</v>
      </c>
      <c r="G112" s="24">
        <f t="shared" si="56"/>
        <v>32</v>
      </c>
      <c r="H112" s="44"/>
      <c r="I112" s="23" t="s">
        <v>1</v>
      </c>
      <c r="J112" s="23" t="s">
        <v>1</v>
      </c>
      <c r="K112" s="44"/>
      <c r="L112" s="44"/>
      <c r="M112" s="61">
        <v>0</v>
      </c>
      <c r="N112" s="61">
        <v>0</v>
      </c>
      <c r="O112" s="61">
        <v>0</v>
      </c>
      <c r="P112" s="61">
        <v>4</v>
      </c>
      <c r="Q112" s="61">
        <v>0</v>
      </c>
      <c r="R112" s="24">
        <f t="shared" si="57"/>
        <v>2</v>
      </c>
      <c r="S112" s="47"/>
      <c r="T112" s="172"/>
    </row>
    <row r="113" spans="2:24" ht="16.5" customHeight="1">
      <c r="B113" s="310"/>
      <c r="C113" s="43" t="s">
        <v>268</v>
      </c>
      <c r="D113" s="149" t="s">
        <v>108</v>
      </c>
      <c r="E113" s="92" t="s">
        <v>28</v>
      </c>
      <c r="F113" s="24">
        <f t="shared" si="55"/>
        <v>64</v>
      </c>
      <c r="G113" s="85">
        <f>F113*$F$3</f>
        <v>192</v>
      </c>
      <c r="H113" s="23"/>
      <c r="I113" s="23" t="s">
        <v>1</v>
      </c>
      <c r="J113" s="23" t="s">
        <v>1</v>
      </c>
      <c r="K113" s="23"/>
      <c r="L113" s="23"/>
      <c r="M113" s="24">
        <v>4</v>
      </c>
      <c r="N113" s="24">
        <v>4</v>
      </c>
      <c r="O113" s="24">
        <v>0</v>
      </c>
      <c r="P113" s="24">
        <v>0</v>
      </c>
      <c r="Q113" s="24">
        <v>0</v>
      </c>
      <c r="R113" s="24">
        <f t="shared" si="57"/>
        <v>4</v>
      </c>
      <c r="S113" s="47"/>
      <c r="T113" s="172"/>
    </row>
    <row r="114" spans="2:24" ht="16.5" customHeight="1" thickBot="1">
      <c r="B114" s="310"/>
      <c r="C114" s="43" t="s">
        <v>269</v>
      </c>
      <c r="D114" s="149" t="s">
        <v>108</v>
      </c>
      <c r="E114" s="92" t="s">
        <v>28</v>
      </c>
      <c r="F114" s="24">
        <f t="shared" si="55"/>
        <v>64</v>
      </c>
      <c r="G114" s="85">
        <f>F114*$F$3</f>
        <v>192</v>
      </c>
      <c r="H114" s="23"/>
      <c r="I114" s="23" t="s">
        <v>1</v>
      </c>
      <c r="J114" s="23" t="s">
        <v>1</v>
      </c>
      <c r="K114" s="23"/>
      <c r="L114" s="23"/>
      <c r="M114" s="24">
        <v>0</v>
      </c>
      <c r="N114" s="24">
        <v>0</v>
      </c>
      <c r="O114" s="24">
        <v>4</v>
      </c>
      <c r="P114" s="24">
        <v>4</v>
      </c>
      <c r="Q114" s="24">
        <v>0</v>
      </c>
      <c r="R114" s="24">
        <f t="shared" si="57"/>
        <v>4</v>
      </c>
      <c r="S114" s="47"/>
      <c r="T114" s="172"/>
    </row>
    <row r="115" spans="2:24" ht="16.5" customHeight="1" thickBot="1">
      <c r="B115" s="311"/>
      <c r="C115" s="17" t="s">
        <v>11</v>
      </c>
      <c r="D115" s="17"/>
      <c r="E115" s="4"/>
      <c r="F115" s="5">
        <f>SUM(F90:F114)</f>
        <v>1216</v>
      </c>
      <c r="G115" s="5">
        <f>SUM(G90:G114)</f>
        <v>1472</v>
      </c>
      <c r="H115" s="96">
        <f>SUMIF(E90:E114,"必須",G90:G114)</f>
        <v>592</v>
      </c>
      <c r="I115" s="105">
        <f>SUMIF(E90:E114,"選必",G90:G114)</f>
        <v>0</v>
      </c>
      <c r="J115" s="98">
        <f>SUMIF(E90:E114,"選択",G90:G114)</f>
        <v>880</v>
      </c>
      <c r="K115" s="4"/>
      <c r="L115" s="4"/>
      <c r="M115" s="5">
        <f>SUM(M90:M114)</f>
        <v>38</v>
      </c>
      <c r="N115" s="5">
        <f>SUM(N90:N114)</f>
        <v>38</v>
      </c>
      <c r="O115" s="5">
        <f>SUM(O90:O114)</f>
        <v>38</v>
      </c>
      <c r="P115" s="5"/>
      <c r="Q115" s="5">
        <f>SUM(Q90:Q114)</f>
        <v>0</v>
      </c>
      <c r="R115" s="5">
        <f>SUM(R90:R114)</f>
        <v>64</v>
      </c>
      <c r="S115" s="47"/>
      <c r="T115" s="172"/>
      <c r="U115" s="6"/>
      <c r="V115" s="6"/>
      <c r="W115" s="6"/>
      <c r="X115" s="109"/>
    </row>
    <row r="116" spans="2:24" ht="16.5" customHeight="1">
      <c r="B116" s="312" t="s">
        <v>142</v>
      </c>
      <c r="C116" s="19" t="s">
        <v>69</v>
      </c>
      <c r="D116" s="149" t="s">
        <v>107</v>
      </c>
      <c r="E116" s="91" t="s">
        <v>27</v>
      </c>
      <c r="F116" s="30">
        <f>SUM(M116:Q116)*$F$1</f>
        <v>64</v>
      </c>
      <c r="G116" s="30">
        <f>F116</f>
        <v>64</v>
      </c>
      <c r="H116" s="29" t="s">
        <v>1</v>
      </c>
      <c r="I116" s="20"/>
      <c r="J116" s="20" t="s">
        <v>1</v>
      </c>
      <c r="K116" s="29"/>
      <c r="L116" s="29"/>
      <c r="M116" s="30">
        <v>2</v>
      </c>
      <c r="N116" s="30">
        <v>2</v>
      </c>
      <c r="O116" s="30">
        <v>2</v>
      </c>
      <c r="P116" s="30">
        <v>2</v>
      </c>
      <c r="Q116" s="30">
        <v>0</v>
      </c>
      <c r="R116" s="108">
        <f>F116/$F$2/2</f>
        <v>2</v>
      </c>
      <c r="S116" s="47"/>
      <c r="T116" s="172"/>
    </row>
    <row r="117" spans="2:24" ht="16.5" customHeight="1">
      <c r="B117" s="310"/>
      <c r="C117" s="43" t="s">
        <v>260</v>
      </c>
      <c r="D117" s="149" t="s">
        <v>107</v>
      </c>
      <c r="E117" s="92" t="s">
        <v>28</v>
      </c>
      <c r="F117" s="26">
        <f>SUM(M117:Q117)*$F$1</f>
        <v>16</v>
      </c>
      <c r="G117" s="26">
        <f>F117</f>
        <v>16</v>
      </c>
      <c r="H117" s="25" t="s">
        <v>1</v>
      </c>
      <c r="I117" s="25"/>
      <c r="J117" s="25" t="s">
        <v>1</v>
      </c>
      <c r="K117" s="45"/>
      <c r="L117" s="45"/>
      <c r="M117" s="46">
        <v>0</v>
      </c>
      <c r="N117" s="46">
        <v>0</v>
      </c>
      <c r="O117" s="46">
        <v>0</v>
      </c>
      <c r="P117" s="46">
        <v>2</v>
      </c>
      <c r="Q117" s="46">
        <v>0</v>
      </c>
      <c r="R117" s="24">
        <f>F117/$F$2</f>
        <v>1</v>
      </c>
      <c r="S117" s="47"/>
      <c r="T117" s="172"/>
    </row>
    <row r="118" spans="2:24" ht="16.350000000000001" customHeight="1">
      <c r="B118" s="310"/>
      <c r="C118" s="43" t="s">
        <v>70</v>
      </c>
      <c r="D118" s="149" t="s">
        <v>107</v>
      </c>
      <c r="E118" s="93" t="s">
        <v>67</v>
      </c>
      <c r="F118" s="26">
        <f>SUM(M118:Q118)*$F$1</f>
        <v>32</v>
      </c>
      <c r="G118" s="26">
        <f>F118</f>
        <v>32</v>
      </c>
      <c r="H118" s="25" t="s">
        <v>1</v>
      </c>
      <c r="I118" s="25"/>
      <c r="J118" s="25" t="s">
        <v>1</v>
      </c>
      <c r="K118" s="45"/>
      <c r="L118" s="45"/>
      <c r="M118" s="46">
        <v>2</v>
      </c>
      <c r="N118" s="26">
        <v>2</v>
      </c>
      <c r="O118" s="46">
        <v>0</v>
      </c>
      <c r="P118" s="46">
        <v>0</v>
      </c>
      <c r="Q118" s="46">
        <v>0</v>
      </c>
      <c r="R118" s="24">
        <f>F118/$F$2</f>
        <v>2</v>
      </c>
      <c r="S118" s="47"/>
      <c r="T118" s="172"/>
    </row>
    <row r="119" spans="2:24" ht="16.5" customHeight="1">
      <c r="B119" s="310"/>
      <c r="C119" s="43" t="s">
        <v>72</v>
      </c>
      <c r="D119" s="149" t="s">
        <v>107</v>
      </c>
      <c r="E119" s="93" t="s">
        <v>67</v>
      </c>
      <c r="F119" s="26">
        <f t="shared" ref="F119:F136" si="72">SUM(M119:Q119)*$F$1</f>
        <v>128</v>
      </c>
      <c r="G119" s="26">
        <f t="shared" ref="G119:G122" si="73">F119</f>
        <v>128</v>
      </c>
      <c r="H119" s="44" t="s">
        <v>0</v>
      </c>
      <c r="I119" s="44"/>
      <c r="J119" s="23" t="s">
        <v>0</v>
      </c>
      <c r="K119" s="25"/>
      <c r="L119" s="45"/>
      <c r="M119" s="61">
        <v>4</v>
      </c>
      <c r="N119" s="61">
        <v>4</v>
      </c>
      <c r="O119" s="61">
        <v>4</v>
      </c>
      <c r="P119" s="61">
        <v>4</v>
      </c>
      <c r="Q119" s="61">
        <v>0</v>
      </c>
      <c r="R119" s="24">
        <f t="shared" ref="R119:R136" si="74">F119/$F$2</f>
        <v>8</v>
      </c>
      <c r="S119" s="47"/>
      <c r="T119" s="172" t="s">
        <v>349</v>
      </c>
    </row>
    <row r="120" spans="2:24" ht="16.5" customHeight="1">
      <c r="B120" s="310"/>
      <c r="C120" s="43" t="s">
        <v>306</v>
      </c>
      <c r="D120" s="149" t="s">
        <v>107</v>
      </c>
      <c r="E120" s="93" t="s">
        <v>67</v>
      </c>
      <c r="F120" s="26">
        <f>SUM(M120:Q120)*$F$1</f>
        <v>320</v>
      </c>
      <c r="G120" s="26">
        <f t="shared" ref="G120:G121" si="75">F120</f>
        <v>320</v>
      </c>
      <c r="H120" s="44" t="s">
        <v>0</v>
      </c>
      <c r="I120" s="44"/>
      <c r="J120" s="23" t="s">
        <v>0</v>
      </c>
      <c r="K120" s="25"/>
      <c r="L120" s="45"/>
      <c r="M120" s="61">
        <v>10</v>
      </c>
      <c r="N120" s="61">
        <v>10</v>
      </c>
      <c r="O120" s="61">
        <v>10</v>
      </c>
      <c r="P120" s="61">
        <v>10</v>
      </c>
      <c r="Q120" s="61">
        <v>0</v>
      </c>
      <c r="R120" s="170">
        <f>F120/$F$2/2</f>
        <v>10</v>
      </c>
      <c r="S120" s="47"/>
      <c r="T120" s="172"/>
    </row>
    <row r="121" spans="2:24" ht="16.5" customHeight="1" thickBot="1">
      <c r="B121" s="310"/>
      <c r="C121" s="147" t="s">
        <v>307</v>
      </c>
      <c r="D121" s="154" t="s">
        <v>107</v>
      </c>
      <c r="E121" s="162" t="s">
        <v>67</v>
      </c>
      <c r="F121" s="113">
        <f t="shared" ref="F121" si="76">SUM(M121:Q121)*$F$1</f>
        <v>0</v>
      </c>
      <c r="G121" s="113">
        <f t="shared" si="75"/>
        <v>0</v>
      </c>
      <c r="H121" s="157" t="s">
        <v>0</v>
      </c>
      <c r="I121" s="157"/>
      <c r="J121" s="112" t="s">
        <v>0</v>
      </c>
      <c r="K121" s="88"/>
      <c r="L121" s="87"/>
      <c r="M121" s="158"/>
      <c r="N121" s="158"/>
      <c r="O121" s="158"/>
      <c r="P121" s="158"/>
      <c r="Q121" s="158"/>
      <c r="R121" s="156">
        <f t="shared" ref="R121" si="77">F121/$F$2</f>
        <v>0</v>
      </c>
      <c r="S121" s="47"/>
      <c r="T121" s="172"/>
    </row>
    <row r="122" spans="2:24" ht="16.5" customHeight="1">
      <c r="B122" s="310"/>
      <c r="C122" s="200" t="s">
        <v>73</v>
      </c>
      <c r="D122" s="148" t="s">
        <v>108</v>
      </c>
      <c r="E122" s="159" t="s">
        <v>67</v>
      </c>
      <c r="F122" s="21">
        <f t="shared" si="72"/>
        <v>128</v>
      </c>
      <c r="G122" s="30">
        <f t="shared" si="73"/>
        <v>128</v>
      </c>
      <c r="H122" s="29"/>
      <c r="I122" s="20" t="s">
        <v>1</v>
      </c>
      <c r="J122" s="20" t="s">
        <v>1</v>
      </c>
      <c r="K122" s="20"/>
      <c r="L122" s="20"/>
      <c r="M122" s="21">
        <v>4</v>
      </c>
      <c r="N122" s="21">
        <v>4</v>
      </c>
      <c r="O122" s="21">
        <v>4</v>
      </c>
      <c r="P122" s="21">
        <v>4</v>
      </c>
      <c r="Q122" s="21">
        <v>0</v>
      </c>
      <c r="R122" s="21">
        <f t="shared" ref="R122" si="78">F122/$F$2</f>
        <v>8</v>
      </c>
      <c r="S122" s="47"/>
      <c r="T122" s="172" t="s">
        <v>302</v>
      </c>
    </row>
    <row r="123" spans="2:24" ht="16.5" customHeight="1">
      <c r="B123" s="310"/>
      <c r="C123" s="257" t="s">
        <v>336</v>
      </c>
      <c r="D123" s="149" t="s">
        <v>108</v>
      </c>
      <c r="E123" s="94" t="s">
        <v>39</v>
      </c>
      <c r="F123" s="24">
        <f t="shared" ref="F123:F126" si="79">SUM(M123:Q123)*$F$1</f>
        <v>16</v>
      </c>
      <c r="G123" s="26">
        <f t="shared" ref="G123:G126" si="80">F123</f>
        <v>16</v>
      </c>
      <c r="H123" s="45"/>
      <c r="I123" s="23" t="s">
        <v>1</v>
      </c>
      <c r="J123" s="23" t="s">
        <v>1</v>
      </c>
      <c r="K123" s="45"/>
      <c r="L123" s="45"/>
      <c r="M123" s="61">
        <v>2</v>
      </c>
      <c r="N123" s="61">
        <v>0</v>
      </c>
      <c r="O123" s="61">
        <v>0</v>
      </c>
      <c r="P123" s="61">
        <v>0</v>
      </c>
      <c r="Q123" s="61">
        <v>0</v>
      </c>
      <c r="R123" s="24">
        <f t="shared" si="74"/>
        <v>1</v>
      </c>
      <c r="S123" s="47"/>
      <c r="T123" s="172" t="s">
        <v>348</v>
      </c>
    </row>
    <row r="124" spans="2:24" ht="16.5" customHeight="1">
      <c r="B124" s="310"/>
      <c r="C124" s="257" t="s">
        <v>337</v>
      </c>
      <c r="D124" s="149" t="s">
        <v>108</v>
      </c>
      <c r="E124" s="94" t="s">
        <v>39</v>
      </c>
      <c r="F124" s="24">
        <f t="shared" si="79"/>
        <v>16</v>
      </c>
      <c r="G124" s="26">
        <f t="shared" si="80"/>
        <v>16</v>
      </c>
      <c r="H124" s="45"/>
      <c r="I124" s="23" t="s">
        <v>1</v>
      </c>
      <c r="J124" s="23" t="s">
        <v>1</v>
      </c>
      <c r="K124" s="45"/>
      <c r="L124" s="45"/>
      <c r="M124" s="61">
        <v>0</v>
      </c>
      <c r="N124" s="61">
        <v>2</v>
      </c>
      <c r="O124" s="61">
        <v>0</v>
      </c>
      <c r="P124" s="61">
        <v>0</v>
      </c>
      <c r="Q124" s="61">
        <v>0</v>
      </c>
      <c r="R124" s="24">
        <f t="shared" si="74"/>
        <v>1</v>
      </c>
      <c r="S124" s="47"/>
      <c r="T124" s="172" t="s">
        <v>348</v>
      </c>
    </row>
    <row r="125" spans="2:24" ht="16.5" customHeight="1">
      <c r="B125" s="310"/>
      <c r="C125" s="257" t="s">
        <v>338</v>
      </c>
      <c r="D125" s="149" t="s">
        <v>108</v>
      </c>
      <c r="E125" s="94" t="s">
        <v>39</v>
      </c>
      <c r="F125" s="24">
        <f t="shared" si="79"/>
        <v>16</v>
      </c>
      <c r="G125" s="26">
        <f t="shared" si="80"/>
        <v>16</v>
      </c>
      <c r="H125" s="45"/>
      <c r="I125" s="23" t="s">
        <v>1</v>
      </c>
      <c r="J125" s="23" t="s">
        <v>1</v>
      </c>
      <c r="K125" s="45"/>
      <c r="L125" s="45"/>
      <c r="M125" s="61">
        <v>0</v>
      </c>
      <c r="N125" s="61">
        <v>0</v>
      </c>
      <c r="O125" s="61">
        <v>2</v>
      </c>
      <c r="P125" s="61">
        <v>0</v>
      </c>
      <c r="Q125" s="61">
        <v>0</v>
      </c>
      <c r="R125" s="24">
        <f t="shared" si="74"/>
        <v>1</v>
      </c>
      <c r="S125" s="47"/>
      <c r="T125" s="172" t="s">
        <v>348</v>
      </c>
    </row>
    <row r="126" spans="2:24" ht="16.5" customHeight="1">
      <c r="B126" s="310"/>
      <c r="C126" s="257" t="s">
        <v>339</v>
      </c>
      <c r="D126" s="149" t="s">
        <v>108</v>
      </c>
      <c r="E126" s="94" t="s">
        <v>39</v>
      </c>
      <c r="F126" s="24">
        <f t="shared" si="79"/>
        <v>16</v>
      </c>
      <c r="G126" s="26">
        <f t="shared" si="80"/>
        <v>16</v>
      </c>
      <c r="H126" s="45"/>
      <c r="I126" s="23" t="s">
        <v>1</v>
      </c>
      <c r="J126" s="23" t="s">
        <v>1</v>
      </c>
      <c r="K126" s="45"/>
      <c r="L126" s="45"/>
      <c r="M126" s="61">
        <v>0</v>
      </c>
      <c r="N126" s="61">
        <v>0</v>
      </c>
      <c r="O126" s="61">
        <v>0</v>
      </c>
      <c r="P126" s="61">
        <v>2</v>
      </c>
      <c r="Q126" s="61">
        <v>0</v>
      </c>
      <c r="R126" s="24">
        <f t="shared" si="74"/>
        <v>1</v>
      </c>
      <c r="S126" s="47"/>
      <c r="T126" s="172" t="s">
        <v>348</v>
      </c>
    </row>
    <row r="127" spans="2:24" ht="16.5" customHeight="1">
      <c r="B127" s="310"/>
      <c r="C127" s="257" t="s">
        <v>104</v>
      </c>
      <c r="D127" s="149" t="s">
        <v>108</v>
      </c>
      <c r="E127" s="94" t="s">
        <v>39</v>
      </c>
      <c r="F127" s="24">
        <f t="shared" ref="F127:F128" si="81">SUM(M127:Q127)*$F$1</f>
        <v>32</v>
      </c>
      <c r="G127" s="26">
        <f t="shared" ref="G127:G128" si="82">F127</f>
        <v>32</v>
      </c>
      <c r="H127" s="45"/>
      <c r="I127" s="23" t="s">
        <v>1</v>
      </c>
      <c r="J127" s="23" t="s">
        <v>1</v>
      </c>
      <c r="K127" s="45"/>
      <c r="L127" s="45"/>
      <c r="M127" s="61">
        <v>2</v>
      </c>
      <c r="N127" s="61">
        <v>2</v>
      </c>
      <c r="O127" s="61">
        <v>0</v>
      </c>
      <c r="P127" s="61">
        <v>0</v>
      </c>
      <c r="Q127" s="61">
        <v>0</v>
      </c>
      <c r="R127" s="24">
        <f t="shared" si="74"/>
        <v>2</v>
      </c>
      <c r="S127" s="47"/>
      <c r="T127" s="172" t="s">
        <v>349</v>
      </c>
    </row>
    <row r="128" spans="2:24" ht="16.5" customHeight="1">
      <c r="B128" s="310"/>
      <c r="C128" s="257" t="s">
        <v>101</v>
      </c>
      <c r="D128" s="149" t="s">
        <v>108</v>
      </c>
      <c r="E128" s="94" t="s">
        <v>39</v>
      </c>
      <c r="F128" s="24">
        <f t="shared" si="81"/>
        <v>32</v>
      </c>
      <c r="G128" s="26">
        <f t="shared" si="82"/>
        <v>32</v>
      </c>
      <c r="H128" s="45"/>
      <c r="I128" s="23" t="s">
        <v>1</v>
      </c>
      <c r="J128" s="23" t="s">
        <v>1</v>
      </c>
      <c r="K128" s="45"/>
      <c r="L128" s="45"/>
      <c r="M128" s="61">
        <v>0</v>
      </c>
      <c r="N128" s="61">
        <v>0</v>
      </c>
      <c r="O128" s="61">
        <v>2</v>
      </c>
      <c r="P128" s="61">
        <v>2</v>
      </c>
      <c r="Q128" s="61">
        <v>0</v>
      </c>
      <c r="R128" s="24">
        <f t="shared" si="74"/>
        <v>2</v>
      </c>
      <c r="S128" s="47"/>
      <c r="T128" s="172" t="s">
        <v>349</v>
      </c>
    </row>
    <row r="129" spans="2:24" ht="16.5" customHeight="1">
      <c r="B129" s="310"/>
      <c r="C129" s="22" t="s">
        <v>308</v>
      </c>
      <c r="D129" s="149" t="s">
        <v>108</v>
      </c>
      <c r="E129" s="92" t="s">
        <v>28</v>
      </c>
      <c r="F129" s="26">
        <f t="shared" si="72"/>
        <v>64</v>
      </c>
      <c r="G129" s="106">
        <f>F129*$F$3</f>
        <v>192</v>
      </c>
      <c r="H129" s="45"/>
      <c r="I129" s="23" t="s">
        <v>1</v>
      </c>
      <c r="J129" s="23" t="s">
        <v>1</v>
      </c>
      <c r="K129" s="25"/>
      <c r="L129" s="45"/>
      <c r="M129" s="61">
        <v>4</v>
      </c>
      <c r="N129" s="61">
        <v>4</v>
      </c>
      <c r="O129" s="61">
        <v>0</v>
      </c>
      <c r="P129" s="61">
        <v>0</v>
      </c>
      <c r="Q129" s="61">
        <v>0</v>
      </c>
      <c r="R129" s="24">
        <f t="shared" si="74"/>
        <v>4</v>
      </c>
      <c r="S129" s="47"/>
      <c r="T129" s="172"/>
    </row>
    <row r="130" spans="2:24" ht="16.5" customHeight="1">
      <c r="B130" s="310"/>
      <c r="C130" s="22" t="s">
        <v>309</v>
      </c>
      <c r="D130" s="149" t="s">
        <v>108</v>
      </c>
      <c r="E130" s="92" t="s">
        <v>28</v>
      </c>
      <c r="F130" s="26">
        <f t="shared" ref="F130:F132" si="83">SUM(M130:Q130)*$F$1</f>
        <v>64</v>
      </c>
      <c r="G130" s="106">
        <f>F130*$F$3</f>
        <v>192</v>
      </c>
      <c r="H130" s="44"/>
      <c r="I130" s="23" t="s">
        <v>1</v>
      </c>
      <c r="J130" s="23" t="s">
        <v>1</v>
      </c>
      <c r="K130" s="45"/>
      <c r="L130" s="45"/>
      <c r="M130" s="61">
        <v>0</v>
      </c>
      <c r="N130" s="61">
        <v>0</v>
      </c>
      <c r="O130" s="61">
        <v>4</v>
      </c>
      <c r="P130" s="61">
        <v>4</v>
      </c>
      <c r="Q130" s="61">
        <v>0</v>
      </c>
      <c r="R130" s="24">
        <f t="shared" si="74"/>
        <v>4</v>
      </c>
      <c r="S130" s="47"/>
      <c r="T130" s="172"/>
    </row>
    <row r="131" spans="2:24" ht="16.5" customHeight="1">
      <c r="B131" s="310"/>
      <c r="C131" s="43" t="s">
        <v>131</v>
      </c>
      <c r="D131" s="149" t="s">
        <v>108</v>
      </c>
      <c r="E131" s="92" t="s">
        <v>28</v>
      </c>
      <c r="F131" s="26">
        <f t="shared" ref="F131" si="84">SUM(M131:Q131)*$F$1</f>
        <v>16</v>
      </c>
      <c r="G131" s="26">
        <f t="shared" ref="G131" si="85">F131</f>
        <v>16</v>
      </c>
      <c r="H131" s="44"/>
      <c r="I131" s="23" t="s">
        <v>1</v>
      </c>
      <c r="J131" s="23" t="s">
        <v>1</v>
      </c>
      <c r="K131" s="25"/>
      <c r="L131" s="45"/>
      <c r="M131" s="46">
        <v>2</v>
      </c>
      <c r="N131" s="46">
        <v>0</v>
      </c>
      <c r="O131" s="46">
        <v>0</v>
      </c>
      <c r="P131" s="46">
        <v>0</v>
      </c>
      <c r="Q131" s="46">
        <v>0</v>
      </c>
      <c r="R131" s="24">
        <f t="shared" si="74"/>
        <v>1</v>
      </c>
      <c r="S131" s="47"/>
      <c r="T131" s="172"/>
    </row>
    <row r="132" spans="2:24" ht="16.5" customHeight="1">
      <c r="B132" s="310"/>
      <c r="C132" s="22" t="s">
        <v>122</v>
      </c>
      <c r="D132" s="149" t="s">
        <v>108</v>
      </c>
      <c r="E132" s="92" t="s">
        <v>28</v>
      </c>
      <c r="F132" s="26">
        <f t="shared" si="83"/>
        <v>32</v>
      </c>
      <c r="G132" s="26">
        <f t="shared" ref="G132" si="86">F132</f>
        <v>32</v>
      </c>
      <c r="H132" s="45"/>
      <c r="I132" s="23" t="s">
        <v>1</v>
      </c>
      <c r="J132" s="23" t="s">
        <v>1</v>
      </c>
      <c r="K132" s="45"/>
      <c r="L132" s="45"/>
      <c r="M132" s="61">
        <v>4</v>
      </c>
      <c r="N132" s="61">
        <v>0</v>
      </c>
      <c r="O132" s="61">
        <v>0</v>
      </c>
      <c r="P132" s="61">
        <v>0</v>
      </c>
      <c r="Q132" s="61">
        <v>0</v>
      </c>
      <c r="R132" s="24">
        <f t="shared" si="74"/>
        <v>2</v>
      </c>
      <c r="S132" s="47"/>
      <c r="T132" s="172"/>
    </row>
    <row r="133" spans="2:24" ht="16.5" customHeight="1">
      <c r="B133" s="310"/>
      <c r="C133" s="43" t="s">
        <v>119</v>
      </c>
      <c r="D133" s="149" t="s">
        <v>108</v>
      </c>
      <c r="E133" s="92" t="s">
        <v>28</v>
      </c>
      <c r="F133" s="26">
        <f t="shared" ref="F133" si="87">SUM(M133:Q133)*$F$1</f>
        <v>96</v>
      </c>
      <c r="G133" s="26">
        <f t="shared" ref="G133:G136" si="88">F133</f>
        <v>96</v>
      </c>
      <c r="H133" s="45"/>
      <c r="I133" s="23" t="s">
        <v>1</v>
      </c>
      <c r="J133" s="23" t="s">
        <v>1</v>
      </c>
      <c r="K133" s="45"/>
      <c r="L133" s="45"/>
      <c r="M133" s="61">
        <v>0</v>
      </c>
      <c r="N133" s="61">
        <v>4</v>
      </c>
      <c r="O133" s="61">
        <v>4</v>
      </c>
      <c r="P133" s="61">
        <v>4</v>
      </c>
      <c r="Q133" s="61">
        <v>0</v>
      </c>
      <c r="R133" s="24">
        <f t="shared" si="74"/>
        <v>6</v>
      </c>
      <c r="S133" s="47"/>
      <c r="T133" s="172"/>
    </row>
    <row r="134" spans="2:24" ht="16.5" customHeight="1">
      <c r="B134" s="310"/>
      <c r="C134" s="43" t="s">
        <v>135</v>
      </c>
      <c r="D134" s="149" t="s">
        <v>108</v>
      </c>
      <c r="E134" s="92" t="s">
        <v>28</v>
      </c>
      <c r="F134" s="26">
        <f t="shared" si="72"/>
        <v>96</v>
      </c>
      <c r="G134" s="26">
        <f t="shared" si="88"/>
        <v>96</v>
      </c>
      <c r="H134" s="45"/>
      <c r="I134" s="23" t="s">
        <v>1</v>
      </c>
      <c r="J134" s="23" t="s">
        <v>1</v>
      </c>
      <c r="K134" s="44"/>
      <c r="L134" s="44"/>
      <c r="M134" s="61">
        <v>0</v>
      </c>
      <c r="N134" s="61">
        <v>4</v>
      </c>
      <c r="O134" s="61">
        <v>4</v>
      </c>
      <c r="P134" s="61">
        <v>4</v>
      </c>
      <c r="Q134" s="61">
        <v>0</v>
      </c>
      <c r="R134" s="24">
        <f t="shared" si="74"/>
        <v>6</v>
      </c>
      <c r="S134" s="47"/>
      <c r="T134" s="172"/>
    </row>
    <row r="135" spans="2:24" ht="16.5" customHeight="1">
      <c r="B135" s="310"/>
      <c r="C135" s="43" t="s">
        <v>148</v>
      </c>
      <c r="D135" s="149" t="s">
        <v>108</v>
      </c>
      <c r="E135" s="92" t="s">
        <v>28</v>
      </c>
      <c r="F135" s="26">
        <f t="shared" si="72"/>
        <v>16</v>
      </c>
      <c r="G135" s="26">
        <f t="shared" si="88"/>
        <v>16</v>
      </c>
      <c r="H135" s="45"/>
      <c r="I135" s="44" t="s">
        <v>1</v>
      </c>
      <c r="J135" s="23" t="s">
        <v>1</v>
      </c>
      <c r="K135" s="44"/>
      <c r="L135" s="44"/>
      <c r="M135" s="61">
        <v>2</v>
      </c>
      <c r="N135" s="61">
        <v>0</v>
      </c>
      <c r="O135" s="61">
        <v>0</v>
      </c>
      <c r="P135" s="61">
        <v>0</v>
      </c>
      <c r="Q135" s="61">
        <v>0</v>
      </c>
      <c r="R135" s="24">
        <f t="shared" si="74"/>
        <v>1</v>
      </c>
      <c r="S135" s="47"/>
      <c r="T135" s="172"/>
    </row>
    <row r="136" spans="2:24" ht="16.5" customHeight="1" thickBot="1">
      <c r="B136" s="310"/>
      <c r="C136" s="43" t="s">
        <v>149</v>
      </c>
      <c r="D136" s="149" t="s">
        <v>108</v>
      </c>
      <c r="E136" s="92" t="s">
        <v>28</v>
      </c>
      <c r="F136" s="26">
        <f t="shared" si="72"/>
        <v>16</v>
      </c>
      <c r="G136" s="26">
        <f t="shared" si="88"/>
        <v>16</v>
      </c>
      <c r="H136" s="45"/>
      <c r="I136" s="44" t="s">
        <v>1</v>
      </c>
      <c r="J136" s="23" t="s">
        <v>1</v>
      </c>
      <c r="K136" s="44"/>
      <c r="L136" s="44"/>
      <c r="M136" s="61">
        <v>0</v>
      </c>
      <c r="N136" s="61">
        <v>0</v>
      </c>
      <c r="O136" s="61">
        <v>2</v>
      </c>
      <c r="P136" s="61">
        <v>0</v>
      </c>
      <c r="Q136" s="61">
        <v>0</v>
      </c>
      <c r="R136" s="24">
        <f t="shared" si="74"/>
        <v>1</v>
      </c>
      <c r="S136" s="47"/>
      <c r="T136" s="172"/>
    </row>
    <row r="137" spans="2:24" ht="16.5" customHeight="1" thickBot="1">
      <c r="B137" s="311"/>
      <c r="C137" s="17" t="s">
        <v>11</v>
      </c>
      <c r="D137" s="17"/>
      <c r="E137" s="4"/>
      <c r="F137" s="11">
        <f>SUM(F116:F136)</f>
        <v>1216</v>
      </c>
      <c r="G137" s="11">
        <f>SUM(G116:G136)</f>
        <v>1472</v>
      </c>
      <c r="H137" s="96">
        <f>SUMIF(E116:E136,"必須",G116:G136)</f>
        <v>736</v>
      </c>
      <c r="I137" s="105">
        <f>SUMIF(E116:E136,"選必",G116:G136)</f>
        <v>0</v>
      </c>
      <c r="J137" s="98">
        <f>SUMIF(E116:E136,"選択",G116:G136)</f>
        <v>736</v>
      </c>
      <c r="K137" s="12"/>
      <c r="L137" s="12"/>
      <c r="M137" s="11">
        <f t="shared" ref="M137:R137" si="89">SUM(M116:M136)</f>
        <v>38</v>
      </c>
      <c r="N137" s="11">
        <f t="shared" si="89"/>
        <v>38</v>
      </c>
      <c r="O137" s="11">
        <f t="shared" si="89"/>
        <v>38</v>
      </c>
      <c r="P137" s="11">
        <f t="shared" si="89"/>
        <v>38</v>
      </c>
      <c r="Q137" s="11">
        <f t="shared" si="89"/>
        <v>0</v>
      </c>
      <c r="R137" s="11">
        <f t="shared" si="89"/>
        <v>64</v>
      </c>
      <c r="S137" s="47"/>
      <c r="T137" s="172"/>
      <c r="U137" s="6"/>
      <c r="V137" s="6"/>
      <c r="W137" s="6"/>
      <c r="X137" s="109"/>
    </row>
    <row r="138" spans="2:24" ht="16.5" customHeight="1">
      <c r="B138" s="298" t="s">
        <v>141</v>
      </c>
      <c r="C138" s="19" t="s">
        <v>69</v>
      </c>
      <c r="D138" s="148" t="s">
        <v>107</v>
      </c>
      <c r="E138" s="91" t="s">
        <v>27</v>
      </c>
      <c r="F138" s="30">
        <f>SUM(M138:Q138)*$F$1</f>
        <v>64</v>
      </c>
      <c r="G138" s="30">
        <f>F138</f>
        <v>64</v>
      </c>
      <c r="H138" s="20" t="s">
        <v>1</v>
      </c>
      <c r="I138" s="20"/>
      <c r="J138" s="20" t="s">
        <v>1</v>
      </c>
      <c r="K138" s="20"/>
      <c r="L138" s="20"/>
      <c r="M138" s="21">
        <v>2</v>
      </c>
      <c r="N138" s="21">
        <v>2</v>
      </c>
      <c r="O138" s="21">
        <v>2</v>
      </c>
      <c r="P138" s="21">
        <v>2</v>
      </c>
      <c r="Q138" s="21">
        <v>0</v>
      </c>
      <c r="R138" s="108">
        <f>F138/$F$2/2</f>
        <v>2</v>
      </c>
      <c r="S138" s="47"/>
      <c r="T138" s="172"/>
    </row>
    <row r="139" spans="2:24" ht="16.5" customHeight="1">
      <c r="B139" s="299"/>
      <c r="C139" s="43" t="s">
        <v>310</v>
      </c>
      <c r="D139" s="149" t="s">
        <v>107</v>
      </c>
      <c r="E139" s="92" t="s">
        <v>28</v>
      </c>
      <c r="F139" s="26">
        <f>SUM(M139:Q139)*$F$1</f>
        <v>64</v>
      </c>
      <c r="G139" s="26">
        <f>F139</f>
        <v>64</v>
      </c>
      <c r="H139" s="44" t="s">
        <v>0</v>
      </c>
      <c r="I139" s="44"/>
      <c r="J139" s="23" t="s">
        <v>0</v>
      </c>
      <c r="K139" s="45"/>
      <c r="L139" s="45"/>
      <c r="M139" s="46">
        <v>2</v>
      </c>
      <c r="N139" s="46">
        <v>2</v>
      </c>
      <c r="O139" s="46">
        <v>2</v>
      </c>
      <c r="P139" s="46">
        <v>2</v>
      </c>
      <c r="Q139" s="46">
        <v>0</v>
      </c>
      <c r="R139" s="24">
        <f>F139/$F$2</f>
        <v>4</v>
      </c>
      <c r="S139" s="47"/>
      <c r="T139" s="172"/>
    </row>
    <row r="140" spans="2:24" ht="16.5" customHeight="1">
      <c r="B140" s="299"/>
      <c r="C140" s="43" t="s">
        <v>311</v>
      </c>
      <c r="D140" s="149" t="s">
        <v>107</v>
      </c>
      <c r="E140" s="93" t="s">
        <v>67</v>
      </c>
      <c r="F140" s="26">
        <f t="shared" ref="F140:F141" si="90">SUM(M140:Q140)*$F$1</f>
        <v>160</v>
      </c>
      <c r="G140" s="26">
        <f t="shared" ref="G140:G141" si="91">F140</f>
        <v>160</v>
      </c>
      <c r="H140" s="44" t="s">
        <v>0</v>
      </c>
      <c r="I140" s="44"/>
      <c r="J140" s="23" t="s">
        <v>0</v>
      </c>
      <c r="K140" s="45"/>
      <c r="L140" s="45"/>
      <c r="M140" s="61">
        <v>10</v>
      </c>
      <c r="N140" s="61">
        <v>10</v>
      </c>
      <c r="O140" s="61">
        <v>0</v>
      </c>
      <c r="P140" s="61">
        <v>0</v>
      </c>
      <c r="Q140" s="61">
        <v>0</v>
      </c>
      <c r="R140" s="170">
        <f>F140/$F$2/2</f>
        <v>5</v>
      </c>
      <c r="S140" s="47"/>
      <c r="T140" s="172"/>
    </row>
    <row r="141" spans="2:24" ht="16.5" customHeight="1" thickBot="1">
      <c r="B141" s="299"/>
      <c r="C141" s="169" t="s">
        <v>312</v>
      </c>
      <c r="D141" s="168" t="s">
        <v>107</v>
      </c>
      <c r="E141" s="193" t="s">
        <v>67</v>
      </c>
      <c r="F141" s="32">
        <f t="shared" si="90"/>
        <v>0</v>
      </c>
      <c r="G141" s="32">
        <f t="shared" si="91"/>
        <v>0</v>
      </c>
      <c r="H141" s="52" t="s">
        <v>0</v>
      </c>
      <c r="I141" s="52"/>
      <c r="J141" s="28" t="s">
        <v>0</v>
      </c>
      <c r="K141" s="166"/>
      <c r="L141" s="166"/>
      <c r="M141" s="192"/>
      <c r="N141" s="192"/>
      <c r="O141" s="192"/>
      <c r="P141" s="192"/>
      <c r="Q141" s="192"/>
      <c r="R141" s="161">
        <f t="shared" ref="R141" si="92">F141/$F$2</f>
        <v>0</v>
      </c>
      <c r="S141" s="47"/>
      <c r="T141" s="172"/>
    </row>
    <row r="142" spans="2:24" ht="16.5" customHeight="1">
      <c r="B142" s="299"/>
      <c r="C142" s="43" t="s">
        <v>272</v>
      </c>
      <c r="D142" s="149" t="s">
        <v>108</v>
      </c>
      <c r="E142" s="95" t="s">
        <v>28</v>
      </c>
      <c r="F142" s="46">
        <f>SUM(M142:Q142)*$F$1</f>
        <v>64</v>
      </c>
      <c r="G142" s="191">
        <f>F142*$F$3</f>
        <v>192</v>
      </c>
      <c r="H142" s="45"/>
      <c r="I142" s="44" t="s">
        <v>1</v>
      </c>
      <c r="J142" s="44" t="s">
        <v>1</v>
      </c>
      <c r="K142" s="45"/>
      <c r="L142" s="45"/>
      <c r="M142" s="46">
        <v>4</v>
      </c>
      <c r="N142" s="46">
        <v>4</v>
      </c>
      <c r="O142" s="46">
        <v>0</v>
      </c>
      <c r="P142" s="46">
        <v>0</v>
      </c>
      <c r="Q142" s="46">
        <v>0</v>
      </c>
      <c r="R142" s="61">
        <f t="shared" ref="R142" si="93">F142/$F$2</f>
        <v>4</v>
      </c>
      <c r="S142" s="47"/>
      <c r="T142" s="172"/>
    </row>
    <row r="143" spans="2:24" ht="16.5" customHeight="1">
      <c r="B143" s="299"/>
      <c r="C143" s="22" t="s">
        <v>273</v>
      </c>
      <c r="D143" s="149" t="s">
        <v>108</v>
      </c>
      <c r="E143" s="92" t="s">
        <v>28</v>
      </c>
      <c r="F143" s="26">
        <f t="shared" ref="F143:F149" si="94">SUM(M143:Q143)*$F$1</f>
        <v>64</v>
      </c>
      <c r="G143" s="106">
        <f>F143*$F$3</f>
        <v>192</v>
      </c>
      <c r="H143" s="45"/>
      <c r="I143" s="23" t="s">
        <v>1</v>
      </c>
      <c r="J143" s="23" t="s">
        <v>1</v>
      </c>
      <c r="K143" s="25"/>
      <c r="L143" s="45"/>
      <c r="M143" s="46">
        <v>0</v>
      </c>
      <c r="N143" s="46">
        <v>0</v>
      </c>
      <c r="O143" s="46">
        <v>4</v>
      </c>
      <c r="P143" s="46">
        <v>4</v>
      </c>
      <c r="Q143" s="46">
        <v>0</v>
      </c>
      <c r="R143" s="24">
        <f t="shared" ref="R143:R147" si="95">F143/$F$2</f>
        <v>4</v>
      </c>
      <c r="S143" s="47"/>
      <c r="T143" s="172"/>
    </row>
    <row r="144" spans="2:24" ht="16.5" customHeight="1">
      <c r="B144" s="299"/>
      <c r="C144" s="22" t="s">
        <v>313</v>
      </c>
      <c r="D144" s="149" t="s">
        <v>108</v>
      </c>
      <c r="E144" s="92" t="s">
        <v>28</v>
      </c>
      <c r="F144" s="26">
        <f t="shared" ref="F144" si="96">SUM(M144:Q144)*$F$1</f>
        <v>32</v>
      </c>
      <c r="G144" s="26">
        <f t="shared" ref="G144:G149" si="97">F144</f>
        <v>32</v>
      </c>
      <c r="H144" s="45"/>
      <c r="I144" s="23" t="s">
        <v>1</v>
      </c>
      <c r="J144" s="23" t="s">
        <v>1</v>
      </c>
      <c r="K144" s="25"/>
      <c r="L144" s="45"/>
      <c r="M144" s="61">
        <v>2</v>
      </c>
      <c r="N144" s="61">
        <v>2</v>
      </c>
      <c r="O144" s="61">
        <v>0</v>
      </c>
      <c r="P144" s="61">
        <v>0</v>
      </c>
      <c r="Q144" s="61">
        <v>0</v>
      </c>
      <c r="R144" s="24">
        <f t="shared" si="95"/>
        <v>2</v>
      </c>
      <c r="S144" s="47"/>
      <c r="T144" s="172"/>
    </row>
    <row r="145" spans="2:24" ht="16.5" customHeight="1">
      <c r="B145" s="299"/>
      <c r="C145" s="22" t="s">
        <v>314</v>
      </c>
      <c r="D145" s="149" t="s">
        <v>108</v>
      </c>
      <c r="E145" s="93" t="s">
        <v>67</v>
      </c>
      <c r="F145" s="26">
        <f t="shared" ref="F145" si="98">SUM(M145:Q145)*$F$1</f>
        <v>32</v>
      </c>
      <c r="G145" s="26">
        <f t="shared" ref="G145" si="99">F145</f>
        <v>32</v>
      </c>
      <c r="H145" s="87"/>
      <c r="I145" s="23" t="s">
        <v>357</v>
      </c>
      <c r="J145" s="23" t="s">
        <v>1</v>
      </c>
      <c r="K145" s="88"/>
      <c r="L145" s="87"/>
      <c r="M145" s="61">
        <v>2</v>
      </c>
      <c r="N145" s="61">
        <v>2</v>
      </c>
      <c r="O145" s="61">
        <v>0</v>
      </c>
      <c r="P145" s="61">
        <v>0</v>
      </c>
      <c r="Q145" s="61">
        <v>0</v>
      </c>
      <c r="R145" s="24">
        <f t="shared" si="95"/>
        <v>2</v>
      </c>
      <c r="S145" s="47"/>
      <c r="T145" s="172" t="s">
        <v>358</v>
      </c>
    </row>
    <row r="146" spans="2:24" ht="16.5" customHeight="1">
      <c r="B146" s="299"/>
      <c r="C146" s="22" t="s">
        <v>340</v>
      </c>
      <c r="D146" s="149" t="s">
        <v>108</v>
      </c>
      <c r="E146" s="93" t="s">
        <v>67</v>
      </c>
      <c r="F146" s="26">
        <f t="shared" ref="F146:F147" si="100">SUM(M146:Q146)*$F$1</f>
        <v>16</v>
      </c>
      <c r="G146" s="26">
        <f t="shared" ref="G146:G147" si="101">F146</f>
        <v>16</v>
      </c>
      <c r="H146" s="87"/>
      <c r="I146" s="23" t="s">
        <v>357</v>
      </c>
      <c r="J146" s="23" t="s">
        <v>1</v>
      </c>
      <c r="K146" s="88"/>
      <c r="L146" s="87"/>
      <c r="M146" s="158">
        <v>2</v>
      </c>
      <c r="N146" s="158">
        <v>0</v>
      </c>
      <c r="O146" s="158">
        <v>0</v>
      </c>
      <c r="P146" s="158">
        <v>0</v>
      </c>
      <c r="Q146" s="158">
        <v>0</v>
      </c>
      <c r="R146" s="24">
        <f t="shared" si="95"/>
        <v>1</v>
      </c>
      <c r="S146" s="47"/>
      <c r="T146" s="172" t="s">
        <v>348</v>
      </c>
    </row>
    <row r="147" spans="2:24" ht="16.5" customHeight="1">
      <c r="B147" s="299"/>
      <c r="C147" s="22" t="s">
        <v>341</v>
      </c>
      <c r="D147" s="149" t="s">
        <v>108</v>
      </c>
      <c r="E147" s="93" t="s">
        <v>67</v>
      </c>
      <c r="F147" s="26">
        <f t="shared" si="100"/>
        <v>16</v>
      </c>
      <c r="G147" s="26">
        <f t="shared" si="101"/>
        <v>16</v>
      </c>
      <c r="H147" s="87"/>
      <c r="I147" s="23" t="s">
        <v>357</v>
      </c>
      <c r="J147" s="23" t="s">
        <v>1</v>
      </c>
      <c r="K147" s="88"/>
      <c r="L147" s="87"/>
      <c r="M147" s="158">
        <v>0</v>
      </c>
      <c r="N147" s="158">
        <v>2</v>
      </c>
      <c r="O147" s="158">
        <v>0</v>
      </c>
      <c r="P147" s="158">
        <v>0</v>
      </c>
      <c r="Q147" s="158">
        <v>0</v>
      </c>
      <c r="R147" s="24">
        <f t="shared" si="95"/>
        <v>1</v>
      </c>
      <c r="S147" s="47"/>
      <c r="T147" s="172" t="s">
        <v>348</v>
      </c>
    </row>
    <row r="148" spans="2:24" ht="16.5" customHeight="1">
      <c r="B148" s="299"/>
      <c r="C148" s="22" t="s">
        <v>155</v>
      </c>
      <c r="D148" s="149" t="s">
        <v>108</v>
      </c>
      <c r="E148" s="93" t="s">
        <v>67</v>
      </c>
      <c r="F148" s="26">
        <f t="shared" ref="F148" si="102">SUM(M148:Q148)*$F$1</f>
        <v>32</v>
      </c>
      <c r="G148" s="26">
        <f t="shared" ref="G148" si="103">F148</f>
        <v>32</v>
      </c>
      <c r="H148" s="87"/>
      <c r="I148" s="23" t="s">
        <v>1</v>
      </c>
      <c r="J148" s="23" t="s">
        <v>1</v>
      </c>
      <c r="K148" s="88"/>
      <c r="L148" s="87" t="s">
        <v>154</v>
      </c>
      <c r="M148" s="158">
        <v>0</v>
      </c>
      <c r="N148" s="158">
        <v>0</v>
      </c>
      <c r="O148" s="158">
        <v>0</v>
      </c>
      <c r="P148" s="158">
        <v>0</v>
      </c>
      <c r="Q148" s="158">
        <v>4</v>
      </c>
      <c r="R148" s="170">
        <f>F148/$F$2/2</f>
        <v>1</v>
      </c>
      <c r="S148" s="47"/>
      <c r="T148" s="172"/>
    </row>
    <row r="149" spans="2:24" ht="16.5" customHeight="1">
      <c r="B149" s="299"/>
      <c r="C149" s="22" t="s">
        <v>355</v>
      </c>
      <c r="D149" s="149" t="s">
        <v>108</v>
      </c>
      <c r="E149" s="292" t="s">
        <v>42</v>
      </c>
      <c r="F149" s="289">
        <f t="shared" si="94"/>
        <v>128</v>
      </c>
      <c r="G149" s="289">
        <f t="shared" si="97"/>
        <v>128</v>
      </c>
      <c r="H149" s="287"/>
      <c r="I149" s="287" t="s">
        <v>1</v>
      </c>
      <c r="J149" s="287" t="s">
        <v>1</v>
      </c>
      <c r="K149" s="287"/>
      <c r="L149" s="287"/>
      <c r="M149" s="289">
        <v>8</v>
      </c>
      <c r="N149" s="289">
        <v>8</v>
      </c>
      <c r="O149" s="289">
        <v>0</v>
      </c>
      <c r="P149" s="289">
        <v>0</v>
      </c>
      <c r="Q149" s="289">
        <v>0</v>
      </c>
      <c r="R149" s="289">
        <f>F149/$F$2</f>
        <v>8</v>
      </c>
      <c r="S149" s="47"/>
      <c r="T149" s="172" t="s">
        <v>348</v>
      </c>
    </row>
    <row r="150" spans="2:24" ht="16.5" customHeight="1">
      <c r="B150" s="299"/>
      <c r="C150" s="22" t="s">
        <v>318</v>
      </c>
      <c r="D150" s="149" t="s">
        <v>108</v>
      </c>
      <c r="E150" s="313"/>
      <c r="F150" s="303"/>
      <c r="G150" s="303"/>
      <c r="H150" s="306"/>
      <c r="I150" s="306"/>
      <c r="J150" s="306"/>
      <c r="K150" s="306"/>
      <c r="L150" s="306"/>
      <c r="M150" s="303"/>
      <c r="N150" s="303"/>
      <c r="O150" s="303"/>
      <c r="P150" s="303"/>
      <c r="Q150" s="303"/>
      <c r="R150" s="305"/>
      <c r="S150" s="47"/>
      <c r="T150" s="172" t="s">
        <v>358</v>
      </c>
    </row>
    <row r="151" spans="2:24" ht="16.5" customHeight="1">
      <c r="B151" s="299"/>
      <c r="C151" s="22" t="s">
        <v>356</v>
      </c>
      <c r="D151" s="149" t="s">
        <v>108</v>
      </c>
      <c r="E151" s="292" t="s">
        <v>42</v>
      </c>
      <c r="F151" s="289">
        <f t="shared" ref="F151" si="104">SUM(M151:Q151)*$F$1</f>
        <v>192</v>
      </c>
      <c r="G151" s="289">
        <f t="shared" ref="G151" si="105">F151</f>
        <v>192</v>
      </c>
      <c r="H151" s="287"/>
      <c r="I151" s="287" t="s">
        <v>1</v>
      </c>
      <c r="J151" s="287"/>
      <c r="K151" s="287" t="s">
        <v>1</v>
      </c>
      <c r="L151" s="287"/>
      <c r="M151" s="289">
        <v>0</v>
      </c>
      <c r="N151" s="289">
        <v>0</v>
      </c>
      <c r="O151" s="289">
        <v>12</v>
      </c>
      <c r="P151" s="289">
        <v>12</v>
      </c>
      <c r="Q151" s="289">
        <v>0</v>
      </c>
      <c r="R151" s="302">
        <f>F151/$F$2/3*2</f>
        <v>8</v>
      </c>
      <c r="S151" s="47"/>
      <c r="T151" s="172" t="s">
        <v>348</v>
      </c>
    </row>
    <row r="152" spans="2:24" ht="16.5" customHeight="1" thickBot="1">
      <c r="B152" s="299"/>
      <c r="C152" s="22" t="s">
        <v>319</v>
      </c>
      <c r="D152" s="149" t="s">
        <v>108</v>
      </c>
      <c r="E152" s="313"/>
      <c r="F152" s="303"/>
      <c r="G152" s="303"/>
      <c r="H152" s="306"/>
      <c r="I152" s="306"/>
      <c r="J152" s="306"/>
      <c r="K152" s="314"/>
      <c r="L152" s="306"/>
      <c r="M152" s="303"/>
      <c r="N152" s="303"/>
      <c r="O152" s="303"/>
      <c r="P152" s="303"/>
      <c r="Q152" s="303"/>
      <c r="R152" s="348"/>
      <c r="S152" s="47"/>
      <c r="T152" s="172" t="s">
        <v>358</v>
      </c>
    </row>
    <row r="153" spans="2:24" ht="16.5" customHeight="1" thickBot="1">
      <c r="B153" s="300"/>
      <c r="C153" s="33" t="s">
        <v>11</v>
      </c>
      <c r="D153" s="33"/>
      <c r="E153" s="5"/>
      <c r="F153" s="11">
        <f>SUM(F138:F152)</f>
        <v>864</v>
      </c>
      <c r="G153" s="11">
        <f>SUM(G138:G152)</f>
        <v>1120</v>
      </c>
      <c r="H153" s="96">
        <f>SUMIF(E138:E152,"必須",G138:G152)</f>
        <v>544</v>
      </c>
      <c r="I153" s="105">
        <f>SUMIF(E138:E152,"選必",G138:G152)</f>
        <v>320</v>
      </c>
      <c r="J153" s="98">
        <f>SUMIF(E138:E152,"選択",G138:G152)</f>
        <v>256</v>
      </c>
      <c r="K153" s="12"/>
      <c r="L153" s="12"/>
      <c r="M153" s="11">
        <f t="shared" ref="M153:R153" si="106">SUM(M138:M152)</f>
        <v>32</v>
      </c>
      <c r="N153" s="11">
        <f t="shared" si="106"/>
        <v>32</v>
      </c>
      <c r="O153" s="11">
        <f t="shared" si="106"/>
        <v>20</v>
      </c>
      <c r="P153" s="11">
        <f t="shared" si="106"/>
        <v>20</v>
      </c>
      <c r="Q153" s="11">
        <f t="shared" si="106"/>
        <v>4</v>
      </c>
      <c r="R153" s="11">
        <f t="shared" si="106"/>
        <v>42</v>
      </c>
      <c r="S153" s="47"/>
      <c r="T153" s="172"/>
      <c r="U153" s="6"/>
      <c r="V153" s="6"/>
      <c r="W153" s="6"/>
      <c r="X153" s="109"/>
    </row>
    <row r="154" spans="2:24" ht="16.5" customHeight="1" thickBot="1">
      <c r="B154" s="55"/>
      <c r="C154" s="48"/>
      <c r="D154" s="48"/>
      <c r="E154" s="13"/>
      <c r="F154" s="13"/>
      <c r="G154" s="13"/>
      <c r="H154" s="47"/>
      <c r="I154" s="47"/>
      <c r="J154" s="47"/>
      <c r="K154" s="47"/>
      <c r="L154" s="47"/>
      <c r="M154" s="13"/>
      <c r="N154" s="13"/>
      <c r="O154" s="13"/>
      <c r="P154" s="13"/>
      <c r="Q154" s="13"/>
      <c r="R154" s="13"/>
      <c r="S154" s="47"/>
      <c r="T154" s="172"/>
    </row>
    <row r="155" spans="2:24" ht="16.5" customHeight="1" thickBot="1">
      <c r="C155" s="35"/>
      <c r="D155" s="35"/>
      <c r="E155" s="34"/>
      <c r="F155" s="34"/>
      <c r="G155" s="34"/>
      <c r="H155" s="34"/>
      <c r="I155" s="4" t="s">
        <v>12</v>
      </c>
      <c r="J155" s="329" t="s">
        <v>8</v>
      </c>
      <c r="K155" s="330"/>
      <c r="L155" s="338" t="s">
        <v>48</v>
      </c>
      <c r="M155" s="339"/>
      <c r="N155" s="84" t="s">
        <v>49</v>
      </c>
      <c r="O155" s="71"/>
      <c r="P155" s="73"/>
      <c r="Q155" s="72"/>
      <c r="R155" s="73"/>
      <c r="S155" s="36"/>
      <c r="T155" s="241"/>
    </row>
    <row r="156" spans="2:24" ht="16.5" customHeight="1">
      <c r="B156" s="6"/>
      <c r="C156" s="35"/>
      <c r="D156" s="35"/>
      <c r="E156" s="14"/>
      <c r="F156" s="18"/>
      <c r="G156" s="18"/>
      <c r="H156" s="34"/>
      <c r="I156" s="7" t="s">
        <v>13</v>
      </c>
      <c r="J156" s="37">
        <f>SUMIF(H90:H114,"○",G90:G114)</f>
        <v>656</v>
      </c>
      <c r="K156" s="38">
        <f>J156/N156</f>
        <v>0.44565217391304346</v>
      </c>
      <c r="L156" s="62">
        <f>SUMIF(I90:I114,"○",G90:G114)</f>
        <v>816</v>
      </c>
      <c r="M156" s="63">
        <f>L156/N156</f>
        <v>0.55434782608695654</v>
      </c>
      <c r="N156" s="70">
        <f>G115</f>
        <v>1472</v>
      </c>
      <c r="O156" s="74"/>
      <c r="P156" s="76"/>
      <c r="Q156" s="75"/>
      <c r="R156" s="76"/>
      <c r="S156" s="36"/>
      <c r="T156" s="241"/>
    </row>
    <row r="157" spans="2:24" ht="16.5" customHeight="1">
      <c r="C157" s="35"/>
      <c r="D157" s="35"/>
      <c r="E157" s="14"/>
      <c r="F157" s="18"/>
      <c r="G157" s="18"/>
      <c r="H157" s="34"/>
      <c r="I157" s="8" t="s">
        <v>14</v>
      </c>
      <c r="J157" s="39">
        <f>SUMIF(H116:H136,"○",G116:G136)</f>
        <v>560</v>
      </c>
      <c r="K157" s="40">
        <f>J157/N157</f>
        <v>0.38043478260869568</v>
      </c>
      <c r="L157" s="64">
        <f>SUMIF(I116:I136,"○",G116:G136)</f>
        <v>912</v>
      </c>
      <c r="M157" s="65">
        <f>L157/N157</f>
        <v>0.61956521739130432</v>
      </c>
      <c r="N157" s="39">
        <f>G137</f>
        <v>1472</v>
      </c>
      <c r="O157" s="74"/>
      <c r="P157" s="76"/>
      <c r="Q157" s="75"/>
      <c r="R157" s="76"/>
      <c r="S157" s="36"/>
      <c r="T157" s="241"/>
    </row>
    <row r="158" spans="2:24" ht="16.5" customHeight="1" thickBot="1">
      <c r="C158" s="35"/>
      <c r="D158" s="35"/>
      <c r="E158" s="14"/>
      <c r="F158" s="18"/>
      <c r="G158" s="18"/>
      <c r="H158" s="34"/>
      <c r="I158" s="50" t="s">
        <v>17</v>
      </c>
      <c r="J158" s="51">
        <f>SUMIF(H138:H152,"○",G138:G152)</f>
        <v>288</v>
      </c>
      <c r="K158" s="49">
        <f>J158/N158</f>
        <v>0.25714285714285712</v>
      </c>
      <c r="L158" s="77">
        <f>SUMIF(I138:I152,"○",G138:G152)</f>
        <v>832</v>
      </c>
      <c r="M158" s="78">
        <f>L158/N158</f>
        <v>0.74285714285714288</v>
      </c>
      <c r="N158" s="51">
        <f>G153</f>
        <v>1120</v>
      </c>
      <c r="O158" s="74"/>
      <c r="P158" s="76"/>
      <c r="Q158" s="75"/>
      <c r="R158" s="76"/>
      <c r="S158" s="36"/>
      <c r="T158" s="241"/>
    </row>
    <row r="159" spans="2:24" ht="16.5" customHeight="1" thickBot="1">
      <c r="C159" s="35"/>
      <c r="D159" s="35"/>
      <c r="E159" s="14"/>
      <c r="F159" s="18"/>
      <c r="G159" s="18"/>
      <c r="H159" s="34"/>
      <c r="I159" s="4" t="s">
        <v>11</v>
      </c>
      <c r="J159" s="79">
        <f>SUM(J156:J158)</f>
        <v>1504</v>
      </c>
      <c r="K159" s="80">
        <f>J159/N159</f>
        <v>0.37007874015748032</v>
      </c>
      <c r="L159" s="81">
        <f>SUM(L156:L158)</f>
        <v>2560</v>
      </c>
      <c r="M159" s="82">
        <f>L159/N159</f>
        <v>0.62992125984251968</v>
      </c>
      <c r="N159" s="83">
        <f>SUM(N156:N158)</f>
        <v>4064</v>
      </c>
      <c r="O159" s="74"/>
      <c r="P159" s="76"/>
      <c r="Q159" s="75"/>
      <c r="R159" s="76"/>
      <c r="S159" s="36"/>
      <c r="T159" s="241"/>
    </row>
    <row r="160" spans="2:24" ht="16.5" customHeight="1">
      <c r="S160" s="36"/>
      <c r="T160" s="241"/>
    </row>
  </sheetData>
  <mergeCells count="74">
    <mergeCell ref="J155:K155"/>
    <mergeCell ref="L155:M155"/>
    <mergeCell ref="R151:R152"/>
    <mergeCell ref="E151:E152"/>
    <mergeCell ref="E149:E150"/>
    <mergeCell ref="F149:F150"/>
    <mergeCell ref="G149:G150"/>
    <mergeCell ref="H149:H150"/>
    <mergeCell ref="I149:I150"/>
    <mergeCell ref="R149:R150"/>
    <mergeCell ref="P149:P150"/>
    <mergeCell ref="N149:N150"/>
    <mergeCell ref="N151:N152"/>
    <mergeCell ref="O151:O152"/>
    <mergeCell ref="Q151:Q152"/>
    <mergeCell ref="P151:P152"/>
    <mergeCell ref="B138:B153"/>
    <mergeCell ref="L88:L89"/>
    <mergeCell ref="M88:Q88"/>
    <mergeCell ref="B116:B137"/>
    <mergeCell ref="K151:K152"/>
    <mergeCell ref="L151:L152"/>
    <mergeCell ref="H151:H152"/>
    <mergeCell ref="I151:I152"/>
    <mergeCell ref="O149:O150"/>
    <mergeCell ref="Q149:Q150"/>
    <mergeCell ref="G151:G152"/>
    <mergeCell ref="F151:F152"/>
    <mergeCell ref="J149:J150"/>
    <mergeCell ref="K149:K150"/>
    <mergeCell ref="L149:L150"/>
    <mergeCell ref="M149:M150"/>
    <mergeCell ref="R34:R35"/>
    <mergeCell ref="B36:B65"/>
    <mergeCell ref="B66:B79"/>
    <mergeCell ref="R88:R89"/>
    <mergeCell ref="B90:B115"/>
    <mergeCell ref="J81:K81"/>
    <mergeCell ref="L81:M81"/>
    <mergeCell ref="B88:B89"/>
    <mergeCell ref="C88:C89"/>
    <mergeCell ref="E88:E89"/>
    <mergeCell ref="F88:F89"/>
    <mergeCell ref="G88:G89"/>
    <mergeCell ref="H88:I88"/>
    <mergeCell ref="B34:B35"/>
    <mergeCell ref="C34:C35"/>
    <mergeCell ref="E34:E35"/>
    <mergeCell ref="R5:R6"/>
    <mergeCell ref="B7:B26"/>
    <mergeCell ref="B5:B6"/>
    <mergeCell ref="C5:C6"/>
    <mergeCell ref="E5:E6"/>
    <mergeCell ref="F5:F6"/>
    <mergeCell ref="G5:G6"/>
    <mergeCell ref="H5:I5"/>
    <mergeCell ref="D5:D6"/>
    <mergeCell ref="J5:K5"/>
    <mergeCell ref="L5:L6"/>
    <mergeCell ref="M5:Q5"/>
    <mergeCell ref="D34:D35"/>
    <mergeCell ref="J28:K28"/>
    <mergeCell ref="L28:M28"/>
    <mergeCell ref="D88:D89"/>
    <mergeCell ref="F34:F35"/>
    <mergeCell ref="G34:G35"/>
    <mergeCell ref="H34:I34"/>
    <mergeCell ref="J34:K34"/>
    <mergeCell ref="L34:L35"/>
    <mergeCell ref="M151:M152"/>
    <mergeCell ref="J151:J152"/>
    <mergeCell ref="J88:K88"/>
    <mergeCell ref="E96:E97"/>
    <mergeCell ref="M34:Q34"/>
  </mergeCells>
  <phoneticPr fontId="1"/>
  <pageMargins left="0.78740157480314965" right="0.78740157480314965" top="0.19685039370078741" bottom="0.23622047244094491" header="0" footer="0"/>
  <pageSetup paperSize="8" scale="70" fitToHeight="0" orientation="portrait" r:id="rId1"/>
  <headerFooter alignWithMargins="0"/>
  <rowBreaks count="2" manualBreakCount="2">
    <brk id="31" max="16383" man="1"/>
    <brk id="8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S101"/>
  <sheetViews>
    <sheetView view="pageBreakPreview" topLeftCell="A47" zoomScale="70" zoomScaleNormal="85" zoomScaleSheetLayoutView="70" workbookViewId="0">
      <selection activeCell="G48" sqref="G48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1" style="15" bestFit="1" customWidth="1"/>
    <col min="5" max="5" width="10" style="2" customWidth="1"/>
    <col min="6" max="7" width="9.125" style="2" customWidth="1"/>
    <col min="8" max="18" width="7" style="2" customWidth="1"/>
    <col min="19" max="19" width="6" style="2" customWidth="1"/>
    <col min="20" max="16384" width="9.25" style="2"/>
  </cols>
  <sheetData>
    <row r="1" spans="1:18">
      <c r="E1" s="2" t="s">
        <v>56</v>
      </c>
      <c r="F1" s="2">
        <v>8</v>
      </c>
      <c r="G1" s="2" t="s">
        <v>53</v>
      </c>
    </row>
    <row r="2" spans="1:18">
      <c r="E2" s="2" t="s">
        <v>55</v>
      </c>
      <c r="F2" s="2">
        <v>16</v>
      </c>
      <c r="G2" s="2" t="s">
        <v>57</v>
      </c>
    </row>
    <row r="3" spans="1:18">
      <c r="E3" s="2" t="s">
        <v>54</v>
      </c>
      <c r="F3" s="2">
        <v>3</v>
      </c>
    </row>
    <row r="4" spans="1:18" ht="21">
      <c r="A4" s="1"/>
      <c r="B4" s="1" t="s">
        <v>60</v>
      </c>
    </row>
    <row r="5" spans="1:18" ht="14.25" thickBot="1">
      <c r="B5" s="3"/>
      <c r="C5" s="16"/>
      <c r="D5" s="1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8" customHeight="1" thickBot="1">
      <c r="B6" s="316" t="s">
        <v>2</v>
      </c>
      <c r="C6" s="349" t="s">
        <v>3</v>
      </c>
      <c r="D6" s="321" t="s">
        <v>106</v>
      </c>
      <c r="E6" s="316" t="s">
        <v>4</v>
      </c>
      <c r="F6" s="323" t="s">
        <v>51</v>
      </c>
      <c r="G6" s="323" t="s">
        <v>52</v>
      </c>
      <c r="H6" s="307" t="s">
        <v>5</v>
      </c>
      <c r="I6" s="325"/>
      <c r="J6" s="307" t="s">
        <v>6</v>
      </c>
      <c r="K6" s="325"/>
      <c r="L6" s="346" t="s">
        <v>26</v>
      </c>
      <c r="M6" s="307" t="s">
        <v>7</v>
      </c>
      <c r="N6" s="308"/>
      <c r="O6" s="308"/>
      <c r="P6" s="308"/>
      <c r="Q6" s="325"/>
      <c r="R6" s="316" t="s">
        <v>35</v>
      </c>
    </row>
    <row r="7" spans="1:18" ht="18" customHeight="1" thickBot="1">
      <c r="B7" s="317"/>
      <c r="C7" s="350"/>
      <c r="D7" s="322"/>
      <c r="E7" s="317"/>
      <c r="F7" s="324"/>
      <c r="G7" s="324"/>
      <c r="H7" s="90" t="s">
        <v>8</v>
      </c>
      <c r="I7" s="90" t="s">
        <v>9</v>
      </c>
      <c r="J7" s="60" t="s">
        <v>29</v>
      </c>
      <c r="K7" s="60" t="s">
        <v>30</v>
      </c>
      <c r="L7" s="347"/>
      <c r="M7" s="10" t="s">
        <v>22</v>
      </c>
      <c r="N7" s="10" t="s">
        <v>23</v>
      </c>
      <c r="O7" s="10" t="s">
        <v>24</v>
      </c>
      <c r="P7" s="10" t="s">
        <v>25</v>
      </c>
      <c r="Q7" s="10" t="s">
        <v>151</v>
      </c>
      <c r="R7" s="317"/>
    </row>
    <row r="8" spans="1:18" ht="16.5" customHeight="1">
      <c r="B8" s="310" t="s">
        <v>15</v>
      </c>
      <c r="C8" s="19" t="s">
        <v>242</v>
      </c>
      <c r="D8" s="148" t="s">
        <v>107</v>
      </c>
      <c r="E8" s="91" t="s">
        <v>50</v>
      </c>
      <c r="F8" s="21">
        <f>SUM(M8:Q8)*$F$1</f>
        <v>32</v>
      </c>
      <c r="G8" s="21">
        <f>F8</f>
        <v>32</v>
      </c>
      <c r="H8" s="20" t="s">
        <v>1</v>
      </c>
      <c r="I8" s="20"/>
      <c r="J8" s="20" t="s">
        <v>1</v>
      </c>
      <c r="K8" s="20"/>
      <c r="L8" s="20"/>
      <c r="M8" s="21">
        <v>2</v>
      </c>
      <c r="N8" s="21">
        <v>2</v>
      </c>
      <c r="O8" s="21">
        <v>0</v>
      </c>
      <c r="P8" s="21">
        <v>0</v>
      </c>
      <c r="Q8" s="21">
        <v>0</v>
      </c>
      <c r="R8" s="21">
        <f>F8/$F$2</f>
        <v>2</v>
      </c>
    </row>
    <row r="9" spans="1:18" ht="16.5" customHeight="1">
      <c r="B9" s="310"/>
      <c r="C9" s="43" t="s">
        <v>320</v>
      </c>
      <c r="D9" s="149" t="s">
        <v>111</v>
      </c>
      <c r="E9" s="92" t="s">
        <v>50</v>
      </c>
      <c r="F9" s="24">
        <f>SUM(M9:Q9)*$F$1</f>
        <v>32</v>
      </c>
      <c r="G9" s="24">
        <f t="shared" ref="G9:G18" si="0">F9</f>
        <v>32</v>
      </c>
      <c r="H9" s="44" t="s">
        <v>1</v>
      </c>
      <c r="I9" s="44"/>
      <c r="J9" s="23" t="s">
        <v>1</v>
      </c>
      <c r="K9" s="44"/>
      <c r="L9" s="44"/>
      <c r="M9" s="61">
        <v>0</v>
      </c>
      <c r="N9" s="61">
        <v>0</v>
      </c>
      <c r="O9" s="61">
        <v>2</v>
      </c>
      <c r="P9" s="61">
        <v>2</v>
      </c>
      <c r="Q9" s="61">
        <v>0</v>
      </c>
      <c r="R9" s="24">
        <f t="shared" ref="R9:R23" si="1">F9/$F$2</f>
        <v>2</v>
      </c>
    </row>
    <row r="10" spans="1:18" ht="16.5" customHeight="1">
      <c r="B10" s="310"/>
      <c r="C10" s="43" t="s">
        <v>244</v>
      </c>
      <c r="D10" s="149" t="s">
        <v>111</v>
      </c>
      <c r="E10" s="93" t="s">
        <v>39</v>
      </c>
      <c r="F10" s="24">
        <f t="shared" ref="F10:F20" si="2">SUM(M10:Q10)*$F$1</f>
        <v>32</v>
      </c>
      <c r="G10" s="24">
        <f t="shared" si="0"/>
        <v>32</v>
      </c>
      <c r="H10" s="44" t="s">
        <v>1</v>
      </c>
      <c r="I10" s="44"/>
      <c r="J10" s="23" t="s">
        <v>1</v>
      </c>
      <c r="K10" s="44"/>
      <c r="L10" s="44"/>
      <c r="M10" s="61">
        <v>2</v>
      </c>
      <c r="N10" s="61">
        <v>2</v>
      </c>
      <c r="O10" s="61">
        <v>0</v>
      </c>
      <c r="P10" s="61">
        <v>0</v>
      </c>
      <c r="Q10" s="61">
        <v>0</v>
      </c>
      <c r="R10" s="24">
        <f t="shared" si="1"/>
        <v>2</v>
      </c>
    </row>
    <row r="11" spans="1:18" ht="16.5" customHeight="1">
      <c r="B11" s="310"/>
      <c r="C11" s="43" t="s">
        <v>245</v>
      </c>
      <c r="D11" s="149" t="s">
        <v>111</v>
      </c>
      <c r="E11" s="93" t="s">
        <v>39</v>
      </c>
      <c r="F11" s="24">
        <f t="shared" si="2"/>
        <v>32</v>
      </c>
      <c r="G11" s="24">
        <f t="shared" si="0"/>
        <v>32</v>
      </c>
      <c r="H11" s="44" t="s">
        <v>1</v>
      </c>
      <c r="I11" s="23"/>
      <c r="J11" s="23" t="s">
        <v>1</v>
      </c>
      <c r="K11" s="44"/>
      <c r="L11" s="44"/>
      <c r="M11" s="61">
        <v>0</v>
      </c>
      <c r="N11" s="61">
        <v>0</v>
      </c>
      <c r="O11" s="61">
        <v>2</v>
      </c>
      <c r="P11" s="61">
        <v>2</v>
      </c>
      <c r="Q11" s="61">
        <v>0</v>
      </c>
      <c r="R11" s="24">
        <f t="shared" si="1"/>
        <v>2</v>
      </c>
    </row>
    <row r="12" spans="1:18" ht="16.5" customHeight="1">
      <c r="B12" s="310"/>
      <c r="C12" s="43" t="s">
        <v>321</v>
      </c>
      <c r="D12" s="149" t="s">
        <v>111</v>
      </c>
      <c r="E12" s="92" t="s">
        <v>50</v>
      </c>
      <c r="F12" s="24">
        <f t="shared" si="2"/>
        <v>32</v>
      </c>
      <c r="G12" s="24">
        <f t="shared" si="0"/>
        <v>32</v>
      </c>
      <c r="H12" s="44" t="s">
        <v>1</v>
      </c>
      <c r="I12" s="23"/>
      <c r="J12" s="23" t="s">
        <v>1</v>
      </c>
      <c r="K12" s="44"/>
      <c r="L12" s="44"/>
      <c r="M12" s="61">
        <v>2</v>
      </c>
      <c r="N12" s="61">
        <v>2</v>
      </c>
      <c r="O12" s="61">
        <v>0</v>
      </c>
      <c r="P12" s="61">
        <v>0</v>
      </c>
      <c r="Q12" s="61">
        <v>0</v>
      </c>
      <c r="R12" s="24">
        <f t="shared" si="1"/>
        <v>2</v>
      </c>
    </row>
    <row r="13" spans="1:18" ht="16.5" customHeight="1">
      <c r="B13" s="310"/>
      <c r="C13" s="43" t="s">
        <v>322</v>
      </c>
      <c r="D13" s="149" t="s">
        <v>111</v>
      </c>
      <c r="E13" s="92" t="s">
        <v>50</v>
      </c>
      <c r="F13" s="24">
        <f t="shared" si="2"/>
        <v>32</v>
      </c>
      <c r="G13" s="24">
        <f t="shared" si="0"/>
        <v>32</v>
      </c>
      <c r="H13" s="44" t="s">
        <v>1</v>
      </c>
      <c r="I13" s="23"/>
      <c r="J13" s="23" t="s">
        <v>1</v>
      </c>
      <c r="K13" s="44"/>
      <c r="L13" s="44"/>
      <c r="M13" s="61">
        <v>0</v>
      </c>
      <c r="N13" s="61">
        <v>0</v>
      </c>
      <c r="O13" s="61">
        <v>2</v>
      </c>
      <c r="P13" s="61">
        <v>2</v>
      </c>
      <c r="Q13" s="61">
        <v>0</v>
      </c>
      <c r="R13" s="24">
        <f t="shared" si="1"/>
        <v>2</v>
      </c>
    </row>
    <row r="14" spans="1:18" ht="16.5" customHeight="1">
      <c r="B14" s="310"/>
      <c r="C14" s="43" t="s">
        <v>248</v>
      </c>
      <c r="D14" s="149" t="s">
        <v>111</v>
      </c>
      <c r="E14" s="93" t="s">
        <v>39</v>
      </c>
      <c r="F14" s="24">
        <f t="shared" si="2"/>
        <v>32</v>
      </c>
      <c r="G14" s="24">
        <f t="shared" si="0"/>
        <v>32</v>
      </c>
      <c r="H14" s="44" t="s">
        <v>1</v>
      </c>
      <c r="I14" s="23"/>
      <c r="J14" s="23" t="s">
        <v>1</v>
      </c>
      <c r="K14" s="44"/>
      <c r="L14" s="44"/>
      <c r="M14" s="61">
        <v>2</v>
      </c>
      <c r="N14" s="61">
        <v>2</v>
      </c>
      <c r="O14" s="61">
        <v>0</v>
      </c>
      <c r="P14" s="61">
        <v>0</v>
      </c>
      <c r="Q14" s="61">
        <v>0</v>
      </c>
      <c r="R14" s="24">
        <f t="shared" si="1"/>
        <v>2</v>
      </c>
    </row>
    <row r="15" spans="1:18" ht="16.5" customHeight="1" thickBot="1">
      <c r="B15" s="310"/>
      <c r="C15" s="147" t="s">
        <v>249</v>
      </c>
      <c r="D15" s="154" t="s">
        <v>111</v>
      </c>
      <c r="E15" s="162" t="s">
        <v>39</v>
      </c>
      <c r="F15" s="156">
        <f t="shared" si="2"/>
        <v>32</v>
      </c>
      <c r="G15" s="156">
        <f t="shared" si="0"/>
        <v>32</v>
      </c>
      <c r="H15" s="157" t="s">
        <v>1</v>
      </c>
      <c r="I15" s="112"/>
      <c r="J15" s="112" t="s">
        <v>1</v>
      </c>
      <c r="K15" s="157"/>
      <c r="L15" s="157"/>
      <c r="M15" s="158">
        <v>0</v>
      </c>
      <c r="N15" s="158">
        <v>0</v>
      </c>
      <c r="O15" s="158">
        <v>2</v>
      </c>
      <c r="P15" s="158">
        <v>2</v>
      </c>
      <c r="Q15" s="158">
        <v>0</v>
      </c>
      <c r="R15" s="156">
        <f t="shared" si="1"/>
        <v>2</v>
      </c>
    </row>
    <row r="16" spans="1:18" ht="16.5" customHeight="1">
      <c r="B16" s="310"/>
      <c r="C16" s="19" t="s">
        <v>288</v>
      </c>
      <c r="D16" s="148" t="s">
        <v>108</v>
      </c>
      <c r="E16" s="91" t="s">
        <v>50</v>
      </c>
      <c r="F16" s="21">
        <f t="shared" si="2"/>
        <v>32</v>
      </c>
      <c r="G16" s="21">
        <f t="shared" si="0"/>
        <v>32</v>
      </c>
      <c r="H16" s="20"/>
      <c r="I16" s="20" t="s">
        <v>1</v>
      </c>
      <c r="J16" s="20" t="s">
        <v>1</v>
      </c>
      <c r="K16" s="20"/>
      <c r="L16" s="20"/>
      <c r="M16" s="21">
        <v>4</v>
      </c>
      <c r="N16" s="21">
        <v>0</v>
      </c>
      <c r="O16" s="21">
        <v>0</v>
      </c>
      <c r="P16" s="21">
        <v>0</v>
      </c>
      <c r="Q16" s="21">
        <v>0</v>
      </c>
      <c r="R16" s="21">
        <f t="shared" si="1"/>
        <v>2</v>
      </c>
    </row>
    <row r="17" spans="2:19" ht="16.5" customHeight="1">
      <c r="B17" s="310"/>
      <c r="C17" s="43" t="s">
        <v>289</v>
      </c>
      <c r="D17" s="149" t="s">
        <v>108</v>
      </c>
      <c r="E17" s="92" t="s">
        <v>50</v>
      </c>
      <c r="F17" s="61">
        <f t="shared" si="2"/>
        <v>32</v>
      </c>
      <c r="G17" s="61">
        <f t="shared" si="0"/>
        <v>32</v>
      </c>
      <c r="H17" s="44"/>
      <c r="I17" s="44" t="s">
        <v>1</v>
      </c>
      <c r="J17" s="44" t="s">
        <v>1</v>
      </c>
      <c r="K17" s="44"/>
      <c r="L17" s="44"/>
      <c r="M17" s="61">
        <v>2</v>
      </c>
      <c r="N17" s="61">
        <v>2</v>
      </c>
      <c r="O17" s="61">
        <v>0</v>
      </c>
      <c r="P17" s="61">
        <v>0</v>
      </c>
      <c r="Q17" s="61">
        <v>0</v>
      </c>
      <c r="R17" s="61">
        <f t="shared" si="1"/>
        <v>2</v>
      </c>
    </row>
    <row r="18" spans="2:19" ht="16.5" customHeight="1">
      <c r="B18" s="310"/>
      <c r="C18" s="22" t="s">
        <v>266</v>
      </c>
      <c r="D18" s="150" t="s">
        <v>108</v>
      </c>
      <c r="E18" s="92" t="s">
        <v>50</v>
      </c>
      <c r="F18" s="24">
        <f t="shared" si="2"/>
        <v>32</v>
      </c>
      <c r="G18" s="24">
        <f t="shared" si="0"/>
        <v>32</v>
      </c>
      <c r="H18" s="23"/>
      <c r="I18" s="23" t="s">
        <v>1</v>
      </c>
      <c r="J18" s="23" t="s">
        <v>1</v>
      </c>
      <c r="K18" s="23"/>
      <c r="L18" s="23"/>
      <c r="M18" s="24">
        <v>0</v>
      </c>
      <c r="N18" s="24">
        <v>0</v>
      </c>
      <c r="O18" s="24">
        <v>2</v>
      </c>
      <c r="P18" s="24">
        <v>2</v>
      </c>
      <c r="Q18" s="24">
        <v>0</v>
      </c>
      <c r="R18" s="24">
        <f t="shared" si="1"/>
        <v>2</v>
      </c>
    </row>
    <row r="19" spans="2:19" ht="16.5" customHeight="1">
      <c r="B19" s="310"/>
      <c r="C19" s="22" t="s">
        <v>268</v>
      </c>
      <c r="D19" s="150" t="s">
        <v>108</v>
      </c>
      <c r="E19" s="92" t="s">
        <v>50</v>
      </c>
      <c r="F19" s="24">
        <f t="shared" ref="F19" si="3">SUM(M19:Q19)*$F$1</f>
        <v>64</v>
      </c>
      <c r="G19" s="85">
        <f>F19*$F$3</f>
        <v>192</v>
      </c>
      <c r="H19" s="23"/>
      <c r="I19" s="25" t="s">
        <v>1</v>
      </c>
      <c r="J19" s="25" t="s">
        <v>1</v>
      </c>
      <c r="K19" s="23"/>
      <c r="L19" s="23"/>
      <c r="M19" s="24">
        <v>4</v>
      </c>
      <c r="N19" s="24">
        <v>4</v>
      </c>
      <c r="O19" s="24">
        <v>0</v>
      </c>
      <c r="P19" s="24">
        <v>0</v>
      </c>
      <c r="Q19" s="24">
        <v>0</v>
      </c>
      <c r="R19" s="24">
        <f t="shared" si="1"/>
        <v>4</v>
      </c>
    </row>
    <row r="20" spans="2:19" ht="16.5" customHeight="1">
      <c r="B20" s="310"/>
      <c r="C20" s="22" t="s">
        <v>269</v>
      </c>
      <c r="D20" s="150" t="s">
        <v>108</v>
      </c>
      <c r="E20" s="92" t="s">
        <v>50</v>
      </c>
      <c r="F20" s="24">
        <f t="shared" si="2"/>
        <v>64</v>
      </c>
      <c r="G20" s="85">
        <f>F20*$F$3</f>
        <v>192</v>
      </c>
      <c r="H20" s="23"/>
      <c r="I20" s="25" t="s">
        <v>1</v>
      </c>
      <c r="J20" s="25" t="s">
        <v>1</v>
      </c>
      <c r="K20" s="25"/>
      <c r="L20" s="25"/>
      <c r="M20" s="26">
        <v>0</v>
      </c>
      <c r="N20" s="26">
        <v>0</v>
      </c>
      <c r="O20" s="26">
        <v>4</v>
      </c>
      <c r="P20" s="26">
        <v>4</v>
      </c>
      <c r="Q20" s="26">
        <v>0</v>
      </c>
      <c r="R20" s="24">
        <f t="shared" si="1"/>
        <v>4</v>
      </c>
    </row>
    <row r="21" spans="2:19" ht="16.5" customHeight="1">
      <c r="B21" s="310"/>
      <c r="C21" s="43" t="s">
        <v>77</v>
      </c>
      <c r="D21" s="150" t="s">
        <v>108</v>
      </c>
      <c r="E21" s="93" t="s">
        <v>39</v>
      </c>
      <c r="F21" s="24">
        <f>SUM(M21:Q21)*$F$1</f>
        <v>32</v>
      </c>
      <c r="G21" s="24">
        <f>F21</f>
        <v>32</v>
      </c>
      <c r="H21" s="23"/>
      <c r="I21" s="25" t="s">
        <v>1</v>
      </c>
      <c r="J21" s="25" t="s">
        <v>1</v>
      </c>
      <c r="K21" s="23"/>
      <c r="L21" s="23"/>
      <c r="M21" s="24">
        <v>2</v>
      </c>
      <c r="N21" s="24">
        <v>2</v>
      </c>
      <c r="O21" s="24">
        <v>0</v>
      </c>
      <c r="P21" s="24">
        <v>0</v>
      </c>
      <c r="Q21" s="24">
        <v>0</v>
      </c>
      <c r="R21" s="24">
        <f t="shared" si="1"/>
        <v>2</v>
      </c>
    </row>
    <row r="22" spans="2:19" ht="16.5" customHeight="1">
      <c r="B22" s="310"/>
      <c r="C22" s="43" t="s">
        <v>78</v>
      </c>
      <c r="D22" s="150" t="s">
        <v>108</v>
      </c>
      <c r="E22" s="93" t="s">
        <v>39</v>
      </c>
      <c r="F22" s="24">
        <f t="shared" ref="F22:F23" si="4">SUM(M22:Q22)*$F$1</f>
        <v>32</v>
      </c>
      <c r="G22" s="24">
        <f>F22</f>
        <v>32</v>
      </c>
      <c r="H22" s="23"/>
      <c r="I22" s="25" t="s">
        <v>1</v>
      </c>
      <c r="J22" s="25" t="s">
        <v>1</v>
      </c>
      <c r="K22" s="23"/>
      <c r="L22" s="23"/>
      <c r="M22" s="24">
        <v>0</v>
      </c>
      <c r="N22" s="24">
        <v>0</v>
      </c>
      <c r="O22" s="24">
        <v>2</v>
      </c>
      <c r="P22" s="24">
        <v>2</v>
      </c>
      <c r="Q22" s="24">
        <v>0</v>
      </c>
      <c r="R22" s="24">
        <f t="shared" si="1"/>
        <v>2</v>
      </c>
    </row>
    <row r="23" spans="2:19" ht="16.5" customHeight="1" thickBot="1">
      <c r="B23" s="310"/>
      <c r="C23" s="43" t="s">
        <v>121</v>
      </c>
      <c r="D23" s="150" t="s">
        <v>108</v>
      </c>
      <c r="E23" s="93" t="s">
        <v>39</v>
      </c>
      <c r="F23" s="24">
        <f t="shared" si="4"/>
        <v>96</v>
      </c>
      <c r="G23" s="24">
        <f>F23</f>
        <v>96</v>
      </c>
      <c r="H23" s="112"/>
      <c r="I23" s="25" t="s">
        <v>1</v>
      </c>
      <c r="J23" s="25" t="s">
        <v>1</v>
      </c>
      <c r="K23" s="88"/>
      <c r="L23" s="88"/>
      <c r="M23" s="113">
        <v>0</v>
      </c>
      <c r="N23" s="113">
        <v>4</v>
      </c>
      <c r="O23" s="113">
        <v>4</v>
      </c>
      <c r="P23" s="113">
        <v>4</v>
      </c>
      <c r="Q23" s="113">
        <v>0</v>
      </c>
      <c r="R23" s="24">
        <f t="shared" si="1"/>
        <v>6</v>
      </c>
    </row>
    <row r="24" spans="2:19" ht="16.5" customHeight="1" thickBot="1">
      <c r="B24" s="311"/>
      <c r="C24" s="17" t="s">
        <v>11</v>
      </c>
      <c r="D24" s="151"/>
      <c r="E24" s="4"/>
      <c r="F24" s="5">
        <f>SUM(F8:F23)</f>
        <v>640</v>
      </c>
      <c r="G24" s="5">
        <f>SUM(G8:G23)</f>
        <v>896</v>
      </c>
      <c r="H24" s="96">
        <f>SUMIF(E8:E23,"必須",G8:G23)</f>
        <v>608</v>
      </c>
      <c r="I24" s="97">
        <f>SUMIF(E8:E23,"選必",G8:G23)</f>
        <v>0</v>
      </c>
      <c r="J24" s="98">
        <f>SUMIF(E8:E23,"選択",G8:G23)</f>
        <v>288</v>
      </c>
      <c r="K24" s="4"/>
      <c r="L24" s="4"/>
      <c r="M24" s="5">
        <f t="shared" ref="M24:R24" si="5">SUM(M8:M23)</f>
        <v>20</v>
      </c>
      <c r="N24" s="5">
        <f t="shared" si="5"/>
        <v>20</v>
      </c>
      <c r="O24" s="5">
        <f t="shared" si="5"/>
        <v>20</v>
      </c>
      <c r="P24" s="5">
        <f t="shared" si="5"/>
        <v>20</v>
      </c>
      <c r="Q24" s="5">
        <f t="shared" si="5"/>
        <v>0</v>
      </c>
      <c r="R24" s="5">
        <f t="shared" si="5"/>
        <v>40</v>
      </c>
      <c r="S24" s="6"/>
    </row>
    <row r="25" spans="2:19" ht="16.5" customHeight="1">
      <c r="B25" s="312" t="s">
        <v>63</v>
      </c>
      <c r="C25" s="19" t="s">
        <v>250</v>
      </c>
      <c r="D25" s="148" t="s">
        <v>107</v>
      </c>
      <c r="E25" s="91" t="s">
        <v>27</v>
      </c>
      <c r="F25" s="30">
        <f>SUM(M25:Q25)*$F$1</f>
        <v>32</v>
      </c>
      <c r="G25" s="30">
        <f>F25</f>
        <v>32</v>
      </c>
      <c r="H25" s="29" t="s">
        <v>1</v>
      </c>
      <c r="I25" s="20"/>
      <c r="J25" s="20" t="s">
        <v>1</v>
      </c>
      <c r="K25" s="29"/>
      <c r="L25" s="29"/>
      <c r="M25" s="30">
        <v>2</v>
      </c>
      <c r="N25" s="30">
        <v>2</v>
      </c>
      <c r="O25" s="30">
        <v>0</v>
      </c>
      <c r="P25" s="30">
        <v>0</v>
      </c>
      <c r="Q25" s="30">
        <v>0</v>
      </c>
      <c r="R25" s="21">
        <f>F25/$F$2</f>
        <v>2</v>
      </c>
    </row>
    <row r="26" spans="2:19" ht="16.5" customHeight="1">
      <c r="B26" s="310"/>
      <c r="C26" s="43" t="s">
        <v>323</v>
      </c>
      <c r="D26" s="149" t="s">
        <v>107</v>
      </c>
      <c r="E26" s="92" t="s">
        <v>28</v>
      </c>
      <c r="F26" s="26">
        <f>SUM(M26:Q26)*$F$1</f>
        <v>32</v>
      </c>
      <c r="G26" s="26">
        <f>F26</f>
        <v>32</v>
      </c>
      <c r="H26" s="25" t="s">
        <v>1</v>
      </c>
      <c r="I26" s="25"/>
      <c r="J26" s="25" t="s">
        <v>1</v>
      </c>
      <c r="K26" s="25"/>
      <c r="L26" s="25"/>
      <c r="M26" s="26">
        <v>0</v>
      </c>
      <c r="N26" s="26">
        <v>0</v>
      </c>
      <c r="O26" s="26">
        <v>2</v>
      </c>
      <c r="P26" s="26">
        <v>2</v>
      </c>
      <c r="Q26" s="26">
        <v>0</v>
      </c>
      <c r="R26" s="24">
        <f>F26/$F$2</f>
        <v>2</v>
      </c>
    </row>
    <row r="27" spans="2:19" ht="16.5" customHeight="1">
      <c r="B27" s="310"/>
      <c r="C27" s="43" t="s">
        <v>252</v>
      </c>
      <c r="D27" s="149" t="s">
        <v>107</v>
      </c>
      <c r="E27" s="93" t="s">
        <v>39</v>
      </c>
      <c r="F27" s="26">
        <f t="shared" ref="F27:F39" si="6">SUM(M27:Q27)*$F$1</f>
        <v>32</v>
      </c>
      <c r="G27" s="26">
        <f t="shared" ref="G27:G31" si="7">F27</f>
        <v>32</v>
      </c>
      <c r="H27" s="44" t="s">
        <v>1</v>
      </c>
      <c r="I27" s="44"/>
      <c r="J27" s="23" t="s">
        <v>1</v>
      </c>
      <c r="K27" s="25"/>
      <c r="L27" s="45"/>
      <c r="M27" s="46">
        <v>2</v>
      </c>
      <c r="N27" s="46">
        <v>2</v>
      </c>
      <c r="O27" s="46">
        <v>0</v>
      </c>
      <c r="P27" s="46">
        <v>0</v>
      </c>
      <c r="Q27" s="46">
        <v>0</v>
      </c>
      <c r="R27" s="24">
        <f t="shared" ref="R27:R39" si="8">F27/$F$2</f>
        <v>2</v>
      </c>
    </row>
    <row r="28" spans="2:19" ht="16.5" customHeight="1">
      <c r="B28" s="310"/>
      <c r="C28" s="43" t="s">
        <v>253</v>
      </c>
      <c r="D28" s="149" t="s">
        <v>107</v>
      </c>
      <c r="E28" s="93" t="s">
        <v>39</v>
      </c>
      <c r="F28" s="26">
        <f t="shared" si="6"/>
        <v>32</v>
      </c>
      <c r="G28" s="26">
        <f t="shared" si="7"/>
        <v>32</v>
      </c>
      <c r="H28" s="44" t="s">
        <v>1</v>
      </c>
      <c r="I28" s="44"/>
      <c r="J28" s="23" t="s">
        <v>1</v>
      </c>
      <c r="K28" s="25"/>
      <c r="L28" s="45"/>
      <c r="M28" s="46">
        <v>0</v>
      </c>
      <c r="N28" s="46">
        <v>0</v>
      </c>
      <c r="O28" s="46">
        <v>2</v>
      </c>
      <c r="P28" s="46">
        <v>2</v>
      </c>
      <c r="Q28" s="46">
        <v>0</v>
      </c>
      <c r="R28" s="24">
        <f t="shared" si="8"/>
        <v>2</v>
      </c>
    </row>
    <row r="29" spans="2:19" ht="16.5" customHeight="1">
      <c r="B29" s="310"/>
      <c r="C29" s="43" t="s">
        <v>284</v>
      </c>
      <c r="D29" s="149" t="s">
        <v>107</v>
      </c>
      <c r="E29" s="92" t="s">
        <v>28</v>
      </c>
      <c r="F29" s="26">
        <f t="shared" si="6"/>
        <v>32</v>
      </c>
      <c r="G29" s="26">
        <f t="shared" si="7"/>
        <v>32</v>
      </c>
      <c r="H29" s="44" t="s">
        <v>1</v>
      </c>
      <c r="I29" s="44"/>
      <c r="J29" s="23" t="s">
        <v>1</v>
      </c>
      <c r="K29" s="25"/>
      <c r="L29" s="45"/>
      <c r="M29" s="46">
        <v>2</v>
      </c>
      <c r="N29" s="46">
        <v>2</v>
      </c>
      <c r="O29" s="46">
        <v>0</v>
      </c>
      <c r="P29" s="46">
        <v>0</v>
      </c>
      <c r="Q29" s="46">
        <v>0</v>
      </c>
      <c r="R29" s="24">
        <f t="shared" si="8"/>
        <v>2</v>
      </c>
    </row>
    <row r="30" spans="2:19" ht="16.5" customHeight="1">
      <c r="B30" s="310"/>
      <c r="C30" s="43" t="s">
        <v>324</v>
      </c>
      <c r="D30" s="149" t="s">
        <v>107</v>
      </c>
      <c r="E30" s="92" t="s">
        <v>28</v>
      </c>
      <c r="F30" s="26">
        <f t="shared" si="6"/>
        <v>32</v>
      </c>
      <c r="G30" s="26">
        <f t="shared" si="7"/>
        <v>32</v>
      </c>
      <c r="H30" s="44" t="s">
        <v>1</v>
      </c>
      <c r="I30" s="44"/>
      <c r="J30" s="23" t="s">
        <v>1</v>
      </c>
      <c r="K30" s="25"/>
      <c r="L30" s="45"/>
      <c r="M30" s="46">
        <v>0</v>
      </c>
      <c r="N30" s="46">
        <v>0</v>
      </c>
      <c r="O30" s="46">
        <v>2</v>
      </c>
      <c r="P30" s="46">
        <v>2</v>
      </c>
      <c r="Q30" s="46">
        <v>0</v>
      </c>
      <c r="R30" s="24">
        <f t="shared" si="8"/>
        <v>2</v>
      </c>
    </row>
    <row r="31" spans="2:19" ht="16.5" customHeight="1" thickBot="1">
      <c r="B31" s="310"/>
      <c r="C31" s="147" t="s">
        <v>261</v>
      </c>
      <c r="D31" s="154" t="s">
        <v>111</v>
      </c>
      <c r="E31" s="155" t="s">
        <v>28</v>
      </c>
      <c r="F31" s="113">
        <f t="shared" si="6"/>
        <v>64</v>
      </c>
      <c r="G31" s="113">
        <f t="shared" si="7"/>
        <v>64</v>
      </c>
      <c r="H31" s="157" t="s">
        <v>1</v>
      </c>
      <c r="I31" s="157"/>
      <c r="J31" s="112" t="s">
        <v>1</v>
      </c>
      <c r="K31" s="88"/>
      <c r="L31" s="87"/>
      <c r="M31" s="89">
        <v>2</v>
      </c>
      <c r="N31" s="89">
        <v>2</v>
      </c>
      <c r="O31" s="89">
        <v>2</v>
      </c>
      <c r="P31" s="89">
        <v>2</v>
      </c>
      <c r="Q31" s="89">
        <v>0</v>
      </c>
      <c r="R31" s="156">
        <f t="shared" si="8"/>
        <v>4</v>
      </c>
    </row>
    <row r="32" spans="2:19" ht="16.5" customHeight="1">
      <c r="B32" s="310"/>
      <c r="C32" s="19" t="s">
        <v>270</v>
      </c>
      <c r="D32" s="148" t="s">
        <v>108</v>
      </c>
      <c r="E32" s="91" t="s">
        <v>28</v>
      </c>
      <c r="F32" s="30">
        <f t="shared" si="6"/>
        <v>64</v>
      </c>
      <c r="G32" s="163">
        <f>F32*$F$3</f>
        <v>192</v>
      </c>
      <c r="H32" s="20"/>
      <c r="I32" s="20" t="s">
        <v>1</v>
      </c>
      <c r="J32" s="20" t="s">
        <v>1</v>
      </c>
      <c r="K32" s="29"/>
      <c r="L32" s="29"/>
      <c r="M32" s="30">
        <v>4</v>
      </c>
      <c r="N32" s="30">
        <v>4</v>
      </c>
      <c r="O32" s="30">
        <v>0</v>
      </c>
      <c r="P32" s="30">
        <v>0</v>
      </c>
      <c r="Q32" s="30">
        <v>0</v>
      </c>
      <c r="R32" s="21">
        <f t="shared" si="8"/>
        <v>4</v>
      </c>
    </row>
    <row r="33" spans="1:19" ht="16.5" customHeight="1">
      <c r="B33" s="310"/>
      <c r="C33" s="43" t="s">
        <v>271</v>
      </c>
      <c r="D33" s="149" t="s">
        <v>108</v>
      </c>
      <c r="E33" s="92" t="s">
        <v>28</v>
      </c>
      <c r="F33" s="26">
        <f t="shared" si="6"/>
        <v>64</v>
      </c>
      <c r="G33" s="85">
        <f>F33*$F$3</f>
        <v>192</v>
      </c>
      <c r="H33" s="44"/>
      <c r="I33" s="44" t="s">
        <v>1</v>
      </c>
      <c r="J33" s="23" t="s">
        <v>1</v>
      </c>
      <c r="K33" s="25"/>
      <c r="L33" s="45"/>
      <c r="M33" s="46">
        <v>0</v>
      </c>
      <c r="N33" s="46">
        <v>0</v>
      </c>
      <c r="O33" s="46">
        <v>4</v>
      </c>
      <c r="P33" s="46">
        <v>4</v>
      </c>
      <c r="Q33" s="46">
        <v>0</v>
      </c>
      <c r="R33" s="24">
        <f t="shared" si="8"/>
        <v>4</v>
      </c>
    </row>
    <row r="34" spans="1:19" ht="16.5" customHeight="1">
      <c r="B34" s="310"/>
      <c r="C34" s="22" t="s">
        <v>122</v>
      </c>
      <c r="D34" s="149" t="s">
        <v>108</v>
      </c>
      <c r="E34" s="92" t="s">
        <v>28</v>
      </c>
      <c r="F34" s="26">
        <f t="shared" si="6"/>
        <v>32</v>
      </c>
      <c r="G34" s="26">
        <f t="shared" ref="G34:G39" si="9">F34</f>
        <v>32</v>
      </c>
      <c r="H34" s="44"/>
      <c r="I34" s="44" t="s">
        <v>1</v>
      </c>
      <c r="J34" s="23" t="s">
        <v>1</v>
      </c>
      <c r="K34" s="25"/>
      <c r="L34" s="45"/>
      <c r="M34" s="46">
        <v>4</v>
      </c>
      <c r="N34" s="46">
        <v>0</v>
      </c>
      <c r="O34" s="46">
        <v>0</v>
      </c>
      <c r="P34" s="46">
        <v>0</v>
      </c>
      <c r="Q34" s="46">
        <v>0</v>
      </c>
      <c r="R34" s="24">
        <f t="shared" si="8"/>
        <v>2</v>
      </c>
    </row>
    <row r="35" spans="1:19" ht="16.5" customHeight="1">
      <c r="B35" s="310"/>
      <c r="C35" s="22" t="s">
        <v>119</v>
      </c>
      <c r="D35" s="149" t="s">
        <v>108</v>
      </c>
      <c r="E35" s="92" t="s">
        <v>28</v>
      </c>
      <c r="F35" s="26">
        <f t="shared" si="6"/>
        <v>96</v>
      </c>
      <c r="G35" s="26">
        <f t="shared" si="9"/>
        <v>96</v>
      </c>
      <c r="H35" s="44"/>
      <c r="I35" s="44" t="s">
        <v>1</v>
      </c>
      <c r="J35" s="23" t="s">
        <v>1</v>
      </c>
      <c r="K35" s="25"/>
      <c r="L35" s="45"/>
      <c r="M35" s="46">
        <v>0</v>
      </c>
      <c r="N35" s="46">
        <v>4</v>
      </c>
      <c r="O35" s="46">
        <v>4</v>
      </c>
      <c r="P35" s="46">
        <v>4</v>
      </c>
      <c r="Q35" s="46">
        <v>0</v>
      </c>
      <c r="R35" s="24">
        <f t="shared" si="8"/>
        <v>6</v>
      </c>
    </row>
    <row r="36" spans="1:19" ht="16.5" customHeight="1">
      <c r="B36" s="310"/>
      <c r="C36" s="22" t="s">
        <v>267</v>
      </c>
      <c r="D36" s="149" t="s">
        <v>108</v>
      </c>
      <c r="E36" s="93" t="s">
        <v>39</v>
      </c>
      <c r="F36" s="26">
        <f t="shared" si="6"/>
        <v>32</v>
      </c>
      <c r="G36" s="26">
        <f t="shared" si="9"/>
        <v>32</v>
      </c>
      <c r="H36" s="44"/>
      <c r="I36" s="44" t="s">
        <v>1</v>
      </c>
      <c r="J36" s="23" t="s">
        <v>1</v>
      </c>
      <c r="K36" s="25"/>
      <c r="L36" s="45"/>
      <c r="M36" s="46">
        <v>2</v>
      </c>
      <c r="N36" s="46">
        <v>2</v>
      </c>
      <c r="O36" s="46">
        <v>0</v>
      </c>
      <c r="P36" s="46">
        <v>0</v>
      </c>
      <c r="Q36" s="46">
        <v>0</v>
      </c>
      <c r="R36" s="24">
        <f t="shared" si="8"/>
        <v>2</v>
      </c>
    </row>
    <row r="37" spans="1:19" ht="16.5" customHeight="1">
      <c r="B37" s="310"/>
      <c r="C37" s="22" t="s">
        <v>104</v>
      </c>
      <c r="D37" s="149" t="s">
        <v>108</v>
      </c>
      <c r="E37" s="92" t="s">
        <v>28</v>
      </c>
      <c r="F37" s="26">
        <f t="shared" si="6"/>
        <v>32</v>
      </c>
      <c r="G37" s="26">
        <f t="shared" si="9"/>
        <v>32</v>
      </c>
      <c r="H37" s="44"/>
      <c r="I37" s="44" t="s">
        <v>1</v>
      </c>
      <c r="J37" s="23" t="s">
        <v>1</v>
      </c>
      <c r="K37" s="25"/>
      <c r="L37" s="45"/>
      <c r="M37" s="46">
        <v>2</v>
      </c>
      <c r="N37" s="46">
        <v>2</v>
      </c>
      <c r="O37" s="46">
        <v>0</v>
      </c>
      <c r="P37" s="46">
        <v>0</v>
      </c>
      <c r="Q37" s="46">
        <v>0</v>
      </c>
      <c r="R37" s="24">
        <f t="shared" si="8"/>
        <v>2</v>
      </c>
    </row>
    <row r="38" spans="1:19" ht="16.5" customHeight="1">
      <c r="B38" s="310"/>
      <c r="C38" s="22" t="s">
        <v>101</v>
      </c>
      <c r="D38" s="149" t="s">
        <v>108</v>
      </c>
      <c r="E38" s="92" t="s">
        <v>28</v>
      </c>
      <c r="F38" s="26">
        <f t="shared" si="6"/>
        <v>32</v>
      </c>
      <c r="G38" s="26">
        <f t="shared" si="9"/>
        <v>32</v>
      </c>
      <c r="H38" s="44"/>
      <c r="I38" s="44" t="s">
        <v>1</v>
      </c>
      <c r="J38" s="23" t="s">
        <v>1</v>
      </c>
      <c r="K38" s="25"/>
      <c r="L38" s="45"/>
      <c r="M38" s="46">
        <v>0</v>
      </c>
      <c r="N38" s="46">
        <v>0</v>
      </c>
      <c r="O38" s="46">
        <v>2</v>
      </c>
      <c r="P38" s="46">
        <v>2</v>
      </c>
      <c r="Q38" s="46">
        <v>0</v>
      </c>
      <c r="R38" s="24">
        <f t="shared" si="8"/>
        <v>2</v>
      </c>
    </row>
    <row r="39" spans="1:19" ht="16.5" customHeight="1" thickBot="1">
      <c r="B39" s="310"/>
      <c r="C39" s="27" t="s">
        <v>105</v>
      </c>
      <c r="D39" s="165" t="s">
        <v>108</v>
      </c>
      <c r="E39" s="92" t="s">
        <v>28</v>
      </c>
      <c r="F39" s="26">
        <f t="shared" si="6"/>
        <v>32</v>
      </c>
      <c r="G39" s="26">
        <f t="shared" si="9"/>
        <v>32</v>
      </c>
      <c r="H39" s="166"/>
      <c r="I39" s="28" t="s">
        <v>1</v>
      </c>
      <c r="J39" s="28" t="s">
        <v>1</v>
      </c>
      <c r="K39" s="31"/>
      <c r="L39" s="166"/>
      <c r="M39" s="167">
        <v>0</v>
      </c>
      <c r="N39" s="167">
        <v>0</v>
      </c>
      <c r="O39" s="167">
        <v>2</v>
      </c>
      <c r="P39" s="167">
        <v>2</v>
      </c>
      <c r="Q39" s="167">
        <v>0</v>
      </c>
      <c r="R39" s="24">
        <f t="shared" si="8"/>
        <v>2</v>
      </c>
    </row>
    <row r="40" spans="1:19" ht="16.5" customHeight="1" thickBot="1">
      <c r="B40" s="311"/>
      <c r="C40" s="17" t="s">
        <v>11</v>
      </c>
      <c r="D40" s="151"/>
      <c r="E40" s="4"/>
      <c r="F40" s="11">
        <f>SUM(F25:F39)</f>
        <v>640</v>
      </c>
      <c r="G40" s="11">
        <f>SUM(G25:G39)</f>
        <v>896</v>
      </c>
      <c r="H40" s="96">
        <f>SUMIF(E25:E39,"必須",G25:G39)</f>
        <v>800</v>
      </c>
      <c r="I40" s="97">
        <f>SUMIF(E25:E39,"選必",G25:G39)</f>
        <v>0</v>
      </c>
      <c r="J40" s="98">
        <f>SUMIF(E25:E39,"選択",G25:G39)</f>
        <v>96</v>
      </c>
      <c r="K40" s="12"/>
      <c r="L40" s="12"/>
      <c r="M40" s="11">
        <f t="shared" ref="M40:R40" si="10">SUM(M25:M39)</f>
        <v>20</v>
      </c>
      <c r="N40" s="11">
        <f t="shared" si="10"/>
        <v>20</v>
      </c>
      <c r="O40" s="11">
        <f t="shared" si="10"/>
        <v>20</v>
      </c>
      <c r="P40" s="11">
        <f t="shared" si="10"/>
        <v>20</v>
      </c>
      <c r="Q40" s="11">
        <f t="shared" si="10"/>
        <v>0</v>
      </c>
      <c r="R40" s="11">
        <f t="shared" si="10"/>
        <v>40</v>
      </c>
      <c r="S40" s="6"/>
    </row>
    <row r="41" spans="1:19" ht="16.5" customHeight="1" thickBot="1">
      <c r="B41" s="55"/>
      <c r="C41" s="48"/>
      <c r="D41" s="48"/>
      <c r="E41" s="13"/>
      <c r="F41" s="13"/>
      <c r="G41" s="13"/>
      <c r="H41" s="47"/>
      <c r="I41" s="47"/>
      <c r="J41" s="47"/>
      <c r="K41" s="47"/>
      <c r="L41" s="47"/>
      <c r="M41" s="13"/>
      <c r="N41" s="13"/>
      <c r="O41" s="13"/>
      <c r="P41" s="13"/>
      <c r="Q41" s="13"/>
      <c r="R41" s="13"/>
    </row>
    <row r="42" spans="1:19" ht="16.5" customHeight="1" thickBot="1">
      <c r="C42" s="35"/>
      <c r="D42" s="35"/>
      <c r="E42" s="34"/>
      <c r="F42" s="34"/>
      <c r="G42" s="34"/>
      <c r="H42" s="34"/>
      <c r="I42" s="4" t="s">
        <v>12</v>
      </c>
      <c r="J42" s="329" t="s">
        <v>8</v>
      </c>
      <c r="K42" s="330"/>
      <c r="L42" s="338" t="s">
        <v>48</v>
      </c>
      <c r="M42" s="339"/>
      <c r="N42" s="84" t="s">
        <v>49</v>
      </c>
      <c r="O42" s="71"/>
      <c r="P42" s="73"/>
      <c r="Q42" s="72"/>
      <c r="R42" s="73"/>
    </row>
    <row r="43" spans="1:19" ht="16.5" customHeight="1">
      <c r="B43" s="6"/>
      <c r="C43" s="35"/>
      <c r="D43" s="35"/>
      <c r="E43" s="14"/>
      <c r="F43" s="18"/>
      <c r="G43" s="18"/>
      <c r="H43" s="34"/>
      <c r="I43" s="7" t="s">
        <v>13</v>
      </c>
      <c r="J43" s="37">
        <f>SUMIF(H8:H23,"○",G8:G23)</f>
        <v>256</v>
      </c>
      <c r="K43" s="38">
        <f>J43/N43</f>
        <v>0.2857142857142857</v>
      </c>
      <c r="L43" s="62">
        <f>SUMIF(I8:I23,"○",G8:G23)</f>
        <v>640</v>
      </c>
      <c r="M43" s="63">
        <f>L43/N43</f>
        <v>0.7142857142857143</v>
      </c>
      <c r="N43" s="70">
        <f>G24</f>
        <v>896</v>
      </c>
      <c r="O43" s="74"/>
      <c r="P43" s="76"/>
      <c r="Q43" s="75"/>
      <c r="R43" s="76"/>
    </row>
    <row r="44" spans="1:19" ht="16.5" customHeight="1" thickBot="1">
      <c r="C44" s="35"/>
      <c r="D44" s="35"/>
      <c r="E44" s="14"/>
      <c r="F44" s="18"/>
      <c r="G44" s="18"/>
      <c r="H44" s="34"/>
      <c r="I44" s="50" t="s">
        <v>14</v>
      </c>
      <c r="J44" s="51">
        <f>SUMIF(H25:H39,"○",G25:G39)</f>
        <v>256</v>
      </c>
      <c r="K44" s="49">
        <f>J44/N44</f>
        <v>0.2857142857142857</v>
      </c>
      <c r="L44" s="77">
        <f>SUMIF(I25:I39,"○",G25:G39)</f>
        <v>640</v>
      </c>
      <c r="M44" s="78">
        <f>L44/N44</f>
        <v>0.7142857142857143</v>
      </c>
      <c r="N44" s="51">
        <f>G40</f>
        <v>896</v>
      </c>
      <c r="O44" s="74"/>
      <c r="P44" s="76"/>
      <c r="Q44" s="75"/>
      <c r="R44" s="76"/>
    </row>
    <row r="45" spans="1:19" ht="16.5" customHeight="1" thickBot="1">
      <c r="C45" s="35"/>
      <c r="D45" s="35"/>
      <c r="E45" s="14"/>
      <c r="F45" s="18"/>
      <c r="G45" s="18"/>
      <c r="H45" s="34"/>
      <c r="I45" s="4" t="s">
        <v>11</v>
      </c>
      <c r="J45" s="79">
        <f>SUM(J43:J44)</f>
        <v>512</v>
      </c>
      <c r="K45" s="80">
        <f>J45/N45</f>
        <v>0.2857142857142857</v>
      </c>
      <c r="L45" s="81">
        <f>SUM(L43:L44)</f>
        <v>1280</v>
      </c>
      <c r="M45" s="82">
        <f>L45/N45</f>
        <v>0.7142857142857143</v>
      </c>
      <c r="N45" s="83">
        <f>SUM(N43:N44)</f>
        <v>1792</v>
      </c>
      <c r="O45" s="74"/>
      <c r="P45" s="76"/>
      <c r="Q45" s="75"/>
      <c r="R45" s="76"/>
    </row>
    <row r="46" spans="1:19" ht="16.5" customHeight="1">
      <c r="C46" s="35"/>
    </row>
    <row r="47" spans="1:19" ht="21">
      <c r="A47" s="1"/>
      <c r="B47" s="1" t="s">
        <v>61</v>
      </c>
      <c r="C47" s="35"/>
    </row>
    <row r="48" spans="1:19" ht="14.25" thickBot="1">
      <c r="B48" s="3"/>
      <c r="C48" s="199"/>
      <c r="D48" s="1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18" customHeight="1" thickBot="1">
      <c r="B49" s="316" t="s">
        <v>2</v>
      </c>
      <c r="C49" s="349" t="s">
        <v>3</v>
      </c>
      <c r="D49" s="321" t="s">
        <v>106</v>
      </c>
      <c r="E49" s="316" t="s">
        <v>4</v>
      </c>
      <c r="F49" s="323" t="s">
        <v>51</v>
      </c>
      <c r="G49" s="323" t="s">
        <v>52</v>
      </c>
      <c r="H49" s="307" t="s">
        <v>5</v>
      </c>
      <c r="I49" s="325"/>
      <c r="J49" s="307" t="s">
        <v>6</v>
      </c>
      <c r="K49" s="325"/>
      <c r="L49" s="346" t="s">
        <v>26</v>
      </c>
      <c r="M49" s="307" t="s">
        <v>7</v>
      </c>
      <c r="N49" s="308"/>
      <c r="O49" s="308"/>
      <c r="P49" s="308"/>
      <c r="Q49" s="325"/>
      <c r="R49" s="316" t="s">
        <v>35</v>
      </c>
    </row>
    <row r="50" spans="2:18" ht="18" customHeight="1" thickBot="1">
      <c r="B50" s="317"/>
      <c r="C50" s="350"/>
      <c r="D50" s="322"/>
      <c r="E50" s="317"/>
      <c r="F50" s="324"/>
      <c r="G50" s="324"/>
      <c r="H50" s="90" t="s">
        <v>8</v>
      </c>
      <c r="I50" s="90" t="s">
        <v>9</v>
      </c>
      <c r="J50" s="60" t="s">
        <v>29</v>
      </c>
      <c r="K50" s="60" t="s">
        <v>30</v>
      </c>
      <c r="L50" s="347"/>
      <c r="M50" s="10" t="s">
        <v>22</v>
      </c>
      <c r="N50" s="10" t="s">
        <v>23</v>
      </c>
      <c r="O50" s="10" t="s">
        <v>24</v>
      </c>
      <c r="P50" s="10" t="s">
        <v>25</v>
      </c>
      <c r="Q50" s="10" t="s">
        <v>151</v>
      </c>
      <c r="R50" s="317"/>
    </row>
    <row r="51" spans="2:18" ht="16.5" customHeight="1">
      <c r="B51" s="310" t="s">
        <v>18</v>
      </c>
      <c r="C51" s="19" t="s">
        <v>242</v>
      </c>
      <c r="D51" s="148" t="s">
        <v>107</v>
      </c>
      <c r="E51" s="91" t="s">
        <v>50</v>
      </c>
      <c r="F51" s="21">
        <f>SUM(M51:Q51)*$F$1</f>
        <v>32</v>
      </c>
      <c r="G51" s="21">
        <f>F51</f>
        <v>32</v>
      </c>
      <c r="H51" s="20" t="s">
        <v>1</v>
      </c>
      <c r="I51" s="20"/>
      <c r="J51" s="20" t="s">
        <v>1</v>
      </c>
      <c r="K51" s="20"/>
      <c r="L51" s="20"/>
      <c r="M51" s="21">
        <v>2</v>
      </c>
      <c r="N51" s="21">
        <v>2</v>
      </c>
      <c r="O51" s="21">
        <v>0</v>
      </c>
      <c r="P51" s="21">
        <v>0</v>
      </c>
      <c r="Q51" s="21">
        <v>0</v>
      </c>
      <c r="R51" s="21">
        <f>F51/$F$2</f>
        <v>2</v>
      </c>
    </row>
    <row r="52" spans="2:18" ht="16.5" customHeight="1">
      <c r="B52" s="310"/>
      <c r="C52" s="43" t="s">
        <v>320</v>
      </c>
      <c r="D52" s="149" t="s">
        <v>111</v>
      </c>
      <c r="E52" s="92" t="s">
        <v>50</v>
      </c>
      <c r="F52" s="24">
        <f>SUM(M52:Q52)*$F$1</f>
        <v>32</v>
      </c>
      <c r="G52" s="24">
        <f t="shared" ref="G52:G61" si="11">F52</f>
        <v>32</v>
      </c>
      <c r="H52" s="44" t="s">
        <v>1</v>
      </c>
      <c r="I52" s="44"/>
      <c r="J52" s="23" t="s">
        <v>1</v>
      </c>
      <c r="K52" s="44"/>
      <c r="L52" s="44"/>
      <c r="M52" s="61">
        <v>0</v>
      </c>
      <c r="N52" s="61">
        <v>0</v>
      </c>
      <c r="O52" s="61">
        <v>2</v>
      </c>
      <c r="P52" s="61">
        <v>2</v>
      </c>
      <c r="Q52" s="61">
        <v>0</v>
      </c>
      <c r="R52" s="24">
        <f t="shared" ref="R52:R66" si="12">F52/$F$2</f>
        <v>2</v>
      </c>
    </row>
    <row r="53" spans="2:18" ht="16.5" customHeight="1">
      <c r="B53" s="310"/>
      <c r="C53" s="43" t="s">
        <v>244</v>
      </c>
      <c r="D53" s="149" t="s">
        <v>111</v>
      </c>
      <c r="E53" s="93" t="s">
        <v>39</v>
      </c>
      <c r="F53" s="24">
        <f t="shared" ref="F53:F64" si="13">SUM(M53:Q53)*$F$1</f>
        <v>32</v>
      </c>
      <c r="G53" s="24">
        <f t="shared" si="11"/>
        <v>32</v>
      </c>
      <c r="H53" s="44" t="s">
        <v>1</v>
      </c>
      <c r="I53" s="44"/>
      <c r="J53" s="23" t="s">
        <v>1</v>
      </c>
      <c r="K53" s="44"/>
      <c r="L53" s="44"/>
      <c r="M53" s="61">
        <v>2</v>
      </c>
      <c r="N53" s="61">
        <v>2</v>
      </c>
      <c r="O53" s="61">
        <v>0</v>
      </c>
      <c r="P53" s="61">
        <v>0</v>
      </c>
      <c r="Q53" s="61">
        <v>0</v>
      </c>
      <c r="R53" s="24">
        <f t="shared" si="12"/>
        <v>2</v>
      </c>
    </row>
    <row r="54" spans="2:18" ht="16.5" customHeight="1">
      <c r="B54" s="310"/>
      <c r="C54" s="43" t="s">
        <v>245</v>
      </c>
      <c r="D54" s="149" t="s">
        <v>111</v>
      </c>
      <c r="E54" s="93" t="s">
        <v>39</v>
      </c>
      <c r="F54" s="24">
        <f t="shared" si="13"/>
        <v>32</v>
      </c>
      <c r="G54" s="24">
        <f t="shared" si="11"/>
        <v>32</v>
      </c>
      <c r="H54" s="44" t="s">
        <v>1</v>
      </c>
      <c r="I54" s="23"/>
      <c r="J54" s="23" t="s">
        <v>1</v>
      </c>
      <c r="K54" s="44"/>
      <c r="L54" s="44"/>
      <c r="M54" s="61">
        <v>0</v>
      </c>
      <c r="N54" s="61">
        <v>0</v>
      </c>
      <c r="O54" s="61">
        <v>2</v>
      </c>
      <c r="P54" s="61">
        <v>2</v>
      </c>
      <c r="Q54" s="61">
        <v>0</v>
      </c>
      <c r="R54" s="24">
        <f t="shared" si="12"/>
        <v>2</v>
      </c>
    </row>
    <row r="55" spans="2:18" ht="16.5" customHeight="1">
      <c r="B55" s="310"/>
      <c r="C55" s="43" t="s">
        <v>365</v>
      </c>
      <c r="D55" s="149" t="s">
        <v>111</v>
      </c>
      <c r="E55" s="92" t="s">
        <v>50</v>
      </c>
      <c r="F55" s="24">
        <f t="shared" si="13"/>
        <v>32</v>
      </c>
      <c r="G55" s="24">
        <f t="shared" si="11"/>
        <v>32</v>
      </c>
      <c r="H55" s="44" t="s">
        <v>1</v>
      </c>
      <c r="I55" s="23"/>
      <c r="J55" s="23" t="s">
        <v>1</v>
      </c>
      <c r="K55" s="44"/>
      <c r="L55" s="44"/>
      <c r="M55" s="61">
        <v>2</v>
      </c>
      <c r="N55" s="61">
        <v>2</v>
      </c>
      <c r="O55" s="61">
        <v>0</v>
      </c>
      <c r="P55" s="61">
        <v>0</v>
      </c>
      <c r="Q55" s="61">
        <v>0</v>
      </c>
      <c r="R55" s="24">
        <f t="shared" si="12"/>
        <v>2</v>
      </c>
    </row>
    <row r="56" spans="2:18" ht="16.5" customHeight="1">
      <c r="B56" s="310"/>
      <c r="C56" s="43" t="s">
        <v>322</v>
      </c>
      <c r="D56" s="149" t="s">
        <v>111</v>
      </c>
      <c r="E56" s="92" t="s">
        <v>50</v>
      </c>
      <c r="F56" s="24">
        <f t="shared" si="13"/>
        <v>32</v>
      </c>
      <c r="G56" s="24">
        <f t="shared" si="11"/>
        <v>32</v>
      </c>
      <c r="H56" s="44" t="s">
        <v>1</v>
      </c>
      <c r="I56" s="23"/>
      <c r="J56" s="23" t="s">
        <v>1</v>
      </c>
      <c r="K56" s="44"/>
      <c r="L56" s="44"/>
      <c r="M56" s="61">
        <v>0</v>
      </c>
      <c r="N56" s="61">
        <v>0</v>
      </c>
      <c r="O56" s="61">
        <v>2</v>
      </c>
      <c r="P56" s="61">
        <v>2</v>
      </c>
      <c r="Q56" s="61">
        <v>0</v>
      </c>
      <c r="R56" s="24">
        <f t="shared" si="12"/>
        <v>2</v>
      </c>
    </row>
    <row r="57" spans="2:18" ht="16.5" customHeight="1">
      <c r="B57" s="310"/>
      <c r="C57" s="43" t="s">
        <v>248</v>
      </c>
      <c r="D57" s="149" t="s">
        <v>111</v>
      </c>
      <c r="E57" s="93" t="s">
        <v>39</v>
      </c>
      <c r="F57" s="24">
        <f t="shared" si="13"/>
        <v>32</v>
      </c>
      <c r="G57" s="24">
        <f t="shared" si="11"/>
        <v>32</v>
      </c>
      <c r="H57" s="44" t="s">
        <v>1</v>
      </c>
      <c r="I57" s="23"/>
      <c r="J57" s="23" t="s">
        <v>1</v>
      </c>
      <c r="K57" s="44"/>
      <c r="L57" s="44"/>
      <c r="M57" s="61">
        <v>2</v>
      </c>
      <c r="N57" s="61">
        <v>2</v>
      </c>
      <c r="O57" s="61">
        <v>0</v>
      </c>
      <c r="P57" s="61">
        <v>0</v>
      </c>
      <c r="Q57" s="61">
        <v>0</v>
      </c>
      <c r="R57" s="24">
        <f t="shared" si="12"/>
        <v>2</v>
      </c>
    </row>
    <row r="58" spans="2:18" ht="16.5" customHeight="1" thickBot="1">
      <c r="B58" s="310"/>
      <c r="C58" s="147" t="s">
        <v>249</v>
      </c>
      <c r="D58" s="154" t="s">
        <v>111</v>
      </c>
      <c r="E58" s="162" t="s">
        <v>39</v>
      </c>
      <c r="F58" s="156">
        <f t="shared" si="13"/>
        <v>32</v>
      </c>
      <c r="G58" s="156">
        <f t="shared" si="11"/>
        <v>32</v>
      </c>
      <c r="H58" s="157" t="s">
        <v>1</v>
      </c>
      <c r="I58" s="112"/>
      <c r="J58" s="112" t="s">
        <v>1</v>
      </c>
      <c r="K58" s="157"/>
      <c r="L58" s="157"/>
      <c r="M58" s="158">
        <v>0</v>
      </c>
      <c r="N58" s="158">
        <v>0</v>
      </c>
      <c r="O58" s="158">
        <v>2</v>
      </c>
      <c r="P58" s="158">
        <v>2</v>
      </c>
      <c r="Q58" s="158">
        <v>0</v>
      </c>
      <c r="R58" s="156">
        <f t="shared" si="12"/>
        <v>2</v>
      </c>
    </row>
    <row r="59" spans="2:18" ht="16.5" customHeight="1">
      <c r="B59" s="310"/>
      <c r="C59" s="19" t="s">
        <v>288</v>
      </c>
      <c r="D59" s="243" t="s">
        <v>107</v>
      </c>
      <c r="E59" s="91" t="s">
        <v>50</v>
      </c>
      <c r="F59" s="21">
        <f t="shared" si="13"/>
        <v>32</v>
      </c>
      <c r="G59" s="21">
        <f t="shared" si="11"/>
        <v>32</v>
      </c>
      <c r="H59" s="20"/>
      <c r="I59" s="20" t="s">
        <v>1</v>
      </c>
      <c r="J59" s="20" t="s">
        <v>1</v>
      </c>
      <c r="K59" s="20"/>
      <c r="L59" s="20"/>
      <c r="M59" s="21">
        <v>4</v>
      </c>
      <c r="N59" s="21">
        <v>0</v>
      </c>
      <c r="O59" s="21">
        <v>0</v>
      </c>
      <c r="P59" s="21">
        <v>0</v>
      </c>
      <c r="Q59" s="21">
        <v>0</v>
      </c>
      <c r="R59" s="21">
        <f t="shared" si="12"/>
        <v>2</v>
      </c>
    </row>
    <row r="60" spans="2:18" ht="16.5" customHeight="1">
      <c r="B60" s="310"/>
      <c r="C60" s="43" t="s">
        <v>289</v>
      </c>
      <c r="D60" s="149" t="s">
        <v>112</v>
      </c>
      <c r="E60" s="92" t="s">
        <v>50</v>
      </c>
      <c r="F60" s="61">
        <f t="shared" si="13"/>
        <v>32</v>
      </c>
      <c r="G60" s="61">
        <f t="shared" si="11"/>
        <v>32</v>
      </c>
      <c r="H60" s="44"/>
      <c r="I60" s="44" t="s">
        <v>1</v>
      </c>
      <c r="J60" s="44" t="s">
        <v>1</v>
      </c>
      <c r="K60" s="44"/>
      <c r="L60" s="44"/>
      <c r="M60" s="61">
        <v>2</v>
      </c>
      <c r="N60" s="61">
        <v>2</v>
      </c>
      <c r="O60" s="61">
        <v>0</v>
      </c>
      <c r="P60" s="61">
        <v>0</v>
      </c>
      <c r="Q60" s="61">
        <v>0</v>
      </c>
      <c r="R60" s="61">
        <f t="shared" si="12"/>
        <v>2</v>
      </c>
    </row>
    <row r="61" spans="2:18" ht="16.5" customHeight="1">
      <c r="B61" s="310"/>
      <c r="C61" s="22" t="s">
        <v>266</v>
      </c>
      <c r="D61" s="150" t="s">
        <v>112</v>
      </c>
      <c r="E61" s="92" t="s">
        <v>50</v>
      </c>
      <c r="F61" s="24">
        <f t="shared" si="13"/>
        <v>32</v>
      </c>
      <c r="G61" s="24">
        <f t="shared" si="11"/>
        <v>32</v>
      </c>
      <c r="H61" s="23"/>
      <c r="I61" s="23" t="s">
        <v>1</v>
      </c>
      <c r="J61" s="23" t="s">
        <v>1</v>
      </c>
      <c r="K61" s="23"/>
      <c r="L61" s="23"/>
      <c r="M61" s="24">
        <v>0</v>
      </c>
      <c r="N61" s="24">
        <v>0</v>
      </c>
      <c r="O61" s="24">
        <v>2</v>
      </c>
      <c r="P61" s="24">
        <v>2</v>
      </c>
      <c r="Q61" s="24">
        <v>0</v>
      </c>
      <c r="R61" s="24">
        <f t="shared" si="12"/>
        <v>2</v>
      </c>
    </row>
    <row r="62" spans="2:18" ht="16.5" customHeight="1">
      <c r="B62" s="310"/>
      <c r="C62" s="22" t="s">
        <v>268</v>
      </c>
      <c r="D62" s="150" t="s">
        <v>112</v>
      </c>
      <c r="E62" s="92" t="s">
        <v>50</v>
      </c>
      <c r="F62" s="24">
        <f t="shared" si="13"/>
        <v>64</v>
      </c>
      <c r="G62" s="85">
        <f>F62*$F$3</f>
        <v>192</v>
      </c>
      <c r="H62" s="23"/>
      <c r="I62" s="25" t="s">
        <v>1</v>
      </c>
      <c r="J62" s="25" t="s">
        <v>1</v>
      </c>
      <c r="K62" s="23"/>
      <c r="L62" s="23"/>
      <c r="M62" s="24">
        <v>4</v>
      </c>
      <c r="N62" s="24">
        <v>4</v>
      </c>
      <c r="O62" s="24">
        <v>0</v>
      </c>
      <c r="P62" s="24">
        <v>0</v>
      </c>
      <c r="Q62" s="24">
        <v>0</v>
      </c>
      <c r="R62" s="24">
        <f t="shared" si="12"/>
        <v>4</v>
      </c>
    </row>
    <row r="63" spans="2:18" ht="16.5" customHeight="1">
      <c r="B63" s="310"/>
      <c r="C63" s="22" t="s">
        <v>269</v>
      </c>
      <c r="D63" s="150" t="s">
        <v>112</v>
      </c>
      <c r="E63" s="92" t="s">
        <v>50</v>
      </c>
      <c r="F63" s="24">
        <f>SUM(M63:Q63)*$F$1</f>
        <v>64</v>
      </c>
      <c r="G63" s="85">
        <f>F63*$F$3</f>
        <v>192</v>
      </c>
      <c r="H63" s="23"/>
      <c r="I63" s="25" t="s">
        <v>1</v>
      </c>
      <c r="J63" s="25" t="s">
        <v>1</v>
      </c>
      <c r="K63" s="25"/>
      <c r="L63" s="25"/>
      <c r="M63" s="26">
        <v>0</v>
      </c>
      <c r="N63" s="26">
        <v>0</v>
      </c>
      <c r="O63" s="26">
        <v>4</v>
      </c>
      <c r="P63" s="26">
        <v>4</v>
      </c>
      <c r="Q63" s="26">
        <v>0</v>
      </c>
      <c r="R63" s="24">
        <f t="shared" si="12"/>
        <v>4</v>
      </c>
    </row>
    <row r="64" spans="2:18" ht="16.5" customHeight="1">
      <c r="B64" s="310"/>
      <c r="C64" s="43" t="s">
        <v>77</v>
      </c>
      <c r="D64" s="150" t="s">
        <v>112</v>
      </c>
      <c r="E64" s="93" t="s">
        <v>39</v>
      </c>
      <c r="F64" s="24">
        <f t="shared" si="13"/>
        <v>32</v>
      </c>
      <c r="G64" s="24">
        <f t="shared" ref="G64" si="14">F64</f>
        <v>32</v>
      </c>
      <c r="H64" s="23"/>
      <c r="I64" s="25" t="s">
        <v>1</v>
      </c>
      <c r="J64" s="25" t="s">
        <v>1</v>
      </c>
      <c r="K64" s="23"/>
      <c r="L64" s="23"/>
      <c r="M64" s="24">
        <v>2</v>
      </c>
      <c r="N64" s="24">
        <v>2</v>
      </c>
      <c r="O64" s="24">
        <v>0</v>
      </c>
      <c r="P64" s="24">
        <v>0</v>
      </c>
      <c r="Q64" s="24">
        <v>0</v>
      </c>
      <c r="R64" s="24">
        <f t="shared" si="12"/>
        <v>2</v>
      </c>
    </row>
    <row r="65" spans="2:19" ht="16.5" customHeight="1">
      <c r="B65" s="310"/>
      <c r="C65" s="43" t="s">
        <v>78</v>
      </c>
      <c r="D65" s="150" t="s">
        <v>112</v>
      </c>
      <c r="E65" s="93" t="s">
        <v>39</v>
      </c>
      <c r="F65" s="24">
        <f t="shared" ref="F65:F66" si="15">SUM(M65:Q65)*$F$1</f>
        <v>32</v>
      </c>
      <c r="G65" s="24">
        <f t="shared" ref="G65:G66" si="16">F65</f>
        <v>32</v>
      </c>
      <c r="H65" s="23"/>
      <c r="I65" s="25" t="s">
        <v>1</v>
      </c>
      <c r="J65" s="25" t="s">
        <v>1</v>
      </c>
      <c r="K65" s="23"/>
      <c r="L65" s="23"/>
      <c r="M65" s="24">
        <v>0</v>
      </c>
      <c r="N65" s="24">
        <v>0</v>
      </c>
      <c r="O65" s="24">
        <v>2</v>
      </c>
      <c r="P65" s="24">
        <v>2</v>
      </c>
      <c r="Q65" s="24">
        <v>0</v>
      </c>
      <c r="R65" s="24">
        <f t="shared" si="12"/>
        <v>2</v>
      </c>
    </row>
    <row r="66" spans="2:19" ht="16.5" customHeight="1" thickBot="1">
      <c r="B66" s="310"/>
      <c r="C66" s="43" t="s">
        <v>121</v>
      </c>
      <c r="D66" s="150" t="s">
        <v>112</v>
      </c>
      <c r="E66" s="93" t="s">
        <v>39</v>
      </c>
      <c r="F66" s="24">
        <f t="shared" si="15"/>
        <v>96</v>
      </c>
      <c r="G66" s="24">
        <f t="shared" si="16"/>
        <v>96</v>
      </c>
      <c r="H66" s="112"/>
      <c r="I66" s="25" t="s">
        <v>1</v>
      </c>
      <c r="J66" s="25" t="s">
        <v>1</v>
      </c>
      <c r="K66" s="88"/>
      <c r="L66" s="88"/>
      <c r="M66" s="113">
        <v>0</v>
      </c>
      <c r="N66" s="113">
        <v>4</v>
      </c>
      <c r="O66" s="113">
        <v>4</v>
      </c>
      <c r="P66" s="113">
        <v>4</v>
      </c>
      <c r="Q66" s="113">
        <v>0</v>
      </c>
      <c r="R66" s="24">
        <f t="shared" si="12"/>
        <v>6</v>
      </c>
    </row>
    <row r="67" spans="2:19" ht="16.5" customHeight="1" thickBot="1">
      <c r="B67" s="311"/>
      <c r="C67" s="17" t="s">
        <v>11</v>
      </c>
      <c r="D67" s="17"/>
      <c r="E67" s="4"/>
      <c r="F67" s="5">
        <f>SUM(F51:F66)</f>
        <v>640</v>
      </c>
      <c r="G67" s="5">
        <f>SUM(G51:G66)</f>
        <v>896</v>
      </c>
      <c r="H67" s="96">
        <f>SUMIF(E51:E66,"必須",G51:G66)</f>
        <v>608</v>
      </c>
      <c r="I67" s="97">
        <f>SUMIF(E51:E66,"選必",G51:G66)</f>
        <v>0</v>
      </c>
      <c r="J67" s="98">
        <f>SUMIF(E51:E66,"選択",G51:G66)</f>
        <v>288</v>
      </c>
      <c r="K67" s="4"/>
      <c r="L67" s="4"/>
      <c r="M67" s="5">
        <f t="shared" ref="M67:R67" si="17">SUM(M51:M66)</f>
        <v>20</v>
      </c>
      <c r="N67" s="5">
        <f t="shared" si="17"/>
        <v>20</v>
      </c>
      <c r="O67" s="5">
        <f t="shared" si="17"/>
        <v>20</v>
      </c>
      <c r="P67" s="5">
        <f t="shared" si="17"/>
        <v>20</v>
      </c>
      <c r="Q67" s="5">
        <f t="shared" si="17"/>
        <v>0</v>
      </c>
      <c r="R67" s="5">
        <f t="shared" si="17"/>
        <v>40</v>
      </c>
      <c r="S67" s="6"/>
    </row>
    <row r="68" spans="2:19" ht="16.5" customHeight="1">
      <c r="B68" s="312" t="s">
        <v>40</v>
      </c>
      <c r="C68" s="19" t="s">
        <v>250</v>
      </c>
      <c r="D68" s="148" t="s">
        <v>111</v>
      </c>
      <c r="E68" s="91" t="s">
        <v>27</v>
      </c>
      <c r="F68" s="30">
        <f>SUM(M68:Q68)*$F$1</f>
        <v>32</v>
      </c>
      <c r="G68" s="30">
        <f>F68</f>
        <v>32</v>
      </c>
      <c r="H68" s="29" t="s">
        <v>1</v>
      </c>
      <c r="I68" s="20"/>
      <c r="J68" s="20" t="s">
        <v>1</v>
      </c>
      <c r="K68" s="29"/>
      <c r="L68" s="29"/>
      <c r="M68" s="30">
        <v>2</v>
      </c>
      <c r="N68" s="30">
        <v>2</v>
      </c>
      <c r="O68" s="30">
        <v>0</v>
      </c>
      <c r="P68" s="30">
        <v>0</v>
      </c>
      <c r="Q68" s="30">
        <v>0</v>
      </c>
      <c r="R68" s="21">
        <f>F68/$F$2</f>
        <v>2</v>
      </c>
    </row>
    <row r="69" spans="2:19" ht="16.5" customHeight="1">
      <c r="B69" s="310"/>
      <c r="C69" s="43" t="s">
        <v>323</v>
      </c>
      <c r="D69" s="149" t="s">
        <v>111</v>
      </c>
      <c r="E69" s="92" t="s">
        <v>28</v>
      </c>
      <c r="F69" s="26">
        <f>SUM(M69:Q69)*$F$1</f>
        <v>32</v>
      </c>
      <c r="G69" s="26">
        <f>F69</f>
        <v>32</v>
      </c>
      <c r="H69" s="25" t="s">
        <v>1</v>
      </c>
      <c r="I69" s="25"/>
      <c r="J69" s="25" t="s">
        <v>1</v>
      </c>
      <c r="K69" s="25"/>
      <c r="L69" s="25"/>
      <c r="M69" s="26">
        <v>0</v>
      </c>
      <c r="N69" s="26">
        <v>0</v>
      </c>
      <c r="O69" s="26">
        <v>2</v>
      </c>
      <c r="P69" s="26">
        <v>2</v>
      </c>
      <c r="Q69" s="26">
        <v>0</v>
      </c>
      <c r="R69" s="24">
        <f>F69/$F$2</f>
        <v>2</v>
      </c>
    </row>
    <row r="70" spans="2:19" ht="16.5" customHeight="1">
      <c r="B70" s="310"/>
      <c r="C70" s="43" t="s">
        <v>252</v>
      </c>
      <c r="D70" s="149" t="s">
        <v>111</v>
      </c>
      <c r="E70" s="93" t="s">
        <v>39</v>
      </c>
      <c r="F70" s="26">
        <f t="shared" ref="F70:F78" si="18">SUM(M70:Q70)*$F$1</f>
        <v>32</v>
      </c>
      <c r="G70" s="26">
        <f t="shared" ref="G70:G78" si="19">F70</f>
        <v>32</v>
      </c>
      <c r="H70" s="44" t="s">
        <v>1</v>
      </c>
      <c r="I70" s="44"/>
      <c r="J70" s="23" t="s">
        <v>1</v>
      </c>
      <c r="K70" s="25"/>
      <c r="L70" s="45"/>
      <c r="M70" s="46">
        <v>2</v>
      </c>
      <c r="N70" s="46">
        <v>2</v>
      </c>
      <c r="O70" s="46">
        <v>0</v>
      </c>
      <c r="P70" s="46">
        <v>0</v>
      </c>
      <c r="Q70" s="46">
        <v>0</v>
      </c>
      <c r="R70" s="24">
        <f t="shared" ref="R70:R82" si="20">F70/$F$2</f>
        <v>2</v>
      </c>
    </row>
    <row r="71" spans="2:19" ht="16.5" customHeight="1">
      <c r="B71" s="310"/>
      <c r="C71" s="43" t="s">
        <v>253</v>
      </c>
      <c r="D71" s="149" t="s">
        <v>111</v>
      </c>
      <c r="E71" s="93" t="s">
        <v>39</v>
      </c>
      <c r="F71" s="26">
        <f t="shared" si="18"/>
        <v>32</v>
      </c>
      <c r="G71" s="26">
        <f t="shared" si="19"/>
        <v>32</v>
      </c>
      <c r="H71" s="44" t="s">
        <v>1</v>
      </c>
      <c r="I71" s="44"/>
      <c r="J71" s="23" t="s">
        <v>1</v>
      </c>
      <c r="K71" s="25"/>
      <c r="L71" s="45"/>
      <c r="M71" s="46">
        <v>0</v>
      </c>
      <c r="N71" s="46">
        <v>0</v>
      </c>
      <c r="O71" s="46">
        <v>2</v>
      </c>
      <c r="P71" s="46">
        <v>2</v>
      </c>
      <c r="Q71" s="46">
        <v>0</v>
      </c>
      <c r="R71" s="24">
        <f t="shared" si="20"/>
        <v>2</v>
      </c>
    </row>
    <row r="72" spans="2:19" ht="16.5" customHeight="1">
      <c r="B72" s="310"/>
      <c r="C72" s="43" t="s">
        <v>284</v>
      </c>
      <c r="D72" s="149" t="s">
        <v>111</v>
      </c>
      <c r="E72" s="92" t="s">
        <v>28</v>
      </c>
      <c r="F72" s="26">
        <f t="shared" si="18"/>
        <v>32</v>
      </c>
      <c r="G72" s="26">
        <f t="shared" si="19"/>
        <v>32</v>
      </c>
      <c r="H72" s="44" t="s">
        <v>1</v>
      </c>
      <c r="I72" s="44"/>
      <c r="J72" s="23" t="s">
        <v>1</v>
      </c>
      <c r="K72" s="25"/>
      <c r="L72" s="45"/>
      <c r="M72" s="46">
        <v>2</v>
      </c>
      <c r="N72" s="46">
        <v>2</v>
      </c>
      <c r="O72" s="46">
        <v>0</v>
      </c>
      <c r="P72" s="46">
        <v>0</v>
      </c>
      <c r="Q72" s="46">
        <v>0</v>
      </c>
      <c r="R72" s="24">
        <f t="shared" si="20"/>
        <v>2</v>
      </c>
    </row>
    <row r="73" spans="2:19" ht="16.5" customHeight="1">
      <c r="B73" s="310"/>
      <c r="C73" s="43" t="s">
        <v>324</v>
      </c>
      <c r="D73" s="149" t="s">
        <v>111</v>
      </c>
      <c r="E73" s="92" t="s">
        <v>28</v>
      </c>
      <c r="F73" s="26">
        <f t="shared" si="18"/>
        <v>32</v>
      </c>
      <c r="G73" s="26">
        <f t="shared" si="19"/>
        <v>32</v>
      </c>
      <c r="H73" s="44" t="s">
        <v>1</v>
      </c>
      <c r="I73" s="44"/>
      <c r="J73" s="23" t="s">
        <v>1</v>
      </c>
      <c r="K73" s="25"/>
      <c r="L73" s="45"/>
      <c r="M73" s="46">
        <v>0</v>
      </c>
      <c r="N73" s="46">
        <v>0</v>
      </c>
      <c r="O73" s="46">
        <v>2</v>
      </c>
      <c r="P73" s="46">
        <v>2</v>
      </c>
      <c r="Q73" s="46">
        <v>0</v>
      </c>
      <c r="R73" s="24">
        <f t="shared" si="20"/>
        <v>2</v>
      </c>
    </row>
    <row r="74" spans="2:19" ht="16.5" customHeight="1" thickBot="1">
      <c r="B74" s="310"/>
      <c r="C74" s="147" t="s">
        <v>261</v>
      </c>
      <c r="D74" s="154" t="s">
        <v>111</v>
      </c>
      <c r="E74" s="155" t="s">
        <v>28</v>
      </c>
      <c r="F74" s="113">
        <f t="shared" si="18"/>
        <v>64</v>
      </c>
      <c r="G74" s="113">
        <f t="shared" si="19"/>
        <v>64</v>
      </c>
      <c r="H74" s="157" t="s">
        <v>1</v>
      </c>
      <c r="I74" s="157"/>
      <c r="J74" s="112" t="s">
        <v>1</v>
      </c>
      <c r="K74" s="88"/>
      <c r="L74" s="87"/>
      <c r="M74" s="89">
        <v>2</v>
      </c>
      <c r="N74" s="89">
        <v>2</v>
      </c>
      <c r="O74" s="89">
        <v>2</v>
      </c>
      <c r="P74" s="89">
        <v>2</v>
      </c>
      <c r="Q74" s="89">
        <v>0</v>
      </c>
      <c r="R74" s="156">
        <f t="shared" si="20"/>
        <v>4</v>
      </c>
    </row>
    <row r="75" spans="2:19" ht="16.5" customHeight="1">
      <c r="B75" s="310"/>
      <c r="C75" s="19" t="s">
        <v>270</v>
      </c>
      <c r="D75" s="148" t="s">
        <v>112</v>
      </c>
      <c r="E75" s="91" t="s">
        <v>28</v>
      </c>
      <c r="F75" s="30">
        <f t="shared" si="18"/>
        <v>64</v>
      </c>
      <c r="G75" s="163">
        <f>F75*$F$3</f>
        <v>192</v>
      </c>
      <c r="H75" s="20"/>
      <c r="I75" s="20" t="s">
        <v>1</v>
      </c>
      <c r="J75" s="20" t="s">
        <v>1</v>
      </c>
      <c r="K75" s="29"/>
      <c r="L75" s="29"/>
      <c r="M75" s="30">
        <v>4</v>
      </c>
      <c r="N75" s="30">
        <v>4</v>
      </c>
      <c r="O75" s="30">
        <v>0</v>
      </c>
      <c r="P75" s="30">
        <v>0</v>
      </c>
      <c r="Q75" s="30">
        <v>0</v>
      </c>
      <c r="R75" s="21">
        <f t="shared" si="20"/>
        <v>4</v>
      </c>
    </row>
    <row r="76" spans="2:19" ht="16.5" customHeight="1">
      <c r="B76" s="310"/>
      <c r="C76" s="43" t="s">
        <v>271</v>
      </c>
      <c r="D76" s="149" t="s">
        <v>112</v>
      </c>
      <c r="E76" s="92" t="s">
        <v>28</v>
      </c>
      <c r="F76" s="26">
        <f t="shared" si="18"/>
        <v>64</v>
      </c>
      <c r="G76" s="85">
        <f>F76*$F$3</f>
        <v>192</v>
      </c>
      <c r="H76" s="44"/>
      <c r="I76" s="44" t="s">
        <v>1</v>
      </c>
      <c r="J76" s="23" t="s">
        <v>1</v>
      </c>
      <c r="K76" s="25"/>
      <c r="L76" s="45"/>
      <c r="M76" s="46">
        <v>0</v>
      </c>
      <c r="N76" s="46">
        <v>0</v>
      </c>
      <c r="O76" s="46">
        <v>4</v>
      </c>
      <c r="P76" s="46">
        <v>4</v>
      </c>
      <c r="Q76" s="46">
        <v>0</v>
      </c>
      <c r="R76" s="24">
        <f t="shared" si="20"/>
        <v>4</v>
      </c>
    </row>
    <row r="77" spans="2:19" ht="16.5" customHeight="1">
      <c r="B77" s="310"/>
      <c r="C77" s="22" t="s">
        <v>122</v>
      </c>
      <c r="D77" s="149" t="s">
        <v>112</v>
      </c>
      <c r="E77" s="92" t="s">
        <v>28</v>
      </c>
      <c r="F77" s="26">
        <f t="shared" si="18"/>
        <v>32</v>
      </c>
      <c r="G77" s="26">
        <f t="shared" si="19"/>
        <v>32</v>
      </c>
      <c r="H77" s="44"/>
      <c r="I77" s="44" t="s">
        <v>1</v>
      </c>
      <c r="J77" s="23" t="s">
        <v>1</v>
      </c>
      <c r="K77" s="25"/>
      <c r="L77" s="45"/>
      <c r="M77" s="46">
        <v>4</v>
      </c>
      <c r="N77" s="46">
        <v>0</v>
      </c>
      <c r="O77" s="46">
        <v>0</v>
      </c>
      <c r="P77" s="46">
        <v>0</v>
      </c>
      <c r="Q77" s="46">
        <v>0</v>
      </c>
      <c r="R77" s="24">
        <f t="shared" si="20"/>
        <v>2</v>
      </c>
    </row>
    <row r="78" spans="2:19" ht="16.5" customHeight="1">
      <c r="B78" s="310"/>
      <c r="C78" s="22" t="s">
        <v>119</v>
      </c>
      <c r="D78" s="149" t="s">
        <v>112</v>
      </c>
      <c r="E78" s="92" t="s">
        <v>28</v>
      </c>
      <c r="F78" s="26">
        <f t="shared" si="18"/>
        <v>96</v>
      </c>
      <c r="G78" s="26">
        <f t="shared" si="19"/>
        <v>96</v>
      </c>
      <c r="H78" s="44"/>
      <c r="I78" s="44" t="s">
        <v>1</v>
      </c>
      <c r="J78" s="23" t="s">
        <v>1</v>
      </c>
      <c r="K78" s="25"/>
      <c r="L78" s="45"/>
      <c r="M78" s="46">
        <v>0</v>
      </c>
      <c r="N78" s="46">
        <v>4</v>
      </c>
      <c r="O78" s="46">
        <v>4</v>
      </c>
      <c r="P78" s="46">
        <v>4</v>
      </c>
      <c r="Q78" s="46">
        <v>0</v>
      </c>
      <c r="R78" s="24">
        <f t="shared" si="20"/>
        <v>6</v>
      </c>
    </row>
    <row r="79" spans="2:19" ht="16.5" customHeight="1">
      <c r="B79" s="310"/>
      <c r="C79" s="22" t="s">
        <v>267</v>
      </c>
      <c r="D79" s="149" t="s">
        <v>112</v>
      </c>
      <c r="E79" s="93" t="s">
        <v>39</v>
      </c>
      <c r="F79" s="26">
        <f t="shared" ref="F79:F82" si="21">SUM(M79:Q79)*$F$1</f>
        <v>32</v>
      </c>
      <c r="G79" s="26">
        <f t="shared" ref="G79:G82" si="22">F79</f>
        <v>32</v>
      </c>
      <c r="H79" s="44"/>
      <c r="I79" s="44" t="s">
        <v>1</v>
      </c>
      <c r="J79" s="23" t="s">
        <v>1</v>
      </c>
      <c r="K79" s="25"/>
      <c r="L79" s="45"/>
      <c r="M79" s="46">
        <v>2</v>
      </c>
      <c r="N79" s="46">
        <v>2</v>
      </c>
      <c r="O79" s="46">
        <v>0</v>
      </c>
      <c r="P79" s="46">
        <v>0</v>
      </c>
      <c r="Q79" s="46">
        <v>0</v>
      </c>
      <c r="R79" s="24">
        <f t="shared" si="20"/>
        <v>2</v>
      </c>
    </row>
    <row r="80" spans="2:19" ht="16.5" customHeight="1">
      <c r="B80" s="310"/>
      <c r="C80" s="22" t="s">
        <v>104</v>
      </c>
      <c r="D80" s="149" t="s">
        <v>112</v>
      </c>
      <c r="E80" s="92" t="s">
        <v>28</v>
      </c>
      <c r="F80" s="26">
        <f t="shared" si="21"/>
        <v>32</v>
      </c>
      <c r="G80" s="26">
        <f t="shared" si="22"/>
        <v>32</v>
      </c>
      <c r="H80" s="44"/>
      <c r="I80" s="44" t="s">
        <v>1</v>
      </c>
      <c r="J80" s="23" t="s">
        <v>1</v>
      </c>
      <c r="K80" s="25"/>
      <c r="L80" s="45"/>
      <c r="M80" s="46">
        <v>2</v>
      </c>
      <c r="N80" s="46">
        <v>2</v>
      </c>
      <c r="O80" s="46">
        <v>0</v>
      </c>
      <c r="P80" s="46">
        <v>0</v>
      </c>
      <c r="Q80" s="46">
        <v>0</v>
      </c>
      <c r="R80" s="24">
        <f t="shared" si="20"/>
        <v>2</v>
      </c>
    </row>
    <row r="81" spans="2:19" ht="16.5" customHeight="1">
      <c r="B81" s="310"/>
      <c r="C81" s="22" t="s">
        <v>101</v>
      </c>
      <c r="D81" s="149" t="s">
        <v>112</v>
      </c>
      <c r="E81" s="92" t="s">
        <v>28</v>
      </c>
      <c r="F81" s="26">
        <f t="shared" si="21"/>
        <v>32</v>
      </c>
      <c r="G81" s="26">
        <f t="shared" si="22"/>
        <v>32</v>
      </c>
      <c r="H81" s="44"/>
      <c r="I81" s="44" t="s">
        <v>1</v>
      </c>
      <c r="J81" s="23" t="s">
        <v>1</v>
      </c>
      <c r="K81" s="25"/>
      <c r="L81" s="45"/>
      <c r="M81" s="46">
        <v>0</v>
      </c>
      <c r="N81" s="46">
        <v>0</v>
      </c>
      <c r="O81" s="46">
        <v>2</v>
      </c>
      <c r="P81" s="46">
        <v>2</v>
      </c>
      <c r="Q81" s="46">
        <v>0</v>
      </c>
      <c r="R81" s="24">
        <f t="shared" si="20"/>
        <v>2</v>
      </c>
    </row>
    <row r="82" spans="2:19" ht="16.5" customHeight="1" thickBot="1">
      <c r="B82" s="310"/>
      <c r="C82" s="27" t="s">
        <v>105</v>
      </c>
      <c r="D82" s="165" t="s">
        <v>112</v>
      </c>
      <c r="E82" s="92" t="s">
        <v>28</v>
      </c>
      <c r="F82" s="32">
        <f t="shared" si="21"/>
        <v>32</v>
      </c>
      <c r="G82" s="32">
        <f t="shared" si="22"/>
        <v>32</v>
      </c>
      <c r="H82" s="166"/>
      <c r="I82" s="28" t="s">
        <v>1</v>
      </c>
      <c r="J82" s="28" t="s">
        <v>1</v>
      </c>
      <c r="K82" s="31"/>
      <c r="L82" s="166"/>
      <c r="M82" s="167">
        <v>0</v>
      </c>
      <c r="N82" s="167">
        <v>0</v>
      </c>
      <c r="O82" s="167">
        <v>2</v>
      </c>
      <c r="P82" s="167">
        <v>2</v>
      </c>
      <c r="Q82" s="167">
        <v>0</v>
      </c>
      <c r="R82" s="161">
        <f t="shared" si="20"/>
        <v>2</v>
      </c>
      <c r="S82" s="6"/>
    </row>
    <row r="83" spans="2:19" ht="16.5" customHeight="1" thickBot="1">
      <c r="B83" s="311"/>
      <c r="C83" s="17" t="s">
        <v>11</v>
      </c>
      <c r="D83" s="17"/>
      <c r="E83" s="4"/>
      <c r="F83" s="11">
        <f>SUM(F68:F82)</f>
        <v>640</v>
      </c>
      <c r="G83" s="11">
        <f>SUM(G68:G82)</f>
        <v>896</v>
      </c>
      <c r="H83" s="96">
        <f>SUMIF(E68:E82,"必須",G68:G82)</f>
        <v>800</v>
      </c>
      <c r="I83" s="97">
        <f>SUMIF(E68:E82,"選必",G68:G82)</f>
        <v>0</v>
      </c>
      <c r="J83" s="98">
        <f>SUMIF(E68:E82,"選択",G68:G82)</f>
        <v>96</v>
      </c>
      <c r="K83" s="12"/>
      <c r="L83" s="12"/>
      <c r="M83" s="11">
        <f t="shared" ref="M83:R83" si="23">SUM(M68:M82)</f>
        <v>20</v>
      </c>
      <c r="N83" s="11">
        <f t="shared" si="23"/>
        <v>20</v>
      </c>
      <c r="O83" s="11">
        <f t="shared" si="23"/>
        <v>20</v>
      </c>
      <c r="P83" s="11">
        <f t="shared" si="23"/>
        <v>20</v>
      </c>
      <c r="Q83" s="11">
        <f t="shared" si="23"/>
        <v>0</v>
      </c>
      <c r="R83" s="11">
        <f t="shared" si="23"/>
        <v>40</v>
      </c>
      <c r="S83" s="6"/>
    </row>
    <row r="84" spans="2:19" ht="16.5" customHeight="1">
      <c r="B84" s="298" t="s">
        <v>45</v>
      </c>
      <c r="C84" s="19" t="s">
        <v>286</v>
      </c>
      <c r="D84" s="149" t="s">
        <v>111</v>
      </c>
      <c r="E84" s="91" t="s">
        <v>50</v>
      </c>
      <c r="F84" s="30">
        <f>SUM(M84:Q84)*$F$1</f>
        <v>32</v>
      </c>
      <c r="G84" s="26">
        <f t="shared" ref="G84:G92" si="24">F84</f>
        <v>32</v>
      </c>
      <c r="H84" s="29" t="s">
        <v>1</v>
      </c>
      <c r="I84" s="20"/>
      <c r="J84" s="20" t="s">
        <v>1</v>
      </c>
      <c r="K84" s="29"/>
      <c r="L84" s="29"/>
      <c r="M84" s="30">
        <v>2</v>
      </c>
      <c r="N84" s="30">
        <v>2</v>
      </c>
      <c r="O84" s="30">
        <v>0</v>
      </c>
      <c r="P84" s="30">
        <v>0</v>
      </c>
      <c r="Q84" s="30">
        <v>0</v>
      </c>
      <c r="R84" s="21">
        <f>F84/$F$2</f>
        <v>2</v>
      </c>
    </row>
    <row r="85" spans="2:19" ht="16.5" customHeight="1">
      <c r="B85" s="299"/>
      <c r="C85" s="43" t="s">
        <v>325</v>
      </c>
      <c r="D85" s="149" t="s">
        <v>111</v>
      </c>
      <c r="E85" s="95" t="s">
        <v>50</v>
      </c>
      <c r="F85" s="26">
        <f>SUM(M85:Q85)*$F$1</f>
        <v>32</v>
      </c>
      <c r="G85" s="26">
        <f t="shared" si="24"/>
        <v>32</v>
      </c>
      <c r="H85" s="25" t="s">
        <v>1</v>
      </c>
      <c r="I85" s="25"/>
      <c r="J85" s="25" t="s">
        <v>1</v>
      </c>
      <c r="K85" s="25"/>
      <c r="L85" s="25"/>
      <c r="M85" s="26">
        <v>0</v>
      </c>
      <c r="N85" s="26">
        <v>0</v>
      </c>
      <c r="O85" s="26">
        <v>2</v>
      </c>
      <c r="P85" s="26">
        <v>2</v>
      </c>
      <c r="Q85" s="26">
        <v>0</v>
      </c>
      <c r="R85" s="24">
        <f>F85/$F$2</f>
        <v>2</v>
      </c>
    </row>
    <row r="86" spans="2:19" ht="16.5" customHeight="1">
      <c r="B86" s="299"/>
      <c r="C86" s="43" t="s">
        <v>147</v>
      </c>
      <c r="D86" s="149" t="s">
        <v>107</v>
      </c>
      <c r="E86" s="93" t="s">
        <v>39</v>
      </c>
      <c r="F86" s="26">
        <f>SUM(M86:Q86)*$F$1</f>
        <v>64</v>
      </c>
      <c r="G86" s="26">
        <f t="shared" ref="G86" si="25">F86</f>
        <v>64</v>
      </c>
      <c r="H86" s="45" t="s">
        <v>1</v>
      </c>
      <c r="I86" s="45"/>
      <c r="J86" s="25" t="s">
        <v>1</v>
      </c>
      <c r="K86" s="45"/>
      <c r="L86" s="45"/>
      <c r="M86" s="46">
        <v>2</v>
      </c>
      <c r="N86" s="46">
        <v>2</v>
      </c>
      <c r="O86" s="46">
        <v>2</v>
      </c>
      <c r="P86" s="46">
        <v>2</v>
      </c>
      <c r="Q86" s="46">
        <v>0</v>
      </c>
      <c r="R86" s="24">
        <f>F86/$F$2</f>
        <v>4</v>
      </c>
    </row>
    <row r="87" spans="2:19" ht="16.5" customHeight="1">
      <c r="B87" s="299"/>
      <c r="C87" s="43" t="s">
        <v>262</v>
      </c>
      <c r="D87" s="149" t="s">
        <v>111</v>
      </c>
      <c r="E87" s="95" t="s">
        <v>50</v>
      </c>
      <c r="F87" s="26">
        <f t="shared" ref="F87" si="26">SUM(M87:Q87)*$F$1</f>
        <v>64</v>
      </c>
      <c r="G87" s="26">
        <f t="shared" ref="G87" si="27">F87</f>
        <v>64</v>
      </c>
      <c r="H87" s="45" t="s">
        <v>1</v>
      </c>
      <c r="I87" s="45"/>
      <c r="J87" s="45" t="s">
        <v>1</v>
      </c>
      <c r="K87" s="45"/>
      <c r="L87" s="45"/>
      <c r="M87" s="46">
        <v>2</v>
      </c>
      <c r="N87" s="46">
        <v>2</v>
      </c>
      <c r="O87" s="46">
        <v>2</v>
      </c>
      <c r="P87" s="46">
        <v>2</v>
      </c>
      <c r="Q87" s="46">
        <v>0</v>
      </c>
      <c r="R87" s="24">
        <f t="shared" ref="R87:R92" si="28">F87/$F$2</f>
        <v>4</v>
      </c>
    </row>
    <row r="88" spans="2:19" ht="16.5" customHeight="1" thickBot="1">
      <c r="B88" s="299"/>
      <c r="C88" s="147" t="s">
        <v>62</v>
      </c>
      <c r="D88" s="154" t="s">
        <v>111</v>
      </c>
      <c r="E88" s="93" t="s">
        <v>39</v>
      </c>
      <c r="F88" s="113">
        <f t="shared" ref="F88:F92" si="29">SUM(M88:Q88)*$F$1</f>
        <v>64</v>
      </c>
      <c r="G88" s="113">
        <f t="shared" si="24"/>
        <v>64</v>
      </c>
      <c r="H88" s="87" t="s">
        <v>1</v>
      </c>
      <c r="I88" s="87"/>
      <c r="J88" s="87" t="s">
        <v>1</v>
      </c>
      <c r="K88" s="87"/>
      <c r="L88" s="87"/>
      <c r="M88" s="89">
        <v>2</v>
      </c>
      <c r="N88" s="89">
        <v>2</v>
      </c>
      <c r="O88" s="89">
        <v>2</v>
      </c>
      <c r="P88" s="89">
        <v>2</v>
      </c>
      <c r="Q88" s="89">
        <v>0</v>
      </c>
      <c r="R88" s="156">
        <f t="shared" si="28"/>
        <v>4</v>
      </c>
    </row>
    <row r="89" spans="2:19" ht="16.5" customHeight="1">
      <c r="B89" s="299"/>
      <c r="C89" s="19" t="s">
        <v>326</v>
      </c>
      <c r="D89" s="148" t="s">
        <v>112</v>
      </c>
      <c r="E89" s="91" t="s">
        <v>50</v>
      </c>
      <c r="F89" s="30">
        <f t="shared" si="29"/>
        <v>64</v>
      </c>
      <c r="G89" s="163">
        <f>F89*$F$3</f>
        <v>192</v>
      </c>
      <c r="H89" s="29"/>
      <c r="I89" s="29" t="s">
        <v>1</v>
      </c>
      <c r="J89" s="29" t="s">
        <v>1</v>
      </c>
      <c r="K89" s="29"/>
      <c r="L89" s="29"/>
      <c r="M89" s="30">
        <v>4</v>
      </c>
      <c r="N89" s="30">
        <v>4</v>
      </c>
      <c r="O89" s="30">
        <v>0</v>
      </c>
      <c r="P89" s="30">
        <v>0</v>
      </c>
      <c r="Q89" s="30">
        <v>0</v>
      </c>
      <c r="R89" s="21">
        <f t="shared" si="28"/>
        <v>4</v>
      </c>
    </row>
    <row r="90" spans="2:19" ht="16.5" customHeight="1">
      <c r="B90" s="299"/>
      <c r="C90" s="43" t="s">
        <v>327</v>
      </c>
      <c r="D90" s="149" t="s">
        <v>112</v>
      </c>
      <c r="E90" s="95" t="s">
        <v>50</v>
      </c>
      <c r="F90" s="26">
        <f t="shared" si="29"/>
        <v>64</v>
      </c>
      <c r="G90" s="85">
        <f>F90*$F$3</f>
        <v>192</v>
      </c>
      <c r="H90" s="45"/>
      <c r="I90" s="45" t="s">
        <v>1</v>
      </c>
      <c r="J90" s="45" t="s">
        <v>1</v>
      </c>
      <c r="K90" s="45"/>
      <c r="L90" s="45"/>
      <c r="M90" s="46">
        <v>0</v>
      </c>
      <c r="N90" s="46">
        <v>0</v>
      </c>
      <c r="O90" s="46">
        <v>4</v>
      </c>
      <c r="P90" s="46">
        <v>4</v>
      </c>
      <c r="Q90" s="46">
        <v>0</v>
      </c>
      <c r="R90" s="24">
        <f t="shared" si="28"/>
        <v>4</v>
      </c>
    </row>
    <row r="91" spans="2:19" ht="16.5" customHeight="1">
      <c r="B91" s="299"/>
      <c r="C91" s="22" t="s">
        <v>124</v>
      </c>
      <c r="D91" s="149" t="s">
        <v>112</v>
      </c>
      <c r="E91" s="93" t="s">
        <v>39</v>
      </c>
      <c r="F91" s="26">
        <f t="shared" si="29"/>
        <v>64</v>
      </c>
      <c r="G91" s="26">
        <f t="shared" si="24"/>
        <v>64</v>
      </c>
      <c r="H91" s="45"/>
      <c r="I91" s="45" t="s">
        <v>1</v>
      </c>
      <c r="J91" s="45" t="s">
        <v>1</v>
      </c>
      <c r="K91" s="45"/>
      <c r="L91" s="45"/>
      <c r="M91" s="46">
        <v>4</v>
      </c>
      <c r="N91" s="46">
        <v>4</v>
      </c>
      <c r="O91" s="46">
        <v>0</v>
      </c>
      <c r="P91" s="46">
        <v>0</v>
      </c>
      <c r="Q91" s="46">
        <v>0</v>
      </c>
      <c r="R91" s="24">
        <f t="shared" si="28"/>
        <v>4</v>
      </c>
    </row>
    <row r="92" spans="2:19" ht="16.5" customHeight="1">
      <c r="B92" s="299"/>
      <c r="C92" s="22" t="s">
        <v>127</v>
      </c>
      <c r="D92" s="149" t="s">
        <v>112</v>
      </c>
      <c r="E92" s="93" t="s">
        <v>39</v>
      </c>
      <c r="F92" s="26">
        <f t="shared" si="29"/>
        <v>64</v>
      </c>
      <c r="G92" s="26">
        <f t="shared" si="24"/>
        <v>64</v>
      </c>
      <c r="H92" s="45"/>
      <c r="I92" s="45" t="s">
        <v>1</v>
      </c>
      <c r="J92" s="45" t="s">
        <v>1</v>
      </c>
      <c r="K92" s="45"/>
      <c r="L92" s="45"/>
      <c r="M92" s="46">
        <v>4</v>
      </c>
      <c r="N92" s="46">
        <v>4</v>
      </c>
      <c r="O92" s="46">
        <v>0</v>
      </c>
      <c r="P92" s="46">
        <v>0</v>
      </c>
      <c r="Q92" s="46">
        <v>0</v>
      </c>
      <c r="R92" s="24">
        <f t="shared" si="28"/>
        <v>4</v>
      </c>
    </row>
    <row r="93" spans="2:19" ht="16.5" customHeight="1" thickBot="1">
      <c r="B93" s="299"/>
      <c r="C93" s="27" t="s">
        <v>126</v>
      </c>
      <c r="D93" s="168" t="s">
        <v>112</v>
      </c>
      <c r="E93" s="95" t="s">
        <v>50</v>
      </c>
      <c r="F93" s="32">
        <f t="shared" ref="F93" si="30">SUM(M93:Q93)*$F$1</f>
        <v>128</v>
      </c>
      <c r="G93" s="32">
        <f t="shared" ref="G93" si="31">F93</f>
        <v>128</v>
      </c>
      <c r="H93" s="166"/>
      <c r="I93" s="166" t="s">
        <v>1</v>
      </c>
      <c r="J93" s="166" t="s">
        <v>1</v>
      </c>
      <c r="K93" s="166"/>
      <c r="L93" s="166"/>
      <c r="M93" s="167">
        <v>0</v>
      </c>
      <c r="N93" s="167">
        <v>0</v>
      </c>
      <c r="O93" s="167">
        <v>8</v>
      </c>
      <c r="P93" s="167">
        <v>8</v>
      </c>
      <c r="Q93" s="167">
        <v>0</v>
      </c>
      <c r="R93" s="161">
        <f t="shared" ref="R93" si="32">F93/$F$2</f>
        <v>8</v>
      </c>
      <c r="S93" s="6"/>
    </row>
    <row r="94" spans="2:19" ht="16.5" customHeight="1" thickBot="1">
      <c r="B94" s="300"/>
      <c r="C94" s="33" t="s">
        <v>11</v>
      </c>
      <c r="D94" s="33"/>
      <c r="E94" s="5"/>
      <c r="F94" s="11">
        <f>SUM(F84:F93)</f>
        <v>640</v>
      </c>
      <c r="G94" s="11">
        <f>SUM(G84:G93)</f>
        <v>896</v>
      </c>
      <c r="H94" s="96">
        <f>SUMIF(E84:E93,"必須",G84:G93)</f>
        <v>640</v>
      </c>
      <c r="I94" s="97">
        <f>SUMIF(E84:E93,"選必",G84:G93)</f>
        <v>0</v>
      </c>
      <c r="J94" s="98">
        <f>SUMIF(E84:E93,"選択",G84:G93)</f>
        <v>256</v>
      </c>
      <c r="K94" s="12"/>
      <c r="L94" s="12"/>
      <c r="M94" s="11">
        <f t="shared" ref="M94:R94" si="33">SUM(M84:M93)</f>
        <v>20</v>
      </c>
      <c r="N94" s="11">
        <f t="shared" si="33"/>
        <v>20</v>
      </c>
      <c r="O94" s="11">
        <f t="shared" si="33"/>
        <v>20</v>
      </c>
      <c r="P94" s="11">
        <f t="shared" si="33"/>
        <v>20</v>
      </c>
      <c r="Q94" s="11">
        <f t="shared" si="33"/>
        <v>0</v>
      </c>
      <c r="R94" s="11">
        <f t="shared" si="33"/>
        <v>40</v>
      </c>
      <c r="S94" s="6"/>
    </row>
    <row r="95" spans="2:19" ht="16.5" customHeight="1" thickBot="1">
      <c r="B95" s="55"/>
      <c r="C95" s="48"/>
      <c r="D95" s="48"/>
      <c r="E95" s="13"/>
      <c r="F95" s="13"/>
      <c r="G95" s="13"/>
      <c r="H95" s="47"/>
      <c r="I95" s="47"/>
      <c r="J95" s="47"/>
      <c r="K95" s="47"/>
      <c r="L95" s="47"/>
      <c r="M95" s="13"/>
      <c r="N95" s="13"/>
      <c r="O95" s="13"/>
      <c r="P95" s="13"/>
      <c r="Q95" s="13"/>
      <c r="R95" s="13"/>
    </row>
    <row r="96" spans="2:19" ht="16.5" customHeight="1" thickBot="1">
      <c r="C96" s="35"/>
      <c r="D96" s="35"/>
      <c r="E96" s="34"/>
      <c r="F96" s="34"/>
      <c r="G96" s="34"/>
      <c r="H96" s="34"/>
      <c r="I96" s="4" t="s">
        <v>12</v>
      </c>
      <c r="J96" s="329" t="s">
        <v>8</v>
      </c>
      <c r="K96" s="330"/>
      <c r="L96" s="338" t="s">
        <v>48</v>
      </c>
      <c r="M96" s="339"/>
      <c r="N96" s="84" t="s">
        <v>49</v>
      </c>
      <c r="O96" s="71"/>
      <c r="P96" s="73"/>
      <c r="Q96" s="72"/>
      <c r="R96" s="73"/>
    </row>
    <row r="97" spans="2:18" ht="16.5" customHeight="1">
      <c r="B97" s="6"/>
      <c r="C97" s="35"/>
      <c r="D97" s="35"/>
      <c r="E97" s="14"/>
      <c r="F97" s="18"/>
      <c r="G97" s="18"/>
      <c r="H97" s="34"/>
      <c r="I97" s="7" t="s">
        <v>13</v>
      </c>
      <c r="J97" s="37">
        <f>SUMIF(H51:H66,"○",G51:G66)</f>
        <v>256</v>
      </c>
      <c r="K97" s="38">
        <f>J97/N97</f>
        <v>0.2857142857142857</v>
      </c>
      <c r="L97" s="62">
        <f>SUMIF(I51:I66,"○",G51:G66)</f>
        <v>640</v>
      </c>
      <c r="M97" s="63">
        <f>L97/N97</f>
        <v>0.7142857142857143</v>
      </c>
      <c r="N97" s="70">
        <f>G67</f>
        <v>896</v>
      </c>
      <c r="O97" s="74"/>
      <c r="P97" s="76"/>
      <c r="Q97" s="75"/>
      <c r="R97" s="76"/>
    </row>
    <row r="98" spans="2:18" ht="16.5" customHeight="1">
      <c r="C98" s="35"/>
      <c r="D98" s="35"/>
      <c r="E98" s="14"/>
      <c r="F98" s="18"/>
      <c r="G98" s="18"/>
      <c r="H98" s="34"/>
      <c r="I98" s="8" t="s">
        <v>14</v>
      </c>
      <c r="J98" s="39">
        <f>SUMIF(H68:H82,"○",G68:G82)</f>
        <v>256</v>
      </c>
      <c r="K98" s="40">
        <f>J98/N98</f>
        <v>0.2857142857142857</v>
      </c>
      <c r="L98" s="64">
        <f>SUMIF(I68:I82,"○",G68:G82)</f>
        <v>640</v>
      </c>
      <c r="M98" s="65">
        <f>L98/N98</f>
        <v>0.7142857142857143</v>
      </c>
      <c r="N98" s="39">
        <f>G83</f>
        <v>896</v>
      </c>
      <c r="O98" s="74"/>
      <c r="P98" s="76"/>
      <c r="Q98" s="75"/>
      <c r="R98" s="76"/>
    </row>
    <row r="99" spans="2:18" ht="16.5" customHeight="1" thickBot="1">
      <c r="C99" s="35"/>
      <c r="D99" s="35"/>
      <c r="E99" s="14"/>
      <c r="F99" s="18"/>
      <c r="G99" s="18"/>
      <c r="H99" s="34"/>
      <c r="I99" s="9" t="s">
        <v>17</v>
      </c>
      <c r="J99" s="41">
        <f>SUMIF(H84:H93,"○",G84:G93)</f>
        <v>256</v>
      </c>
      <c r="K99" s="42">
        <f>J99/N99</f>
        <v>0.2857142857142857</v>
      </c>
      <c r="L99" s="66">
        <f>SUMIF(I84:I93,"○",G84:G93)</f>
        <v>640</v>
      </c>
      <c r="M99" s="67">
        <f>L99/N99</f>
        <v>0.7142857142857143</v>
      </c>
      <c r="N99" s="41">
        <f>G94</f>
        <v>896</v>
      </c>
      <c r="O99" s="74"/>
      <c r="P99" s="76"/>
      <c r="Q99" s="75"/>
      <c r="R99" s="76"/>
    </row>
    <row r="100" spans="2:18" ht="16.5" customHeight="1" thickBot="1">
      <c r="C100" s="35"/>
      <c r="D100" s="35"/>
      <c r="E100" s="14"/>
      <c r="F100" s="18"/>
      <c r="G100" s="18"/>
      <c r="H100" s="34"/>
      <c r="I100" s="52" t="s">
        <v>11</v>
      </c>
      <c r="J100" s="53">
        <f>SUM(J97:J99)</f>
        <v>768</v>
      </c>
      <c r="K100" s="54">
        <f>J100/N100</f>
        <v>0.2857142857142857</v>
      </c>
      <c r="L100" s="68">
        <f>SUM(L97:L99)</f>
        <v>1920</v>
      </c>
      <c r="M100" s="69">
        <f>L100/N100</f>
        <v>0.7142857142857143</v>
      </c>
      <c r="N100" s="53">
        <f>SUM(N97:N99)</f>
        <v>2688</v>
      </c>
      <c r="O100" s="74"/>
      <c r="P100" s="76"/>
      <c r="Q100" s="75"/>
      <c r="R100" s="76"/>
    </row>
    <row r="101" spans="2:18" ht="16.5" customHeight="1"/>
  </sheetData>
  <mergeCells count="31">
    <mergeCell ref="J42:K42"/>
    <mergeCell ref="L42:M42"/>
    <mergeCell ref="J6:K6"/>
    <mergeCell ref="L6:L7"/>
    <mergeCell ref="M6:Q6"/>
    <mergeCell ref="R6:R7"/>
    <mergeCell ref="B8:B24"/>
    <mergeCell ref="G6:G7"/>
    <mergeCell ref="H6:I6"/>
    <mergeCell ref="B25:B40"/>
    <mergeCell ref="B6:B7"/>
    <mergeCell ref="C6:C7"/>
    <mergeCell ref="E6:E7"/>
    <mergeCell ref="F6:F7"/>
    <mergeCell ref="D6:D7"/>
    <mergeCell ref="J96:K96"/>
    <mergeCell ref="L96:M96"/>
    <mergeCell ref="B84:B94"/>
    <mergeCell ref="L49:L50"/>
    <mergeCell ref="M49:Q49"/>
    <mergeCell ref="R49:R50"/>
    <mergeCell ref="B51:B67"/>
    <mergeCell ref="B68:B83"/>
    <mergeCell ref="B49:B50"/>
    <mergeCell ref="C49:C50"/>
    <mergeCell ref="E49:E50"/>
    <mergeCell ref="F49:F50"/>
    <mergeCell ref="G49:G50"/>
    <mergeCell ref="H49:I49"/>
    <mergeCell ref="J49:K49"/>
    <mergeCell ref="D49:D50"/>
  </mergeCells>
  <phoneticPr fontId="1"/>
  <pageMargins left="0.78740157480314965" right="0.78740157480314965" top="0.19685039370078741" bottom="0.23622047244094491" header="0" footer="0"/>
  <pageSetup paperSize="8" scale="82" fitToHeight="0" orientation="portrait" horizontalDpi="4294967294" r:id="rId1"/>
  <headerFooter alignWithMargins="0"/>
  <rowBreaks count="1" manualBreakCount="1">
    <brk id="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A1:S101"/>
  <sheetViews>
    <sheetView view="pageBreakPreview" zoomScale="70" zoomScaleNormal="85" zoomScaleSheetLayoutView="70" workbookViewId="0">
      <selection activeCell="E88" sqref="E88"/>
    </sheetView>
  </sheetViews>
  <sheetFormatPr defaultColWidth="9.25" defaultRowHeight="13.5"/>
  <cols>
    <col min="1" max="1" width="1.75" style="2" customWidth="1"/>
    <col min="2" max="2" width="9.25" style="2" customWidth="1"/>
    <col min="3" max="3" width="28.625" style="15" customWidth="1"/>
    <col min="4" max="4" width="11" style="15" bestFit="1" customWidth="1"/>
    <col min="5" max="5" width="10" style="2" customWidth="1"/>
    <col min="6" max="7" width="9.125" style="2" customWidth="1"/>
    <col min="8" max="18" width="7" style="2" customWidth="1"/>
    <col min="19" max="19" width="6" style="2" customWidth="1"/>
    <col min="20" max="16384" width="9.25" style="2"/>
  </cols>
  <sheetData>
    <row r="1" spans="1:18">
      <c r="E1" s="2" t="s">
        <v>56</v>
      </c>
      <c r="F1" s="2">
        <v>8</v>
      </c>
      <c r="G1" s="2" t="s">
        <v>53</v>
      </c>
    </row>
    <row r="2" spans="1:18">
      <c r="E2" s="2" t="s">
        <v>55</v>
      </c>
      <c r="F2" s="2">
        <v>16</v>
      </c>
      <c r="G2" s="2" t="s">
        <v>57</v>
      </c>
    </row>
    <row r="3" spans="1:18">
      <c r="E3" s="2" t="s">
        <v>54</v>
      </c>
      <c r="F3" s="2">
        <v>3</v>
      </c>
    </row>
    <row r="4" spans="1:18" ht="21">
      <c r="A4" s="1"/>
      <c r="B4" s="1" t="s">
        <v>144</v>
      </c>
    </row>
    <row r="5" spans="1:18" ht="14.25" thickBot="1">
      <c r="B5" s="3"/>
      <c r="C5" s="16"/>
      <c r="D5" s="1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8" customHeight="1" thickBot="1">
      <c r="B6" s="316" t="s">
        <v>2</v>
      </c>
      <c r="C6" s="331" t="s">
        <v>3</v>
      </c>
      <c r="D6" s="321" t="s">
        <v>106</v>
      </c>
      <c r="E6" s="316" t="s">
        <v>4</v>
      </c>
      <c r="F6" s="323" t="s">
        <v>51</v>
      </c>
      <c r="G6" s="323" t="s">
        <v>52</v>
      </c>
      <c r="H6" s="307" t="s">
        <v>5</v>
      </c>
      <c r="I6" s="325"/>
      <c r="J6" s="307" t="s">
        <v>6</v>
      </c>
      <c r="K6" s="325"/>
      <c r="L6" s="346" t="s">
        <v>26</v>
      </c>
      <c r="M6" s="307" t="s">
        <v>7</v>
      </c>
      <c r="N6" s="308"/>
      <c r="O6" s="308"/>
      <c r="P6" s="308"/>
      <c r="Q6" s="325"/>
      <c r="R6" s="316" t="s">
        <v>35</v>
      </c>
    </row>
    <row r="7" spans="1:18" ht="18" customHeight="1" thickBot="1">
      <c r="B7" s="317"/>
      <c r="C7" s="332"/>
      <c r="D7" s="322"/>
      <c r="E7" s="317"/>
      <c r="F7" s="324"/>
      <c r="G7" s="324"/>
      <c r="H7" s="171" t="s">
        <v>8</v>
      </c>
      <c r="I7" s="171" t="s">
        <v>9</v>
      </c>
      <c r="J7" s="60" t="s">
        <v>29</v>
      </c>
      <c r="K7" s="60" t="s">
        <v>30</v>
      </c>
      <c r="L7" s="347"/>
      <c r="M7" s="10" t="s">
        <v>22</v>
      </c>
      <c r="N7" s="10" t="s">
        <v>23</v>
      </c>
      <c r="O7" s="10" t="s">
        <v>24</v>
      </c>
      <c r="P7" s="10" t="s">
        <v>25</v>
      </c>
      <c r="Q7" s="10" t="s">
        <v>151</v>
      </c>
      <c r="R7" s="317"/>
    </row>
    <row r="8" spans="1:18" ht="16.5" customHeight="1">
      <c r="B8" s="310" t="s">
        <v>145</v>
      </c>
      <c r="C8" s="19" t="s">
        <v>242</v>
      </c>
      <c r="D8" s="148" t="s">
        <v>107</v>
      </c>
      <c r="E8" s="91" t="s">
        <v>50</v>
      </c>
      <c r="F8" s="21">
        <f>SUM(M8:Q8)*$F$1</f>
        <v>32</v>
      </c>
      <c r="G8" s="21">
        <f>F8</f>
        <v>32</v>
      </c>
      <c r="H8" s="20" t="s">
        <v>1</v>
      </c>
      <c r="I8" s="20"/>
      <c r="J8" s="20" t="s">
        <v>1</v>
      </c>
      <c r="K8" s="20"/>
      <c r="L8" s="20"/>
      <c r="M8" s="21">
        <v>2</v>
      </c>
      <c r="N8" s="21">
        <v>2</v>
      </c>
      <c r="O8" s="21">
        <v>0</v>
      </c>
      <c r="P8" s="21">
        <v>0</v>
      </c>
      <c r="Q8" s="21">
        <v>0</v>
      </c>
      <c r="R8" s="21">
        <f>F8/$F$2</f>
        <v>2</v>
      </c>
    </row>
    <row r="9" spans="1:18" ht="16.5" customHeight="1">
      <c r="B9" s="310"/>
      <c r="C9" s="43" t="s">
        <v>320</v>
      </c>
      <c r="D9" s="149" t="s">
        <v>107</v>
      </c>
      <c r="E9" s="92" t="s">
        <v>50</v>
      </c>
      <c r="F9" s="24">
        <f>SUM(M9:Q9)*$F$1</f>
        <v>32</v>
      </c>
      <c r="G9" s="24">
        <f t="shared" ref="G9:G18" si="0">F9</f>
        <v>32</v>
      </c>
      <c r="H9" s="44" t="s">
        <v>1</v>
      </c>
      <c r="I9" s="44"/>
      <c r="J9" s="23" t="s">
        <v>1</v>
      </c>
      <c r="K9" s="44"/>
      <c r="L9" s="44"/>
      <c r="M9" s="61">
        <v>0</v>
      </c>
      <c r="N9" s="61">
        <v>0</v>
      </c>
      <c r="O9" s="61">
        <v>2</v>
      </c>
      <c r="P9" s="61">
        <v>2</v>
      </c>
      <c r="Q9" s="61">
        <v>0</v>
      </c>
      <c r="R9" s="24">
        <f t="shared" ref="R9:R23" si="1">F9/$F$2</f>
        <v>2</v>
      </c>
    </row>
    <row r="10" spans="1:18" ht="16.5" customHeight="1">
      <c r="B10" s="310"/>
      <c r="C10" s="43" t="s">
        <v>244</v>
      </c>
      <c r="D10" s="149" t="s">
        <v>107</v>
      </c>
      <c r="E10" s="93" t="s">
        <v>39</v>
      </c>
      <c r="F10" s="24">
        <f t="shared" ref="F10:F20" si="2">SUM(M10:Q10)*$F$1</f>
        <v>32</v>
      </c>
      <c r="G10" s="24">
        <f t="shared" si="0"/>
        <v>32</v>
      </c>
      <c r="H10" s="44" t="s">
        <v>1</v>
      </c>
      <c r="I10" s="44"/>
      <c r="J10" s="23" t="s">
        <v>1</v>
      </c>
      <c r="K10" s="44"/>
      <c r="L10" s="44"/>
      <c r="M10" s="61">
        <v>2</v>
      </c>
      <c r="N10" s="61">
        <v>2</v>
      </c>
      <c r="O10" s="61">
        <v>0</v>
      </c>
      <c r="P10" s="61">
        <v>0</v>
      </c>
      <c r="Q10" s="61">
        <v>0</v>
      </c>
      <c r="R10" s="24">
        <f t="shared" si="1"/>
        <v>2</v>
      </c>
    </row>
    <row r="11" spans="1:18" ht="16.5" customHeight="1">
      <c r="B11" s="310"/>
      <c r="C11" s="43" t="s">
        <v>245</v>
      </c>
      <c r="D11" s="149" t="s">
        <v>107</v>
      </c>
      <c r="E11" s="93" t="s">
        <v>39</v>
      </c>
      <c r="F11" s="24">
        <f t="shared" si="2"/>
        <v>32</v>
      </c>
      <c r="G11" s="24">
        <f t="shared" si="0"/>
        <v>32</v>
      </c>
      <c r="H11" s="44" t="s">
        <v>1</v>
      </c>
      <c r="I11" s="23"/>
      <c r="J11" s="23" t="s">
        <v>1</v>
      </c>
      <c r="K11" s="44"/>
      <c r="L11" s="44"/>
      <c r="M11" s="61">
        <v>0</v>
      </c>
      <c r="N11" s="61">
        <v>0</v>
      </c>
      <c r="O11" s="61">
        <v>2</v>
      </c>
      <c r="P11" s="61">
        <v>2</v>
      </c>
      <c r="Q11" s="61">
        <v>0</v>
      </c>
      <c r="R11" s="24">
        <f t="shared" si="1"/>
        <v>2</v>
      </c>
    </row>
    <row r="12" spans="1:18" ht="16.5" customHeight="1">
      <c r="B12" s="310"/>
      <c r="C12" s="43" t="s">
        <v>321</v>
      </c>
      <c r="D12" s="149" t="s">
        <v>107</v>
      </c>
      <c r="E12" s="92" t="s">
        <v>50</v>
      </c>
      <c r="F12" s="24">
        <f t="shared" si="2"/>
        <v>32</v>
      </c>
      <c r="G12" s="24">
        <f t="shared" si="0"/>
        <v>32</v>
      </c>
      <c r="H12" s="44" t="s">
        <v>1</v>
      </c>
      <c r="I12" s="23"/>
      <c r="J12" s="23" t="s">
        <v>1</v>
      </c>
      <c r="K12" s="44"/>
      <c r="L12" s="44"/>
      <c r="M12" s="61">
        <v>2</v>
      </c>
      <c r="N12" s="61">
        <v>2</v>
      </c>
      <c r="O12" s="61">
        <v>0</v>
      </c>
      <c r="P12" s="61">
        <v>0</v>
      </c>
      <c r="Q12" s="61">
        <v>0</v>
      </c>
      <c r="R12" s="24">
        <f t="shared" si="1"/>
        <v>2</v>
      </c>
    </row>
    <row r="13" spans="1:18" ht="16.5" customHeight="1">
      <c r="B13" s="310"/>
      <c r="C13" s="43" t="s">
        <v>322</v>
      </c>
      <c r="D13" s="149" t="s">
        <v>107</v>
      </c>
      <c r="E13" s="92" t="s">
        <v>50</v>
      </c>
      <c r="F13" s="24">
        <f t="shared" si="2"/>
        <v>32</v>
      </c>
      <c r="G13" s="24">
        <f t="shared" si="0"/>
        <v>32</v>
      </c>
      <c r="H13" s="44" t="s">
        <v>1</v>
      </c>
      <c r="I13" s="23"/>
      <c r="J13" s="23" t="s">
        <v>1</v>
      </c>
      <c r="K13" s="44"/>
      <c r="L13" s="44"/>
      <c r="M13" s="61">
        <v>0</v>
      </c>
      <c r="N13" s="61">
        <v>0</v>
      </c>
      <c r="O13" s="61">
        <v>2</v>
      </c>
      <c r="P13" s="61">
        <v>2</v>
      </c>
      <c r="Q13" s="61">
        <v>0</v>
      </c>
      <c r="R13" s="24">
        <f t="shared" si="1"/>
        <v>2</v>
      </c>
    </row>
    <row r="14" spans="1:18" ht="16.5" customHeight="1">
      <c r="B14" s="310"/>
      <c r="C14" s="43" t="s">
        <v>248</v>
      </c>
      <c r="D14" s="149" t="s">
        <v>107</v>
      </c>
      <c r="E14" s="93" t="s">
        <v>39</v>
      </c>
      <c r="F14" s="24">
        <f t="shared" si="2"/>
        <v>32</v>
      </c>
      <c r="G14" s="24">
        <f t="shared" si="0"/>
        <v>32</v>
      </c>
      <c r="H14" s="44" t="s">
        <v>1</v>
      </c>
      <c r="I14" s="23"/>
      <c r="J14" s="23" t="s">
        <v>1</v>
      </c>
      <c r="K14" s="44"/>
      <c r="L14" s="44"/>
      <c r="M14" s="61">
        <v>2</v>
      </c>
      <c r="N14" s="61">
        <v>2</v>
      </c>
      <c r="O14" s="61">
        <v>0</v>
      </c>
      <c r="P14" s="61">
        <v>0</v>
      </c>
      <c r="Q14" s="61">
        <v>0</v>
      </c>
      <c r="R14" s="24">
        <f t="shared" si="1"/>
        <v>2</v>
      </c>
    </row>
    <row r="15" spans="1:18" ht="16.5" customHeight="1" thickBot="1">
      <c r="B15" s="310"/>
      <c r="C15" s="147" t="s">
        <v>249</v>
      </c>
      <c r="D15" s="154" t="s">
        <v>107</v>
      </c>
      <c r="E15" s="162" t="s">
        <v>39</v>
      </c>
      <c r="F15" s="156">
        <f t="shared" si="2"/>
        <v>32</v>
      </c>
      <c r="G15" s="156">
        <f t="shared" si="0"/>
        <v>32</v>
      </c>
      <c r="H15" s="157" t="s">
        <v>1</v>
      </c>
      <c r="I15" s="112"/>
      <c r="J15" s="112" t="s">
        <v>1</v>
      </c>
      <c r="K15" s="157"/>
      <c r="L15" s="157"/>
      <c r="M15" s="158">
        <v>0</v>
      </c>
      <c r="N15" s="158">
        <v>0</v>
      </c>
      <c r="O15" s="158">
        <v>2</v>
      </c>
      <c r="P15" s="158">
        <v>2</v>
      </c>
      <c r="Q15" s="158">
        <v>0</v>
      </c>
      <c r="R15" s="156">
        <f t="shared" si="1"/>
        <v>2</v>
      </c>
    </row>
    <row r="16" spans="1:18" ht="16.5" customHeight="1">
      <c r="B16" s="310"/>
      <c r="C16" s="19" t="s">
        <v>288</v>
      </c>
      <c r="D16" s="148" t="s">
        <v>108</v>
      </c>
      <c r="E16" s="91" t="s">
        <v>50</v>
      </c>
      <c r="F16" s="21">
        <f t="shared" si="2"/>
        <v>32</v>
      </c>
      <c r="G16" s="21">
        <f t="shared" si="0"/>
        <v>32</v>
      </c>
      <c r="H16" s="20"/>
      <c r="I16" s="20" t="s">
        <v>1</v>
      </c>
      <c r="J16" s="20" t="s">
        <v>1</v>
      </c>
      <c r="K16" s="20"/>
      <c r="L16" s="20"/>
      <c r="M16" s="21">
        <v>4</v>
      </c>
      <c r="N16" s="21">
        <v>0</v>
      </c>
      <c r="O16" s="21">
        <v>0</v>
      </c>
      <c r="P16" s="21">
        <v>0</v>
      </c>
      <c r="Q16" s="21">
        <v>0</v>
      </c>
      <c r="R16" s="21">
        <f t="shared" si="1"/>
        <v>2</v>
      </c>
    </row>
    <row r="17" spans="2:19" ht="16.5" customHeight="1">
      <c r="B17" s="310"/>
      <c r="C17" s="43" t="s">
        <v>289</v>
      </c>
      <c r="D17" s="149" t="s">
        <v>108</v>
      </c>
      <c r="E17" s="92" t="s">
        <v>50</v>
      </c>
      <c r="F17" s="61">
        <f t="shared" si="2"/>
        <v>32</v>
      </c>
      <c r="G17" s="61">
        <f t="shared" si="0"/>
        <v>32</v>
      </c>
      <c r="H17" s="44"/>
      <c r="I17" s="44" t="s">
        <v>1</v>
      </c>
      <c r="J17" s="44" t="s">
        <v>1</v>
      </c>
      <c r="K17" s="44"/>
      <c r="L17" s="44"/>
      <c r="M17" s="61">
        <v>2</v>
      </c>
      <c r="N17" s="61">
        <v>2</v>
      </c>
      <c r="O17" s="61">
        <v>0</v>
      </c>
      <c r="P17" s="61">
        <v>0</v>
      </c>
      <c r="Q17" s="61">
        <v>0</v>
      </c>
      <c r="R17" s="61">
        <f t="shared" si="1"/>
        <v>2</v>
      </c>
    </row>
    <row r="18" spans="2:19" ht="16.5" customHeight="1">
      <c r="B18" s="310"/>
      <c r="C18" s="22" t="s">
        <v>266</v>
      </c>
      <c r="D18" s="150" t="s">
        <v>108</v>
      </c>
      <c r="E18" s="92" t="s">
        <v>50</v>
      </c>
      <c r="F18" s="24">
        <f t="shared" si="2"/>
        <v>32</v>
      </c>
      <c r="G18" s="24">
        <f t="shared" si="0"/>
        <v>32</v>
      </c>
      <c r="H18" s="23"/>
      <c r="I18" s="23" t="s">
        <v>1</v>
      </c>
      <c r="J18" s="23" t="s">
        <v>1</v>
      </c>
      <c r="K18" s="23"/>
      <c r="L18" s="23"/>
      <c r="M18" s="24">
        <v>0</v>
      </c>
      <c r="N18" s="24">
        <v>0</v>
      </c>
      <c r="O18" s="24">
        <v>2</v>
      </c>
      <c r="P18" s="24">
        <v>2</v>
      </c>
      <c r="Q18" s="24">
        <v>0</v>
      </c>
      <c r="R18" s="24">
        <f t="shared" si="1"/>
        <v>2</v>
      </c>
    </row>
    <row r="19" spans="2:19" ht="16.5" customHeight="1">
      <c r="B19" s="310"/>
      <c r="C19" s="22" t="s">
        <v>268</v>
      </c>
      <c r="D19" s="150" t="s">
        <v>108</v>
      </c>
      <c r="E19" s="92" t="s">
        <v>50</v>
      </c>
      <c r="F19" s="24">
        <f t="shared" ref="F19" si="3">SUM(M19:Q19)*$F$1</f>
        <v>64</v>
      </c>
      <c r="G19" s="85">
        <f>F19*$F$3</f>
        <v>192</v>
      </c>
      <c r="H19" s="23"/>
      <c r="I19" s="25" t="s">
        <v>1</v>
      </c>
      <c r="J19" s="25" t="s">
        <v>1</v>
      </c>
      <c r="K19" s="23"/>
      <c r="L19" s="23"/>
      <c r="M19" s="24">
        <v>4</v>
      </c>
      <c r="N19" s="24">
        <v>4</v>
      </c>
      <c r="O19" s="24">
        <v>0</v>
      </c>
      <c r="P19" s="24">
        <v>0</v>
      </c>
      <c r="Q19" s="24">
        <v>0</v>
      </c>
      <c r="R19" s="24">
        <f t="shared" si="1"/>
        <v>4</v>
      </c>
    </row>
    <row r="20" spans="2:19" ht="16.5" customHeight="1">
      <c r="B20" s="310"/>
      <c r="C20" s="22" t="s">
        <v>269</v>
      </c>
      <c r="D20" s="150" t="s">
        <v>108</v>
      </c>
      <c r="E20" s="92" t="s">
        <v>50</v>
      </c>
      <c r="F20" s="24">
        <f t="shared" si="2"/>
        <v>64</v>
      </c>
      <c r="G20" s="85">
        <f>F20*$F$3</f>
        <v>192</v>
      </c>
      <c r="H20" s="23"/>
      <c r="I20" s="25" t="s">
        <v>1</v>
      </c>
      <c r="J20" s="25" t="s">
        <v>1</v>
      </c>
      <c r="K20" s="25"/>
      <c r="L20" s="25"/>
      <c r="M20" s="26">
        <v>0</v>
      </c>
      <c r="N20" s="26">
        <v>0</v>
      </c>
      <c r="O20" s="26">
        <v>4</v>
      </c>
      <c r="P20" s="26">
        <v>4</v>
      </c>
      <c r="Q20" s="26">
        <v>0</v>
      </c>
      <c r="R20" s="24">
        <f t="shared" si="1"/>
        <v>4</v>
      </c>
    </row>
    <row r="21" spans="2:19" ht="16.5" customHeight="1">
      <c r="B21" s="310"/>
      <c r="C21" s="43" t="s">
        <v>77</v>
      </c>
      <c r="D21" s="150" t="s">
        <v>108</v>
      </c>
      <c r="E21" s="93" t="s">
        <v>39</v>
      </c>
      <c r="F21" s="24">
        <f>SUM(M21:Q21)*$F$1</f>
        <v>32</v>
      </c>
      <c r="G21" s="24">
        <f>F21</f>
        <v>32</v>
      </c>
      <c r="H21" s="23"/>
      <c r="I21" s="25" t="s">
        <v>1</v>
      </c>
      <c r="J21" s="25" t="s">
        <v>1</v>
      </c>
      <c r="K21" s="23"/>
      <c r="L21" s="23"/>
      <c r="M21" s="24">
        <v>2</v>
      </c>
      <c r="N21" s="24">
        <v>2</v>
      </c>
      <c r="O21" s="24">
        <v>0</v>
      </c>
      <c r="P21" s="24">
        <v>0</v>
      </c>
      <c r="Q21" s="24">
        <v>0</v>
      </c>
      <c r="R21" s="24">
        <f t="shared" si="1"/>
        <v>2</v>
      </c>
    </row>
    <row r="22" spans="2:19" ht="16.5" customHeight="1">
      <c r="B22" s="310"/>
      <c r="C22" s="43" t="s">
        <v>78</v>
      </c>
      <c r="D22" s="150" t="s">
        <v>108</v>
      </c>
      <c r="E22" s="93" t="s">
        <v>39</v>
      </c>
      <c r="F22" s="24">
        <f t="shared" ref="F22:F23" si="4">SUM(M22:Q22)*$F$1</f>
        <v>32</v>
      </c>
      <c r="G22" s="24">
        <f>F22</f>
        <v>32</v>
      </c>
      <c r="H22" s="23"/>
      <c r="I22" s="25" t="s">
        <v>1</v>
      </c>
      <c r="J22" s="25" t="s">
        <v>1</v>
      </c>
      <c r="K22" s="23"/>
      <c r="L22" s="23"/>
      <c r="M22" s="24">
        <v>0</v>
      </c>
      <c r="N22" s="24">
        <v>0</v>
      </c>
      <c r="O22" s="24">
        <v>2</v>
      </c>
      <c r="P22" s="24">
        <v>2</v>
      </c>
      <c r="Q22" s="24">
        <v>0</v>
      </c>
      <c r="R22" s="24">
        <f t="shared" si="1"/>
        <v>2</v>
      </c>
    </row>
    <row r="23" spans="2:19" ht="16.5" customHeight="1" thickBot="1">
      <c r="B23" s="310"/>
      <c r="C23" s="43" t="s">
        <v>121</v>
      </c>
      <c r="D23" s="150" t="s">
        <v>108</v>
      </c>
      <c r="E23" s="93" t="s">
        <v>39</v>
      </c>
      <c r="F23" s="24">
        <f t="shared" si="4"/>
        <v>96</v>
      </c>
      <c r="G23" s="24">
        <f>F23</f>
        <v>96</v>
      </c>
      <c r="H23" s="112"/>
      <c r="I23" s="25" t="s">
        <v>1</v>
      </c>
      <c r="J23" s="25" t="s">
        <v>1</v>
      </c>
      <c r="K23" s="88"/>
      <c r="L23" s="88"/>
      <c r="M23" s="113">
        <v>0</v>
      </c>
      <c r="N23" s="113">
        <v>4</v>
      </c>
      <c r="O23" s="113">
        <v>4</v>
      </c>
      <c r="P23" s="113">
        <v>4</v>
      </c>
      <c r="Q23" s="113">
        <v>0</v>
      </c>
      <c r="R23" s="24">
        <f t="shared" si="1"/>
        <v>6</v>
      </c>
    </row>
    <row r="24" spans="2:19" ht="16.5" customHeight="1" thickBot="1">
      <c r="B24" s="311"/>
      <c r="C24" s="17" t="s">
        <v>11</v>
      </c>
      <c r="D24" s="151"/>
      <c r="E24" s="4"/>
      <c r="F24" s="5">
        <f>SUM(F8:F23)</f>
        <v>640</v>
      </c>
      <c r="G24" s="5">
        <f>SUM(G8:G23)</f>
        <v>896</v>
      </c>
      <c r="H24" s="96">
        <f>SUMIF(E8:E23,"必須",G8:G23)</f>
        <v>608</v>
      </c>
      <c r="I24" s="97">
        <f>SUMIF(E8:E23,"選必",G8:G23)</f>
        <v>0</v>
      </c>
      <c r="J24" s="98">
        <f>SUMIF(E8:E23,"選択",G8:G23)</f>
        <v>288</v>
      </c>
      <c r="K24" s="4"/>
      <c r="L24" s="4"/>
      <c r="M24" s="5">
        <f t="shared" ref="M24:R24" si="5">SUM(M8:M23)</f>
        <v>20</v>
      </c>
      <c r="N24" s="5">
        <f t="shared" si="5"/>
        <v>20</v>
      </c>
      <c r="O24" s="5">
        <f t="shared" si="5"/>
        <v>20</v>
      </c>
      <c r="P24" s="5">
        <f t="shared" si="5"/>
        <v>20</v>
      </c>
      <c r="Q24" s="5">
        <f t="shared" si="5"/>
        <v>0</v>
      </c>
      <c r="R24" s="5">
        <f t="shared" si="5"/>
        <v>40</v>
      </c>
      <c r="S24" s="6"/>
    </row>
    <row r="25" spans="2:19" ht="16.5" customHeight="1">
      <c r="B25" s="312" t="s">
        <v>146</v>
      </c>
      <c r="C25" s="19" t="s">
        <v>250</v>
      </c>
      <c r="D25" s="148" t="s">
        <v>107</v>
      </c>
      <c r="E25" s="91" t="s">
        <v>27</v>
      </c>
      <c r="F25" s="30">
        <f>SUM(M25:Q25)*$F$1</f>
        <v>32</v>
      </c>
      <c r="G25" s="30">
        <f>F25</f>
        <v>32</v>
      </c>
      <c r="H25" s="29" t="s">
        <v>1</v>
      </c>
      <c r="I25" s="20"/>
      <c r="J25" s="20" t="s">
        <v>1</v>
      </c>
      <c r="K25" s="29"/>
      <c r="L25" s="29"/>
      <c r="M25" s="30">
        <v>2</v>
      </c>
      <c r="N25" s="30">
        <v>2</v>
      </c>
      <c r="O25" s="30">
        <v>0</v>
      </c>
      <c r="P25" s="30">
        <v>0</v>
      </c>
      <c r="Q25" s="30">
        <v>0</v>
      </c>
      <c r="R25" s="21">
        <f>F25/$F$2</f>
        <v>2</v>
      </c>
    </row>
    <row r="26" spans="2:19" ht="16.5" customHeight="1">
      <c r="B26" s="310"/>
      <c r="C26" s="43" t="s">
        <v>323</v>
      </c>
      <c r="D26" s="149" t="s">
        <v>107</v>
      </c>
      <c r="E26" s="92" t="s">
        <v>28</v>
      </c>
      <c r="F26" s="26">
        <f>SUM(M26:Q26)*$F$1</f>
        <v>32</v>
      </c>
      <c r="G26" s="26">
        <f>F26</f>
        <v>32</v>
      </c>
      <c r="H26" s="25" t="s">
        <v>1</v>
      </c>
      <c r="I26" s="25"/>
      <c r="J26" s="25" t="s">
        <v>1</v>
      </c>
      <c r="K26" s="25"/>
      <c r="L26" s="25"/>
      <c r="M26" s="26">
        <v>0</v>
      </c>
      <c r="N26" s="26">
        <v>0</v>
      </c>
      <c r="O26" s="26">
        <v>2</v>
      </c>
      <c r="P26" s="26">
        <v>2</v>
      </c>
      <c r="Q26" s="26">
        <v>0</v>
      </c>
      <c r="R26" s="24">
        <f>F26/$F$2</f>
        <v>2</v>
      </c>
    </row>
    <row r="27" spans="2:19" ht="16.5" customHeight="1">
      <c r="B27" s="310"/>
      <c r="C27" s="43" t="s">
        <v>252</v>
      </c>
      <c r="D27" s="149" t="s">
        <v>107</v>
      </c>
      <c r="E27" s="93" t="s">
        <v>39</v>
      </c>
      <c r="F27" s="26">
        <f t="shared" ref="F27:F39" si="6">SUM(M27:Q27)*$F$1</f>
        <v>32</v>
      </c>
      <c r="G27" s="26">
        <f t="shared" ref="G27:G31" si="7">F27</f>
        <v>32</v>
      </c>
      <c r="H27" s="44" t="s">
        <v>1</v>
      </c>
      <c r="I27" s="44"/>
      <c r="J27" s="23" t="s">
        <v>1</v>
      </c>
      <c r="K27" s="25"/>
      <c r="L27" s="45"/>
      <c r="M27" s="46">
        <v>2</v>
      </c>
      <c r="N27" s="46">
        <v>2</v>
      </c>
      <c r="O27" s="46">
        <v>0</v>
      </c>
      <c r="P27" s="46">
        <v>0</v>
      </c>
      <c r="Q27" s="46">
        <v>0</v>
      </c>
      <c r="R27" s="24">
        <f t="shared" ref="R27:R39" si="8">F27/$F$2</f>
        <v>2</v>
      </c>
    </row>
    <row r="28" spans="2:19" ht="16.5" customHeight="1">
      <c r="B28" s="310"/>
      <c r="C28" s="43" t="s">
        <v>253</v>
      </c>
      <c r="D28" s="149" t="s">
        <v>107</v>
      </c>
      <c r="E28" s="93" t="s">
        <v>39</v>
      </c>
      <c r="F28" s="26">
        <f t="shared" si="6"/>
        <v>32</v>
      </c>
      <c r="G28" s="26">
        <f t="shared" si="7"/>
        <v>32</v>
      </c>
      <c r="H28" s="44" t="s">
        <v>1</v>
      </c>
      <c r="I28" s="44"/>
      <c r="J28" s="23" t="s">
        <v>1</v>
      </c>
      <c r="K28" s="25"/>
      <c r="L28" s="45"/>
      <c r="M28" s="46">
        <v>0</v>
      </c>
      <c r="N28" s="46">
        <v>0</v>
      </c>
      <c r="O28" s="46">
        <v>2</v>
      </c>
      <c r="P28" s="46">
        <v>2</v>
      </c>
      <c r="Q28" s="46">
        <v>0</v>
      </c>
      <c r="R28" s="24">
        <f t="shared" si="8"/>
        <v>2</v>
      </c>
    </row>
    <row r="29" spans="2:19" ht="16.5" customHeight="1">
      <c r="B29" s="310"/>
      <c r="C29" s="43" t="s">
        <v>284</v>
      </c>
      <c r="D29" s="149" t="s">
        <v>107</v>
      </c>
      <c r="E29" s="92" t="s">
        <v>28</v>
      </c>
      <c r="F29" s="26">
        <f t="shared" si="6"/>
        <v>32</v>
      </c>
      <c r="G29" s="26">
        <f t="shared" si="7"/>
        <v>32</v>
      </c>
      <c r="H29" s="44" t="s">
        <v>1</v>
      </c>
      <c r="I29" s="44"/>
      <c r="J29" s="23" t="s">
        <v>1</v>
      </c>
      <c r="K29" s="25"/>
      <c r="L29" s="45"/>
      <c r="M29" s="46">
        <v>2</v>
      </c>
      <c r="N29" s="46">
        <v>2</v>
      </c>
      <c r="O29" s="46">
        <v>0</v>
      </c>
      <c r="P29" s="46">
        <v>0</v>
      </c>
      <c r="Q29" s="46">
        <v>0</v>
      </c>
      <c r="R29" s="24">
        <f t="shared" si="8"/>
        <v>2</v>
      </c>
    </row>
    <row r="30" spans="2:19" ht="16.5" customHeight="1">
      <c r="B30" s="310"/>
      <c r="C30" s="43" t="s">
        <v>324</v>
      </c>
      <c r="D30" s="149" t="s">
        <v>107</v>
      </c>
      <c r="E30" s="92" t="s">
        <v>28</v>
      </c>
      <c r="F30" s="26">
        <f t="shared" si="6"/>
        <v>32</v>
      </c>
      <c r="G30" s="26">
        <f t="shared" si="7"/>
        <v>32</v>
      </c>
      <c r="H30" s="44" t="s">
        <v>1</v>
      </c>
      <c r="I30" s="44"/>
      <c r="J30" s="23" t="s">
        <v>1</v>
      </c>
      <c r="K30" s="25"/>
      <c r="L30" s="45"/>
      <c r="M30" s="46">
        <v>0</v>
      </c>
      <c r="N30" s="46">
        <v>0</v>
      </c>
      <c r="O30" s="46">
        <v>2</v>
      </c>
      <c r="P30" s="46">
        <v>2</v>
      </c>
      <c r="Q30" s="46">
        <v>0</v>
      </c>
      <c r="R30" s="24">
        <f t="shared" si="8"/>
        <v>2</v>
      </c>
    </row>
    <row r="31" spans="2:19" ht="16.5" customHeight="1" thickBot="1">
      <c r="B31" s="310"/>
      <c r="C31" s="147" t="s">
        <v>261</v>
      </c>
      <c r="D31" s="154" t="s">
        <v>107</v>
      </c>
      <c r="E31" s="155" t="s">
        <v>28</v>
      </c>
      <c r="F31" s="113">
        <f t="shared" si="6"/>
        <v>64</v>
      </c>
      <c r="G31" s="113">
        <f t="shared" si="7"/>
        <v>64</v>
      </c>
      <c r="H31" s="157" t="s">
        <v>1</v>
      </c>
      <c r="I31" s="157"/>
      <c r="J31" s="112" t="s">
        <v>1</v>
      </c>
      <c r="K31" s="88"/>
      <c r="L31" s="87"/>
      <c r="M31" s="89">
        <v>2</v>
      </c>
      <c r="N31" s="89">
        <v>2</v>
      </c>
      <c r="O31" s="89">
        <v>2</v>
      </c>
      <c r="P31" s="89">
        <v>2</v>
      </c>
      <c r="Q31" s="89">
        <v>0</v>
      </c>
      <c r="R31" s="156">
        <f t="shared" si="8"/>
        <v>4</v>
      </c>
    </row>
    <row r="32" spans="2:19" ht="16.5" customHeight="1">
      <c r="B32" s="310"/>
      <c r="C32" s="19" t="s">
        <v>270</v>
      </c>
      <c r="D32" s="148" t="s">
        <v>108</v>
      </c>
      <c r="E32" s="91" t="s">
        <v>28</v>
      </c>
      <c r="F32" s="30">
        <f t="shared" si="6"/>
        <v>64</v>
      </c>
      <c r="G32" s="163">
        <f>F32*$F$3</f>
        <v>192</v>
      </c>
      <c r="H32" s="20"/>
      <c r="I32" s="20" t="s">
        <v>1</v>
      </c>
      <c r="J32" s="20" t="s">
        <v>1</v>
      </c>
      <c r="K32" s="29"/>
      <c r="L32" s="29"/>
      <c r="M32" s="30">
        <v>4</v>
      </c>
      <c r="N32" s="30">
        <v>4</v>
      </c>
      <c r="O32" s="30">
        <v>0</v>
      </c>
      <c r="P32" s="30">
        <v>0</v>
      </c>
      <c r="Q32" s="30">
        <v>0</v>
      </c>
      <c r="R32" s="21">
        <f t="shared" si="8"/>
        <v>4</v>
      </c>
    </row>
    <row r="33" spans="1:19" ht="16.5" customHeight="1">
      <c r="B33" s="310"/>
      <c r="C33" s="43" t="s">
        <v>271</v>
      </c>
      <c r="D33" s="149" t="s">
        <v>108</v>
      </c>
      <c r="E33" s="92" t="s">
        <v>28</v>
      </c>
      <c r="F33" s="26">
        <f t="shared" si="6"/>
        <v>64</v>
      </c>
      <c r="G33" s="85">
        <f>F33*$F$3</f>
        <v>192</v>
      </c>
      <c r="H33" s="44"/>
      <c r="I33" s="44" t="s">
        <v>1</v>
      </c>
      <c r="J33" s="23" t="s">
        <v>1</v>
      </c>
      <c r="K33" s="25"/>
      <c r="L33" s="45"/>
      <c r="M33" s="46">
        <v>0</v>
      </c>
      <c r="N33" s="46">
        <v>0</v>
      </c>
      <c r="O33" s="46">
        <v>4</v>
      </c>
      <c r="P33" s="46">
        <v>4</v>
      </c>
      <c r="Q33" s="46">
        <v>0</v>
      </c>
      <c r="R33" s="24">
        <f t="shared" si="8"/>
        <v>4</v>
      </c>
    </row>
    <row r="34" spans="1:19" ht="16.5" customHeight="1">
      <c r="B34" s="310"/>
      <c r="C34" s="22" t="s">
        <v>122</v>
      </c>
      <c r="D34" s="149" t="s">
        <v>108</v>
      </c>
      <c r="E34" s="92" t="s">
        <v>28</v>
      </c>
      <c r="F34" s="26">
        <f t="shared" si="6"/>
        <v>32</v>
      </c>
      <c r="G34" s="26">
        <f t="shared" ref="G34:G39" si="9">F34</f>
        <v>32</v>
      </c>
      <c r="H34" s="44"/>
      <c r="I34" s="44" t="s">
        <v>1</v>
      </c>
      <c r="J34" s="23" t="s">
        <v>1</v>
      </c>
      <c r="K34" s="25"/>
      <c r="L34" s="45"/>
      <c r="M34" s="46">
        <v>4</v>
      </c>
      <c r="N34" s="46">
        <v>0</v>
      </c>
      <c r="O34" s="46">
        <v>0</v>
      </c>
      <c r="P34" s="46">
        <v>0</v>
      </c>
      <c r="Q34" s="46">
        <v>0</v>
      </c>
      <c r="R34" s="24">
        <f t="shared" si="8"/>
        <v>2</v>
      </c>
    </row>
    <row r="35" spans="1:19" ht="16.5" customHeight="1">
      <c r="B35" s="310"/>
      <c r="C35" s="22" t="s">
        <v>119</v>
      </c>
      <c r="D35" s="149" t="s">
        <v>108</v>
      </c>
      <c r="E35" s="92" t="s">
        <v>28</v>
      </c>
      <c r="F35" s="26">
        <f t="shared" si="6"/>
        <v>96</v>
      </c>
      <c r="G35" s="26">
        <f t="shared" si="9"/>
        <v>96</v>
      </c>
      <c r="H35" s="44"/>
      <c r="I35" s="44" t="s">
        <v>1</v>
      </c>
      <c r="J35" s="23" t="s">
        <v>1</v>
      </c>
      <c r="K35" s="25"/>
      <c r="L35" s="45"/>
      <c r="M35" s="46">
        <v>0</v>
      </c>
      <c r="N35" s="46">
        <v>4</v>
      </c>
      <c r="O35" s="46">
        <v>4</v>
      </c>
      <c r="P35" s="46">
        <v>4</v>
      </c>
      <c r="Q35" s="46">
        <v>0</v>
      </c>
      <c r="R35" s="24">
        <f t="shared" si="8"/>
        <v>6</v>
      </c>
    </row>
    <row r="36" spans="1:19" ht="16.5" customHeight="1">
      <c r="B36" s="310"/>
      <c r="C36" s="22" t="s">
        <v>267</v>
      </c>
      <c r="D36" s="149" t="s">
        <v>108</v>
      </c>
      <c r="E36" s="93" t="s">
        <v>39</v>
      </c>
      <c r="F36" s="26">
        <f t="shared" si="6"/>
        <v>32</v>
      </c>
      <c r="G36" s="26">
        <f t="shared" si="9"/>
        <v>32</v>
      </c>
      <c r="H36" s="44"/>
      <c r="I36" s="44" t="s">
        <v>1</v>
      </c>
      <c r="J36" s="23" t="s">
        <v>1</v>
      </c>
      <c r="K36" s="25"/>
      <c r="L36" s="45"/>
      <c r="M36" s="46">
        <v>2</v>
      </c>
      <c r="N36" s="46">
        <v>2</v>
      </c>
      <c r="O36" s="46">
        <v>0</v>
      </c>
      <c r="P36" s="46">
        <v>0</v>
      </c>
      <c r="Q36" s="46">
        <v>0</v>
      </c>
      <c r="R36" s="24">
        <f t="shared" si="8"/>
        <v>2</v>
      </c>
    </row>
    <row r="37" spans="1:19" ht="16.5" customHeight="1">
      <c r="B37" s="310"/>
      <c r="C37" s="22" t="s">
        <v>104</v>
      </c>
      <c r="D37" s="149" t="s">
        <v>108</v>
      </c>
      <c r="E37" s="92" t="s">
        <v>28</v>
      </c>
      <c r="F37" s="26">
        <f t="shared" si="6"/>
        <v>32</v>
      </c>
      <c r="G37" s="26">
        <f t="shared" si="9"/>
        <v>32</v>
      </c>
      <c r="H37" s="44"/>
      <c r="I37" s="44" t="s">
        <v>1</v>
      </c>
      <c r="J37" s="23" t="s">
        <v>1</v>
      </c>
      <c r="K37" s="25"/>
      <c r="L37" s="45"/>
      <c r="M37" s="46">
        <v>2</v>
      </c>
      <c r="N37" s="46">
        <v>2</v>
      </c>
      <c r="O37" s="46">
        <v>0</v>
      </c>
      <c r="P37" s="46">
        <v>0</v>
      </c>
      <c r="Q37" s="46">
        <v>0</v>
      </c>
      <c r="R37" s="24">
        <f t="shared" si="8"/>
        <v>2</v>
      </c>
    </row>
    <row r="38" spans="1:19" ht="16.5" customHeight="1">
      <c r="B38" s="310"/>
      <c r="C38" s="22" t="s">
        <v>101</v>
      </c>
      <c r="D38" s="149" t="s">
        <v>108</v>
      </c>
      <c r="E38" s="92" t="s">
        <v>28</v>
      </c>
      <c r="F38" s="26">
        <f t="shared" si="6"/>
        <v>32</v>
      </c>
      <c r="G38" s="26">
        <f t="shared" si="9"/>
        <v>32</v>
      </c>
      <c r="H38" s="44"/>
      <c r="I38" s="44" t="s">
        <v>1</v>
      </c>
      <c r="J38" s="23" t="s">
        <v>1</v>
      </c>
      <c r="K38" s="25"/>
      <c r="L38" s="45"/>
      <c r="M38" s="46">
        <v>0</v>
      </c>
      <c r="N38" s="46">
        <v>0</v>
      </c>
      <c r="O38" s="46">
        <v>2</v>
      </c>
      <c r="P38" s="46">
        <v>2</v>
      </c>
      <c r="Q38" s="46">
        <v>0</v>
      </c>
      <c r="R38" s="24">
        <f t="shared" si="8"/>
        <v>2</v>
      </c>
    </row>
    <row r="39" spans="1:19" ht="16.5" customHeight="1" thickBot="1">
      <c r="B39" s="310"/>
      <c r="C39" s="27" t="s">
        <v>105</v>
      </c>
      <c r="D39" s="165" t="s">
        <v>108</v>
      </c>
      <c r="E39" s="92" t="s">
        <v>28</v>
      </c>
      <c r="F39" s="26">
        <f t="shared" si="6"/>
        <v>32</v>
      </c>
      <c r="G39" s="26">
        <f t="shared" si="9"/>
        <v>32</v>
      </c>
      <c r="H39" s="166"/>
      <c r="I39" s="28" t="s">
        <v>1</v>
      </c>
      <c r="J39" s="28" t="s">
        <v>1</v>
      </c>
      <c r="K39" s="31"/>
      <c r="L39" s="166"/>
      <c r="M39" s="167">
        <v>0</v>
      </c>
      <c r="N39" s="167">
        <v>0</v>
      </c>
      <c r="O39" s="167">
        <v>2</v>
      </c>
      <c r="P39" s="167">
        <v>2</v>
      </c>
      <c r="Q39" s="167">
        <v>0</v>
      </c>
      <c r="R39" s="24">
        <f t="shared" si="8"/>
        <v>2</v>
      </c>
    </row>
    <row r="40" spans="1:19" ht="16.5" customHeight="1" thickBot="1">
      <c r="B40" s="311"/>
      <c r="C40" s="17" t="s">
        <v>11</v>
      </c>
      <c r="D40" s="151"/>
      <c r="E40" s="4"/>
      <c r="F40" s="11">
        <f>SUM(F25:F39)</f>
        <v>640</v>
      </c>
      <c r="G40" s="11">
        <f>SUM(G25:G39)</f>
        <v>896</v>
      </c>
      <c r="H40" s="96">
        <f>SUMIF(E25:E39,"必須",G25:G39)</f>
        <v>800</v>
      </c>
      <c r="I40" s="97">
        <f>SUMIF(E25:E39,"選必",G25:G39)</f>
        <v>0</v>
      </c>
      <c r="J40" s="98">
        <f>SUMIF(E25:E39,"選択",G25:G39)</f>
        <v>96</v>
      </c>
      <c r="K40" s="12"/>
      <c r="L40" s="12"/>
      <c r="M40" s="11">
        <f t="shared" ref="M40:R40" si="10">SUM(M25:M39)</f>
        <v>20</v>
      </c>
      <c r="N40" s="11">
        <f t="shared" si="10"/>
        <v>20</v>
      </c>
      <c r="O40" s="11">
        <f t="shared" si="10"/>
        <v>20</v>
      </c>
      <c r="P40" s="11">
        <f t="shared" si="10"/>
        <v>20</v>
      </c>
      <c r="Q40" s="11">
        <f t="shared" si="10"/>
        <v>0</v>
      </c>
      <c r="R40" s="11">
        <f t="shared" si="10"/>
        <v>40</v>
      </c>
      <c r="S40" s="6"/>
    </row>
    <row r="41" spans="1:19" ht="16.5" customHeight="1" thickBot="1">
      <c r="B41" s="55"/>
      <c r="C41" s="48"/>
      <c r="D41" s="48"/>
      <c r="E41" s="13"/>
      <c r="F41" s="13"/>
      <c r="G41" s="13"/>
      <c r="H41" s="47"/>
      <c r="I41" s="47"/>
      <c r="J41" s="47"/>
      <c r="K41" s="47"/>
      <c r="L41" s="47"/>
      <c r="M41" s="13"/>
      <c r="N41" s="13"/>
      <c r="O41" s="13"/>
      <c r="P41" s="13"/>
      <c r="Q41" s="13"/>
      <c r="R41" s="13"/>
    </row>
    <row r="42" spans="1:19" ht="16.5" customHeight="1" thickBot="1">
      <c r="C42" s="35"/>
      <c r="D42" s="35"/>
      <c r="E42" s="34"/>
      <c r="F42" s="34"/>
      <c r="G42" s="34"/>
      <c r="H42" s="34"/>
      <c r="I42" s="4" t="s">
        <v>12</v>
      </c>
      <c r="J42" s="329" t="s">
        <v>8</v>
      </c>
      <c r="K42" s="330"/>
      <c r="L42" s="338" t="s">
        <v>48</v>
      </c>
      <c r="M42" s="339"/>
      <c r="N42" s="84" t="s">
        <v>49</v>
      </c>
      <c r="O42" s="71"/>
      <c r="P42" s="73"/>
      <c r="Q42" s="72"/>
      <c r="R42" s="73"/>
    </row>
    <row r="43" spans="1:19" ht="16.5" customHeight="1">
      <c r="B43" s="6"/>
      <c r="C43" s="35"/>
      <c r="D43" s="35"/>
      <c r="E43" s="14"/>
      <c r="F43" s="18"/>
      <c r="G43" s="18"/>
      <c r="H43" s="34"/>
      <c r="I43" s="7" t="s">
        <v>13</v>
      </c>
      <c r="J43" s="37">
        <f>SUMIF(H8:H23,"○",G8:G23)</f>
        <v>256</v>
      </c>
      <c r="K43" s="38">
        <f>J43/N43</f>
        <v>0.2857142857142857</v>
      </c>
      <c r="L43" s="62">
        <f>SUMIF(I8:I23,"○",G8:G23)</f>
        <v>640</v>
      </c>
      <c r="M43" s="63">
        <f>L43/N43</f>
        <v>0.7142857142857143</v>
      </c>
      <c r="N43" s="70">
        <f>G24</f>
        <v>896</v>
      </c>
      <c r="O43" s="74"/>
      <c r="P43" s="76"/>
      <c r="Q43" s="75"/>
      <c r="R43" s="76"/>
    </row>
    <row r="44" spans="1:19" ht="16.5" customHeight="1" thickBot="1">
      <c r="C44" s="35"/>
      <c r="D44" s="35"/>
      <c r="E44" s="14"/>
      <c r="F44" s="18"/>
      <c r="G44" s="18"/>
      <c r="H44" s="34"/>
      <c r="I44" s="50" t="s">
        <v>14</v>
      </c>
      <c r="J44" s="51">
        <f>SUMIF(H25:H39,"○",G25:G39)</f>
        <v>256</v>
      </c>
      <c r="K44" s="49">
        <f>J44/N44</f>
        <v>0.2857142857142857</v>
      </c>
      <c r="L44" s="77">
        <f>SUMIF(I25:I39,"○",G25:G39)</f>
        <v>640</v>
      </c>
      <c r="M44" s="78">
        <f>L44/N44</f>
        <v>0.7142857142857143</v>
      </c>
      <c r="N44" s="51">
        <f>G40</f>
        <v>896</v>
      </c>
      <c r="O44" s="74"/>
      <c r="P44" s="76"/>
      <c r="Q44" s="75"/>
      <c r="R44" s="76"/>
    </row>
    <row r="45" spans="1:19" ht="16.5" customHeight="1" thickBot="1">
      <c r="C45" s="35"/>
      <c r="D45" s="35"/>
      <c r="E45" s="14"/>
      <c r="F45" s="18"/>
      <c r="G45" s="18"/>
      <c r="H45" s="34"/>
      <c r="I45" s="4" t="s">
        <v>11</v>
      </c>
      <c r="J45" s="79">
        <f>SUM(J43:J44)</f>
        <v>512</v>
      </c>
      <c r="K45" s="80">
        <f>J45/N45</f>
        <v>0.2857142857142857</v>
      </c>
      <c r="L45" s="81">
        <f>SUM(L43:L44)</f>
        <v>1280</v>
      </c>
      <c r="M45" s="82">
        <f>L45/N45</f>
        <v>0.7142857142857143</v>
      </c>
      <c r="N45" s="83">
        <f>SUM(N43:N44)</f>
        <v>1792</v>
      </c>
      <c r="O45" s="74"/>
      <c r="P45" s="76"/>
      <c r="Q45" s="75"/>
      <c r="R45" s="76"/>
    </row>
    <row r="46" spans="1:19" ht="16.5" customHeight="1"/>
    <row r="47" spans="1:19" ht="21">
      <c r="A47" s="1"/>
      <c r="B47" s="1" t="s">
        <v>143</v>
      </c>
    </row>
    <row r="48" spans="1:19" ht="14.25" thickBot="1">
      <c r="B48" s="3"/>
      <c r="C48" s="16"/>
      <c r="D48" s="1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2:18" ht="18" customHeight="1" thickBot="1">
      <c r="B49" s="316" t="s">
        <v>2</v>
      </c>
      <c r="C49" s="349" t="s">
        <v>3</v>
      </c>
      <c r="D49" s="321" t="s">
        <v>106</v>
      </c>
      <c r="E49" s="316" t="s">
        <v>4</v>
      </c>
      <c r="F49" s="323" t="s">
        <v>51</v>
      </c>
      <c r="G49" s="323" t="s">
        <v>52</v>
      </c>
      <c r="H49" s="307" t="s">
        <v>5</v>
      </c>
      <c r="I49" s="325"/>
      <c r="J49" s="307" t="s">
        <v>6</v>
      </c>
      <c r="K49" s="325"/>
      <c r="L49" s="346" t="s">
        <v>26</v>
      </c>
      <c r="M49" s="307" t="s">
        <v>7</v>
      </c>
      <c r="N49" s="308"/>
      <c r="O49" s="308"/>
      <c r="P49" s="308"/>
      <c r="Q49" s="325"/>
      <c r="R49" s="316" t="s">
        <v>35</v>
      </c>
    </row>
    <row r="50" spans="2:18" ht="18" customHeight="1" thickBot="1">
      <c r="B50" s="317"/>
      <c r="C50" s="350"/>
      <c r="D50" s="322"/>
      <c r="E50" s="317"/>
      <c r="F50" s="324"/>
      <c r="G50" s="324"/>
      <c r="H50" s="171" t="s">
        <v>8</v>
      </c>
      <c r="I50" s="171" t="s">
        <v>9</v>
      </c>
      <c r="J50" s="60" t="s">
        <v>29</v>
      </c>
      <c r="K50" s="60" t="s">
        <v>30</v>
      </c>
      <c r="L50" s="347"/>
      <c r="M50" s="10" t="s">
        <v>22</v>
      </c>
      <c r="N50" s="10" t="s">
        <v>23</v>
      </c>
      <c r="O50" s="10" t="s">
        <v>24</v>
      </c>
      <c r="P50" s="10" t="s">
        <v>25</v>
      </c>
      <c r="Q50" s="10" t="s">
        <v>151</v>
      </c>
      <c r="R50" s="317"/>
    </row>
    <row r="51" spans="2:18" ht="16.5" customHeight="1">
      <c r="B51" s="310" t="s">
        <v>140</v>
      </c>
      <c r="C51" s="19" t="s">
        <v>242</v>
      </c>
      <c r="D51" s="148" t="s">
        <v>107</v>
      </c>
      <c r="E51" s="91" t="s">
        <v>50</v>
      </c>
      <c r="F51" s="21">
        <f>SUM(M51:Q51)*$F$1</f>
        <v>32</v>
      </c>
      <c r="G51" s="21">
        <f>F51</f>
        <v>32</v>
      </c>
      <c r="H51" s="20" t="s">
        <v>1</v>
      </c>
      <c r="I51" s="20"/>
      <c r="J51" s="20" t="s">
        <v>1</v>
      </c>
      <c r="K51" s="20"/>
      <c r="L51" s="20"/>
      <c r="M51" s="21">
        <v>2</v>
      </c>
      <c r="N51" s="21">
        <v>2</v>
      </c>
      <c r="O51" s="21">
        <v>0</v>
      </c>
      <c r="P51" s="21">
        <v>0</v>
      </c>
      <c r="Q51" s="21">
        <v>0</v>
      </c>
      <c r="R51" s="21">
        <f>F51/$F$2</f>
        <v>2</v>
      </c>
    </row>
    <row r="52" spans="2:18" ht="16.5" customHeight="1">
      <c r="B52" s="310"/>
      <c r="C52" s="43" t="s">
        <v>320</v>
      </c>
      <c r="D52" s="149" t="s">
        <v>107</v>
      </c>
      <c r="E52" s="92" t="s">
        <v>50</v>
      </c>
      <c r="F52" s="24">
        <f>SUM(M52:Q52)*$F$1</f>
        <v>32</v>
      </c>
      <c r="G52" s="24">
        <f t="shared" ref="G52:G61" si="11">F52</f>
        <v>32</v>
      </c>
      <c r="H52" s="44" t="s">
        <v>1</v>
      </c>
      <c r="I52" s="44"/>
      <c r="J52" s="23" t="s">
        <v>1</v>
      </c>
      <c r="K52" s="44"/>
      <c r="L52" s="44"/>
      <c r="M52" s="61">
        <v>0</v>
      </c>
      <c r="N52" s="61">
        <v>0</v>
      </c>
      <c r="O52" s="61">
        <v>2</v>
      </c>
      <c r="P52" s="61">
        <v>2</v>
      </c>
      <c r="Q52" s="61">
        <v>0</v>
      </c>
      <c r="R52" s="24">
        <f t="shared" ref="R52:R66" si="12">F52/$F$2</f>
        <v>2</v>
      </c>
    </row>
    <row r="53" spans="2:18" ht="16.5" customHeight="1">
      <c r="B53" s="310"/>
      <c r="C53" s="43" t="s">
        <v>244</v>
      </c>
      <c r="D53" s="149" t="s">
        <v>107</v>
      </c>
      <c r="E53" s="93" t="s">
        <v>39</v>
      </c>
      <c r="F53" s="24">
        <f t="shared" ref="F53:F64" si="13">SUM(M53:Q53)*$F$1</f>
        <v>32</v>
      </c>
      <c r="G53" s="24">
        <f t="shared" si="11"/>
        <v>32</v>
      </c>
      <c r="H53" s="44" t="s">
        <v>1</v>
      </c>
      <c r="I53" s="44"/>
      <c r="J53" s="23" t="s">
        <v>1</v>
      </c>
      <c r="K53" s="44"/>
      <c r="L53" s="44"/>
      <c r="M53" s="61">
        <v>2</v>
      </c>
      <c r="N53" s="61">
        <v>2</v>
      </c>
      <c r="O53" s="61">
        <v>0</v>
      </c>
      <c r="P53" s="61">
        <v>0</v>
      </c>
      <c r="Q53" s="61">
        <v>0</v>
      </c>
      <c r="R53" s="24">
        <f t="shared" si="12"/>
        <v>2</v>
      </c>
    </row>
    <row r="54" spans="2:18" ht="16.5" customHeight="1">
      <c r="B54" s="310"/>
      <c r="C54" s="43" t="s">
        <v>245</v>
      </c>
      <c r="D54" s="149" t="s">
        <v>107</v>
      </c>
      <c r="E54" s="93" t="s">
        <v>39</v>
      </c>
      <c r="F54" s="24">
        <f t="shared" si="13"/>
        <v>32</v>
      </c>
      <c r="G54" s="24">
        <f t="shared" si="11"/>
        <v>32</v>
      </c>
      <c r="H54" s="44" t="s">
        <v>1</v>
      </c>
      <c r="I54" s="23"/>
      <c r="J54" s="23" t="s">
        <v>1</v>
      </c>
      <c r="K54" s="44"/>
      <c r="L54" s="44"/>
      <c r="M54" s="61">
        <v>0</v>
      </c>
      <c r="N54" s="61">
        <v>0</v>
      </c>
      <c r="O54" s="61">
        <v>2</v>
      </c>
      <c r="P54" s="61">
        <v>2</v>
      </c>
      <c r="Q54" s="61">
        <v>0</v>
      </c>
      <c r="R54" s="24">
        <f t="shared" si="12"/>
        <v>2</v>
      </c>
    </row>
    <row r="55" spans="2:18" ht="16.5" customHeight="1">
      <c r="B55" s="310"/>
      <c r="C55" s="43" t="s">
        <v>321</v>
      </c>
      <c r="D55" s="149" t="s">
        <v>107</v>
      </c>
      <c r="E55" s="92" t="s">
        <v>50</v>
      </c>
      <c r="F55" s="24">
        <f t="shared" si="13"/>
        <v>32</v>
      </c>
      <c r="G55" s="24">
        <f t="shared" si="11"/>
        <v>32</v>
      </c>
      <c r="H55" s="44" t="s">
        <v>1</v>
      </c>
      <c r="I55" s="23"/>
      <c r="J55" s="23" t="s">
        <v>1</v>
      </c>
      <c r="K55" s="44"/>
      <c r="L55" s="44"/>
      <c r="M55" s="61">
        <v>2</v>
      </c>
      <c r="N55" s="61">
        <v>2</v>
      </c>
      <c r="O55" s="61">
        <v>0</v>
      </c>
      <c r="P55" s="61">
        <v>0</v>
      </c>
      <c r="Q55" s="61">
        <v>0</v>
      </c>
      <c r="R55" s="24">
        <f t="shared" si="12"/>
        <v>2</v>
      </c>
    </row>
    <row r="56" spans="2:18" ht="16.5" customHeight="1">
      <c r="B56" s="310"/>
      <c r="C56" s="43" t="s">
        <v>322</v>
      </c>
      <c r="D56" s="149" t="s">
        <v>107</v>
      </c>
      <c r="E56" s="92" t="s">
        <v>50</v>
      </c>
      <c r="F56" s="24">
        <f t="shared" si="13"/>
        <v>32</v>
      </c>
      <c r="G56" s="24">
        <f t="shared" si="11"/>
        <v>32</v>
      </c>
      <c r="H56" s="44" t="s">
        <v>1</v>
      </c>
      <c r="I56" s="23"/>
      <c r="J56" s="23" t="s">
        <v>1</v>
      </c>
      <c r="K56" s="44"/>
      <c r="L56" s="44"/>
      <c r="M56" s="61">
        <v>0</v>
      </c>
      <c r="N56" s="61">
        <v>0</v>
      </c>
      <c r="O56" s="61">
        <v>2</v>
      </c>
      <c r="P56" s="61">
        <v>2</v>
      </c>
      <c r="Q56" s="61">
        <v>0</v>
      </c>
      <c r="R56" s="24">
        <f t="shared" si="12"/>
        <v>2</v>
      </c>
    </row>
    <row r="57" spans="2:18" ht="16.5" customHeight="1">
      <c r="B57" s="310"/>
      <c r="C57" s="43" t="s">
        <v>248</v>
      </c>
      <c r="D57" s="149" t="s">
        <v>107</v>
      </c>
      <c r="E57" s="93" t="s">
        <v>39</v>
      </c>
      <c r="F57" s="24">
        <f t="shared" si="13"/>
        <v>32</v>
      </c>
      <c r="G57" s="24">
        <f t="shared" si="11"/>
        <v>32</v>
      </c>
      <c r="H57" s="44" t="s">
        <v>1</v>
      </c>
      <c r="I57" s="23"/>
      <c r="J57" s="23" t="s">
        <v>1</v>
      </c>
      <c r="K57" s="44"/>
      <c r="L57" s="44"/>
      <c r="M57" s="61">
        <v>2</v>
      </c>
      <c r="N57" s="61">
        <v>2</v>
      </c>
      <c r="O57" s="61">
        <v>0</v>
      </c>
      <c r="P57" s="61">
        <v>0</v>
      </c>
      <c r="Q57" s="61">
        <v>0</v>
      </c>
      <c r="R57" s="24">
        <f t="shared" si="12"/>
        <v>2</v>
      </c>
    </row>
    <row r="58" spans="2:18" ht="16.5" customHeight="1" thickBot="1">
      <c r="B58" s="310"/>
      <c r="C58" s="147" t="s">
        <v>249</v>
      </c>
      <c r="D58" s="154" t="s">
        <v>107</v>
      </c>
      <c r="E58" s="162" t="s">
        <v>39</v>
      </c>
      <c r="F58" s="156">
        <f t="shared" si="13"/>
        <v>32</v>
      </c>
      <c r="G58" s="156">
        <f t="shared" si="11"/>
        <v>32</v>
      </c>
      <c r="H58" s="157" t="s">
        <v>1</v>
      </c>
      <c r="I58" s="112"/>
      <c r="J58" s="112" t="s">
        <v>1</v>
      </c>
      <c r="K58" s="157"/>
      <c r="L58" s="157"/>
      <c r="M58" s="158">
        <v>0</v>
      </c>
      <c r="N58" s="158">
        <v>0</v>
      </c>
      <c r="O58" s="158">
        <v>2</v>
      </c>
      <c r="P58" s="158">
        <v>2</v>
      </c>
      <c r="Q58" s="158">
        <v>0</v>
      </c>
      <c r="R58" s="156">
        <f t="shared" si="12"/>
        <v>2</v>
      </c>
    </row>
    <row r="59" spans="2:18" ht="16.5" customHeight="1">
      <c r="B59" s="310"/>
      <c r="C59" s="19" t="s">
        <v>288</v>
      </c>
      <c r="D59" s="148" t="s">
        <v>108</v>
      </c>
      <c r="E59" s="91" t="s">
        <v>50</v>
      </c>
      <c r="F59" s="21">
        <f t="shared" si="13"/>
        <v>32</v>
      </c>
      <c r="G59" s="21">
        <f t="shared" si="11"/>
        <v>32</v>
      </c>
      <c r="H59" s="20"/>
      <c r="I59" s="20" t="s">
        <v>1</v>
      </c>
      <c r="J59" s="20" t="s">
        <v>1</v>
      </c>
      <c r="K59" s="20"/>
      <c r="L59" s="20"/>
      <c r="M59" s="21">
        <v>4</v>
      </c>
      <c r="N59" s="21">
        <v>0</v>
      </c>
      <c r="O59" s="21">
        <v>0</v>
      </c>
      <c r="P59" s="21">
        <v>0</v>
      </c>
      <c r="Q59" s="21">
        <v>0</v>
      </c>
      <c r="R59" s="21">
        <f t="shared" si="12"/>
        <v>2</v>
      </c>
    </row>
    <row r="60" spans="2:18" ht="16.5" customHeight="1">
      <c r="B60" s="310"/>
      <c r="C60" s="43" t="s">
        <v>289</v>
      </c>
      <c r="D60" s="149" t="s">
        <v>108</v>
      </c>
      <c r="E60" s="92" t="s">
        <v>50</v>
      </c>
      <c r="F60" s="61">
        <f t="shared" si="13"/>
        <v>32</v>
      </c>
      <c r="G60" s="61">
        <f t="shared" si="11"/>
        <v>32</v>
      </c>
      <c r="H60" s="44"/>
      <c r="I60" s="44" t="s">
        <v>1</v>
      </c>
      <c r="J60" s="44" t="s">
        <v>1</v>
      </c>
      <c r="K60" s="44"/>
      <c r="L60" s="44"/>
      <c r="M60" s="61">
        <v>2</v>
      </c>
      <c r="N60" s="61">
        <v>2</v>
      </c>
      <c r="O60" s="61">
        <v>0</v>
      </c>
      <c r="P60" s="61">
        <v>0</v>
      </c>
      <c r="Q60" s="61">
        <v>0</v>
      </c>
      <c r="R60" s="61">
        <f t="shared" si="12"/>
        <v>2</v>
      </c>
    </row>
    <row r="61" spans="2:18" ht="16.5" customHeight="1">
      <c r="B61" s="310"/>
      <c r="C61" s="22" t="s">
        <v>266</v>
      </c>
      <c r="D61" s="150" t="s">
        <v>108</v>
      </c>
      <c r="E61" s="92" t="s">
        <v>50</v>
      </c>
      <c r="F61" s="24">
        <f t="shared" si="13"/>
        <v>32</v>
      </c>
      <c r="G61" s="24">
        <f t="shared" si="11"/>
        <v>32</v>
      </c>
      <c r="H61" s="23"/>
      <c r="I61" s="23" t="s">
        <v>1</v>
      </c>
      <c r="J61" s="23" t="s">
        <v>1</v>
      </c>
      <c r="K61" s="23"/>
      <c r="L61" s="23"/>
      <c r="M61" s="24">
        <v>0</v>
      </c>
      <c r="N61" s="24">
        <v>0</v>
      </c>
      <c r="O61" s="24">
        <v>2</v>
      </c>
      <c r="P61" s="24">
        <v>2</v>
      </c>
      <c r="Q61" s="24">
        <v>0</v>
      </c>
      <c r="R61" s="24">
        <f t="shared" si="12"/>
        <v>2</v>
      </c>
    </row>
    <row r="62" spans="2:18" ht="16.5" customHeight="1">
      <c r="B62" s="310"/>
      <c r="C62" s="22" t="s">
        <v>268</v>
      </c>
      <c r="D62" s="150" t="s">
        <v>108</v>
      </c>
      <c r="E62" s="92" t="s">
        <v>50</v>
      </c>
      <c r="F62" s="24">
        <f t="shared" si="13"/>
        <v>64</v>
      </c>
      <c r="G62" s="85">
        <f>F62*$F$3</f>
        <v>192</v>
      </c>
      <c r="H62" s="23"/>
      <c r="I62" s="25" t="s">
        <v>1</v>
      </c>
      <c r="J62" s="25" t="s">
        <v>1</v>
      </c>
      <c r="K62" s="23"/>
      <c r="L62" s="23"/>
      <c r="M62" s="24">
        <v>4</v>
      </c>
      <c r="N62" s="24">
        <v>4</v>
      </c>
      <c r="O62" s="24">
        <v>0</v>
      </c>
      <c r="P62" s="24">
        <v>0</v>
      </c>
      <c r="Q62" s="24">
        <v>0</v>
      </c>
      <c r="R62" s="24">
        <f t="shared" si="12"/>
        <v>4</v>
      </c>
    </row>
    <row r="63" spans="2:18" ht="16.5" customHeight="1">
      <c r="B63" s="310"/>
      <c r="C63" s="22" t="s">
        <v>269</v>
      </c>
      <c r="D63" s="150" t="s">
        <v>108</v>
      </c>
      <c r="E63" s="92" t="s">
        <v>50</v>
      </c>
      <c r="F63" s="24">
        <f>SUM(M63:Q63)*$F$1</f>
        <v>64</v>
      </c>
      <c r="G63" s="85">
        <f>F63*$F$3</f>
        <v>192</v>
      </c>
      <c r="H63" s="23"/>
      <c r="I63" s="25" t="s">
        <v>1</v>
      </c>
      <c r="J63" s="25" t="s">
        <v>1</v>
      </c>
      <c r="K63" s="25"/>
      <c r="L63" s="25"/>
      <c r="M63" s="26">
        <v>0</v>
      </c>
      <c r="N63" s="26">
        <v>0</v>
      </c>
      <c r="O63" s="26">
        <v>4</v>
      </c>
      <c r="P63" s="26">
        <v>4</v>
      </c>
      <c r="Q63" s="26">
        <v>0</v>
      </c>
      <c r="R63" s="24">
        <f t="shared" si="12"/>
        <v>4</v>
      </c>
    </row>
    <row r="64" spans="2:18" ht="16.5" customHeight="1">
      <c r="B64" s="310"/>
      <c r="C64" s="43" t="s">
        <v>77</v>
      </c>
      <c r="D64" s="150" t="s">
        <v>108</v>
      </c>
      <c r="E64" s="93" t="s">
        <v>39</v>
      </c>
      <c r="F64" s="24">
        <f t="shared" si="13"/>
        <v>32</v>
      </c>
      <c r="G64" s="24">
        <f t="shared" ref="G64:G66" si="14">F64</f>
        <v>32</v>
      </c>
      <c r="H64" s="23"/>
      <c r="I64" s="25" t="s">
        <v>1</v>
      </c>
      <c r="J64" s="25" t="s">
        <v>1</v>
      </c>
      <c r="K64" s="23"/>
      <c r="L64" s="23"/>
      <c r="M64" s="24">
        <v>2</v>
      </c>
      <c r="N64" s="24">
        <v>2</v>
      </c>
      <c r="O64" s="24">
        <v>0</v>
      </c>
      <c r="P64" s="24">
        <v>0</v>
      </c>
      <c r="Q64" s="24">
        <v>0</v>
      </c>
      <c r="R64" s="24">
        <f t="shared" si="12"/>
        <v>2</v>
      </c>
    </row>
    <row r="65" spans="2:19" ht="16.5" customHeight="1">
      <c r="B65" s="310"/>
      <c r="C65" s="43" t="s">
        <v>78</v>
      </c>
      <c r="D65" s="150" t="s">
        <v>108</v>
      </c>
      <c r="E65" s="93" t="s">
        <v>39</v>
      </c>
      <c r="F65" s="24">
        <f t="shared" ref="F65:F66" si="15">SUM(M65:Q65)*$F$1</f>
        <v>32</v>
      </c>
      <c r="G65" s="24">
        <f t="shared" si="14"/>
        <v>32</v>
      </c>
      <c r="H65" s="23"/>
      <c r="I65" s="25" t="s">
        <v>1</v>
      </c>
      <c r="J65" s="25" t="s">
        <v>1</v>
      </c>
      <c r="K65" s="23"/>
      <c r="L65" s="23"/>
      <c r="M65" s="24">
        <v>0</v>
      </c>
      <c r="N65" s="24">
        <v>0</v>
      </c>
      <c r="O65" s="24">
        <v>2</v>
      </c>
      <c r="P65" s="24">
        <v>2</v>
      </c>
      <c r="Q65" s="24">
        <v>0</v>
      </c>
      <c r="R65" s="24">
        <f t="shared" si="12"/>
        <v>2</v>
      </c>
    </row>
    <row r="66" spans="2:19" ht="16.5" customHeight="1" thickBot="1">
      <c r="B66" s="310"/>
      <c r="C66" s="43" t="s">
        <v>121</v>
      </c>
      <c r="D66" s="150" t="s">
        <v>108</v>
      </c>
      <c r="E66" s="93" t="s">
        <v>39</v>
      </c>
      <c r="F66" s="24">
        <f t="shared" si="15"/>
        <v>96</v>
      </c>
      <c r="G66" s="24">
        <f t="shared" si="14"/>
        <v>96</v>
      </c>
      <c r="H66" s="112"/>
      <c r="I66" s="25" t="s">
        <v>1</v>
      </c>
      <c r="J66" s="25" t="s">
        <v>1</v>
      </c>
      <c r="K66" s="88"/>
      <c r="L66" s="88"/>
      <c r="M66" s="113">
        <v>0</v>
      </c>
      <c r="N66" s="113">
        <v>4</v>
      </c>
      <c r="O66" s="113">
        <v>4</v>
      </c>
      <c r="P66" s="113">
        <v>4</v>
      </c>
      <c r="Q66" s="113">
        <v>0</v>
      </c>
      <c r="R66" s="24">
        <f t="shared" si="12"/>
        <v>6</v>
      </c>
    </row>
    <row r="67" spans="2:19" ht="16.5" customHeight="1" thickBot="1">
      <c r="B67" s="311"/>
      <c r="C67" s="17" t="s">
        <v>11</v>
      </c>
      <c r="D67" s="17"/>
      <c r="E67" s="4"/>
      <c r="F67" s="5">
        <f>SUM(F51:F66)</f>
        <v>640</v>
      </c>
      <c r="G67" s="5">
        <f>SUM(G51:G66)</f>
        <v>896</v>
      </c>
      <c r="H67" s="96">
        <f>SUMIF(E51:E66,"必須",G51:G66)</f>
        <v>608</v>
      </c>
      <c r="I67" s="97">
        <f>SUMIF(E51:E66,"選必",G51:G66)</f>
        <v>0</v>
      </c>
      <c r="J67" s="98">
        <f>SUMIF(E51:E66,"選択",G51:G66)</f>
        <v>288</v>
      </c>
      <c r="K67" s="4"/>
      <c r="L67" s="4"/>
      <c r="M67" s="5">
        <f t="shared" ref="M67:R67" si="16">SUM(M51:M66)</f>
        <v>20</v>
      </c>
      <c r="N67" s="5">
        <f t="shared" si="16"/>
        <v>20</v>
      </c>
      <c r="O67" s="5">
        <f t="shared" si="16"/>
        <v>20</v>
      </c>
      <c r="P67" s="5">
        <f t="shared" si="16"/>
        <v>20</v>
      </c>
      <c r="Q67" s="5">
        <f t="shared" si="16"/>
        <v>0</v>
      </c>
      <c r="R67" s="5">
        <f t="shared" si="16"/>
        <v>40</v>
      </c>
      <c r="S67" s="6"/>
    </row>
    <row r="68" spans="2:19" ht="16.5" customHeight="1">
      <c r="B68" s="312" t="s">
        <v>142</v>
      </c>
      <c r="C68" s="19" t="s">
        <v>250</v>
      </c>
      <c r="D68" s="148" t="s">
        <v>107</v>
      </c>
      <c r="E68" s="91" t="s">
        <v>27</v>
      </c>
      <c r="F68" s="30">
        <f>SUM(M68:Q68)*$F$1</f>
        <v>32</v>
      </c>
      <c r="G68" s="30">
        <f>F68</f>
        <v>32</v>
      </c>
      <c r="H68" s="29" t="s">
        <v>1</v>
      </c>
      <c r="I68" s="20"/>
      <c r="J68" s="20" t="s">
        <v>1</v>
      </c>
      <c r="K68" s="29"/>
      <c r="L68" s="29"/>
      <c r="M68" s="30">
        <v>2</v>
      </c>
      <c r="N68" s="30">
        <v>2</v>
      </c>
      <c r="O68" s="30">
        <v>0</v>
      </c>
      <c r="P68" s="30">
        <v>0</v>
      </c>
      <c r="Q68" s="30">
        <v>0</v>
      </c>
      <c r="R68" s="21">
        <f>F68/$F$2</f>
        <v>2</v>
      </c>
    </row>
    <row r="69" spans="2:19" ht="16.5" customHeight="1">
      <c r="B69" s="310"/>
      <c r="C69" s="43" t="s">
        <v>323</v>
      </c>
      <c r="D69" s="149" t="s">
        <v>107</v>
      </c>
      <c r="E69" s="92" t="s">
        <v>28</v>
      </c>
      <c r="F69" s="26">
        <f>SUM(M69:Q69)*$F$1</f>
        <v>32</v>
      </c>
      <c r="G69" s="26">
        <f>F69</f>
        <v>32</v>
      </c>
      <c r="H69" s="25" t="s">
        <v>1</v>
      </c>
      <c r="I69" s="25"/>
      <c r="J69" s="25" t="s">
        <v>1</v>
      </c>
      <c r="K69" s="25"/>
      <c r="L69" s="25"/>
      <c r="M69" s="26">
        <v>0</v>
      </c>
      <c r="N69" s="26">
        <v>0</v>
      </c>
      <c r="O69" s="26">
        <v>2</v>
      </c>
      <c r="P69" s="26">
        <v>2</v>
      </c>
      <c r="Q69" s="26">
        <v>0</v>
      </c>
      <c r="R69" s="24">
        <f>F69/$F$2</f>
        <v>2</v>
      </c>
    </row>
    <row r="70" spans="2:19" ht="16.5" customHeight="1">
      <c r="B70" s="310"/>
      <c r="C70" s="43" t="s">
        <v>252</v>
      </c>
      <c r="D70" s="149" t="s">
        <v>107</v>
      </c>
      <c r="E70" s="93" t="s">
        <v>39</v>
      </c>
      <c r="F70" s="26">
        <f t="shared" ref="F70:F78" si="17">SUM(M70:Q70)*$F$1</f>
        <v>32</v>
      </c>
      <c r="G70" s="26">
        <f t="shared" ref="G70:G82" si="18">F70</f>
        <v>32</v>
      </c>
      <c r="H70" s="44" t="s">
        <v>1</v>
      </c>
      <c r="I70" s="44"/>
      <c r="J70" s="23" t="s">
        <v>1</v>
      </c>
      <c r="K70" s="25"/>
      <c r="L70" s="45"/>
      <c r="M70" s="46">
        <v>2</v>
      </c>
      <c r="N70" s="46">
        <v>2</v>
      </c>
      <c r="O70" s="46">
        <v>0</v>
      </c>
      <c r="P70" s="46">
        <v>0</v>
      </c>
      <c r="Q70" s="46">
        <v>0</v>
      </c>
      <c r="R70" s="24">
        <f t="shared" ref="R70:R82" si="19">F70/$F$2</f>
        <v>2</v>
      </c>
    </row>
    <row r="71" spans="2:19" ht="16.5" customHeight="1">
      <c r="B71" s="310"/>
      <c r="C71" s="43" t="s">
        <v>253</v>
      </c>
      <c r="D71" s="149" t="s">
        <v>107</v>
      </c>
      <c r="E71" s="93" t="s">
        <v>39</v>
      </c>
      <c r="F71" s="26">
        <f t="shared" si="17"/>
        <v>32</v>
      </c>
      <c r="G71" s="26">
        <f t="shared" si="18"/>
        <v>32</v>
      </c>
      <c r="H71" s="44" t="s">
        <v>1</v>
      </c>
      <c r="I71" s="44"/>
      <c r="J71" s="23" t="s">
        <v>1</v>
      </c>
      <c r="K71" s="25"/>
      <c r="L71" s="45"/>
      <c r="M71" s="46">
        <v>0</v>
      </c>
      <c r="N71" s="46">
        <v>0</v>
      </c>
      <c r="O71" s="46">
        <v>2</v>
      </c>
      <c r="P71" s="46">
        <v>2</v>
      </c>
      <c r="Q71" s="46">
        <v>0</v>
      </c>
      <c r="R71" s="24">
        <f t="shared" si="19"/>
        <v>2</v>
      </c>
    </row>
    <row r="72" spans="2:19" ht="16.5" customHeight="1">
      <c r="B72" s="310"/>
      <c r="C72" s="43" t="s">
        <v>284</v>
      </c>
      <c r="D72" s="149" t="s">
        <v>107</v>
      </c>
      <c r="E72" s="92" t="s">
        <v>28</v>
      </c>
      <c r="F72" s="26">
        <f t="shared" si="17"/>
        <v>32</v>
      </c>
      <c r="G72" s="26">
        <f t="shared" si="18"/>
        <v>32</v>
      </c>
      <c r="H72" s="44" t="s">
        <v>1</v>
      </c>
      <c r="I72" s="44"/>
      <c r="J72" s="23" t="s">
        <v>1</v>
      </c>
      <c r="K72" s="25"/>
      <c r="L72" s="45"/>
      <c r="M72" s="46">
        <v>2</v>
      </c>
      <c r="N72" s="46">
        <v>2</v>
      </c>
      <c r="O72" s="46">
        <v>0</v>
      </c>
      <c r="P72" s="46">
        <v>0</v>
      </c>
      <c r="Q72" s="46">
        <v>0</v>
      </c>
      <c r="R72" s="24">
        <f t="shared" si="19"/>
        <v>2</v>
      </c>
    </row>
    <row r="73" spans="2:19" ht="16.5" customHeight="1">
      <c r="B73" s="310"/>
      <c r="C73" s="43" t="s">
        <v>324</v>
      </c>
      <c r="D73" s="149" t="s">
        <v>107</v>
      </c>
      <c r="E73" s="92" t="s">
        <v>28</v>
      </c>
      <c r="F73" s="26">
        <f t="shared" si="17"/>
        <v>32</v>
      </c>
      <c r="G73" s="26">
        <f t="shared" si="18"/>
        <v>32</v>
      </c>
      <c r="H73" s="44" t="s">
        <v>1</v>
      </c>
      <c r="I73" s="44"/>
      <c r="J73" s="23" t="s">
        <v>1</v>
      </c>
      <c r="K73" s="25"/>
      <c r="L73" s="45"/>
      <c r="M73" s="46">
        <v>0</v>
      </c>
      <c r="N73" s="46">
        <v>0</v>
      </c>
      <c r="O73" s="46">
        <v>2</v>
      </c>
      <c r="P73" s="46">
        <v>2</v>
      </c>
      <c r="Q73" s="46">
        <v>0</v>
      </c>
      <c r="R73" s="24">
        <f t="shared" si="19"/>
        <v>2</v>
      </c>
    </row>
    <row r="74" spans="2:19" ht="16.5" customHeight="1" thickBot="1">
      <c r="B74" s="310"/>
      <c r="C74" s="147" t="s">
        <v>261</v>
      </c>
      <c r="D74" s="154" t="s">
        <v>107</v>
      </c>
      <c r="E74" s="155" t="s">
        <v>28</v>
      </c>
      <c r="F74" s="113">
        <f t="shared" si="17"/>
        <v>64</v>
      </c>
      <c r="G74" s="113">
        <f t="shared" si="18"/>
        <v>64</v>
      </c>
      <c r="H74" s="157" t="s">
        <v>1</v>
      </c>
      <c r="I74" s="157"/>
      <c r="J74" s="112" t="s">
        <v>1</v>
      </c>
      <c r="K74" s="88"/>
      <c r="L74" s="87"/>
      <c r="M74" s="89">
        <v>2</v>
      </c>
      <c r="N74" s="89">
        <v>2</v>
      </c>
      <c r="O74" s="89">
        <v>2</v>
      </c>
      <c r="P74" s="89">
        <v>2</v>
      </c>
      <c r="Q74" s="89">
        <v>0</v>
      </c>
      <c r="R74" s="156">
        <f t="shared" si="19"/>
        <v>4</v>
      </c>
    </row>
    <row r="75" spans="2:19" ht="16.5" customHeight="1">
      <c r="B75" s="310"/>
      <c r="C75" s="19" t="s">
        <v>270</v>
      </c>
      <c r="D75" s="148" t="s">
        <v>108</v>
      </c>
      <c r="E75" s="91" t="s">
        <v>28</v>
      </c>
      <c r="F75" s="30">
        <f t="shared" si="17"/>
        <v>64</v>
      </c>
      <c r="G75" s="163">
        <f>F75*$F$3</f>
        <v>192</v>
      </c>
      <c r="H75" s="20"/>
      <c r="I75" s="20" t="s">
        <v>1</v>
      </c>
      <c r="J75" s="20" t="s">
        <v>1</v>
      </c>
      <c r="K75" s="29"/>
      <c r="L75" s="29"/>
      <c r="M75" s="30">
        <v>4</v>
      </c>
      <c r="N75" s="30">
        <v>4</v>
      </c>
      <c r="O75" s="30">
        <v>0</v>
      </c>
      <c r="P75" s="30">
        <v>0</v>
      </c>
      <c r="Q75" s="30">
        <v>0</v>
      </c>
      <c r="R75" s="21">
        <f t="shared" si="19"/>
        <v>4</v>
      </c>
    </row>
    <row r="76" spans="2:19" ht="16.5" customHeight="1">
      <c r="B76" s="310"/>
      <c r="C76" s="43" t="s">
        <v>271</v>
      </c>
      <c r="D76" s="149" t="s">
        <v>108</v>
      </c>
      <c r="E76" s="92" t="s">
        <v>28</v>
      </c>
      <c r="F76" s="26">
        <f t="shared" si="17"/>
        <v>64</v>
      </c>
      <c r="G76" s="85">
        <f>F76*$F$3</f>
        <v>192</v>
      </c>
      <c r="H76" s="44"/>
      <c r="I76" s="44" t="s">
        <v>1</v>
      </c>
      <c r="J76" s="23" t="s">
        <v>1</v>
      </c>
      <c r="K76" s="25"/>
      <c r="L76" s="45"/>
      <c r="M76" s="46">
        <v>0</v>
      </c>
      <c r="N76" s="46">
        <v>0</v>
      </c>
      <c r="O76" s="46">
        <v>4</v>
      </c>
      <c r="P76" s="46">
        <v>4</v>
      </c>
      <c r="Q76" s="46">
        <v>0</v>
      </c>
      <c r="R76" s="24">
        <f t="shared" si="19"/>
        <v>4</v>
      </c>
    </row>
    <row r="77" spans="2:19" ht="16.5" customHeight="1">
      <c r="B77" s="310"/>
      <c r="C77" s="22" t="s">
        <v>122</v>
      </c>
      <c r="D77" s="149" t="s">
        <v>108</v>
      </c>
      <c r="E77" s="92" t="s">
        <v>28</v>
      </c>
      <c r="F77" s="26">
        <f t="shared" si="17"/>
        <v>32</v>
      </c>
      <c r="G77" s="26">
        <f t="shared" si="18"/>
        <v>32</v>
      </c>
      <c r="H77" s="44"/>
      <c r="I77" s="44" t="s">
        <v>1</v>
      </c>
      <c r="J77" s="23" t="s">
        <v>1</v>
      </c>
      <c r="K77" s="25"/>
      <c r="L77" s="45"/>
      <c r="M77" s="46">
        <v>4</v>
      </c>
      <c r="N77" s="46">
        <v>0</v>
      </c>
      <c r="O77" s="46">
        <v>0</v>
      </c>
      <c r="P77" s="46">
        <v>0</v>
      </c>
      <c r="Q77" s="46">
        <v>0</v>
      </c>
      <c r="R77" s="24">
        <f t="shared" si="19"/>
        <v>2</v>
      </c>
      <c r="S77" s="2" t="s">
        <v>123</v>
      </c>
    </row>
    <row r="78" spans="2:19" ht="16.5" customHeight="1">
      <c r="B78" s="310"/>
      <c r="C78" s="22" t="s">
        <v>119</v>
      </c>
      <c r="D78" s="149" t="s">
        <v>108</v>
      </c>
      <c r="E78" s="92" t="s">
        <v>28</v>
      </c>
      <c r="F78" s="26">
        <f t="shared" si="17"/>
        <v>96</v>
      </c>
      <c r="G78" s="26">
        <f t="shared" si="18"/>
        <v>96</v>
      </c>
      <c r="H78" s="44"/>
      <c r="I78" s="44" t="s">
        <v>1</v>
      </c>
      <c r="J78" s="23" t="s">
        <v>1</v>
      </c>
      <c r="K78" s="25"/>
      <c r="L78" s="45"/>
      <c r="M78" s="46">
        <v>0</v>
      </c>
      <c r="N78" s="46">
        <v>4</v>
      </c>
      <c r="O78" s="46">
        <v>4</v>
      </c>
      <c r="P78" s="46">
        <v>4</v>
      </c>
      <c r="Q78" s="46">
        <v>0</v>
      </c>
      <c r="R78" s="24">
        <f t="shared" si="19"/>
        <v>6</v>
      </c>
    </row>
    <row r="79" spans="2:19" ht="16.5" customHeight="1">
      <c r="B79" s="310"/>
      <c r="C79" s="22" t="s">
        <v>267</v>
      </c>
      <c r="D79" s="149" t="s">
        <v>108</v>
      </c>
      <c r="E79" s="93" t="s">
        <v>39</v>
      </c>
      <c r="F79" s="26">
        <f t="shared" ref="F79:F82" si="20">SUM(M79:Q79)*$F$1</f>
        <v>32</v>
      </c>
      <c r="G79" s="26">
        <f t="shared" si="18"/>
        <v>32</v>
      </c>
      <c r="H79" s="44"/>
      <c r="I79" s="44" t="s">
        <v>1</v>
      </c>
      <c r="J79" s="23" t="s">
        <v>1</v>
      </c>
      <c r="K79" s="25"/>
      <c r="L79" s="45"/>
      <c r="M79" s="46">
        <v>2</v>
      </c>
      <c r="N79" s="46">
        <v>2</v>
      </c>
      <c r="O79" s="46">
        <v>0</v>
      </c>
      <c r="P79" s="46">
        <v>0</v>
      </c>
      <c r="Q79" s="46">
        <v>0</v>
      </c>
      <c r="R79" s="24">
        <f t="shared" si="19"/>
        <v>2</v>
      </c>
    </row>
    <row r="80" spans="2:19" ht="16.5" customHeight="1">
      <c r="B80" s="310"/>
      <c r="C80" s="22" t="s">
        <v>104</v>
      </c>
      <c r="D80" s="149" t="s">
        <v>108</v>
      </c>
      <c r="E80" s="92" t="s">
        <v>28</v>
      </c>
      <c r="F80" s="26">
        <f t="shared" si="20"/>
        <v>32</v>
      </c>
      <c r="G80" s="26">
        <f t="shared" si="18"/>
        <v>32</v>
      </c>
      <c r="H80" s="44"/>
      <c r="I80" s="44" t="s">
        <v>1</v>
      </c>
      <c r="J80" s="23" t="s">
        <v>1</v>
      </c>
      <c r="K80" s="25"/>
      <c r="L80" s="45"/>
      <c r="M80" s="46">
        <v>2</v>
      </c>
      <c r="N80" s="46">
        <v>2</v>
      </c>
      <c r="O80" s="46">
        <v>0</v>
      </c>
      <c r="P80" s="46">
        <v>0</v>
      </c>
      <c r="Q80" s="46">
        <v>0</v>
      </c>
      <c r="R80" s="24">
        <f t="shared" si="19"/>
        <v>2</v>
      </c>
    </row>
    <row r="81" spans="2:19" ht="16.5" customHeight="1">
      <c r="B81" s="310"/>
      <c r="C81" s="22" t="s">
        <v>101</v>
      </c>
      <c r="D81" s="149" t="s">
        <v>108</v>
      </c>
      <c r="E81" s="92" t="s">
        <v>28</v>
      </c>
      <c r="F81" s="26">
        <f t="shared" si="20"/>
        <v>32</v>
      </c>
      <c r="G81" s="26">
        <f t="shared" si="18"/>
        <v>32</v>
      </c>
      <c r="H81" s="44"/>
      <c r="I81" s="44" t="s">
        <v>1</v>
      </c>
      <c r="J81" s="23" t="s">
        <v>1</v>
      </c>
      <c r="K81" s="25"/>
      <c r="L81" s="45"/>
      <c r="M81" s="46">
        <v>0</v>
      </c>
      <c r="N81" s="46">
        <v>0</v>
      </c>
      <c r="O81" s="46">
        <v>2</v>
      </c>
      <c r="P81" s="46">
        <v>2</v>
      </c>
      <c r="Q81" s="46">
        <v>0</v>
      </c>
      <c r="R81" s="24">
        <f t="shared" si="19"/>
        <v>2</v>
      </c>
    </row>
    <row r="82" spans="2:19" ht="16.5" customHeight="1" thickBot="1">
      <c r="B82" s="310"/>
      <c r="C82" s="27" t="s">
        <v>105</v>
      </c>
      <c r="D82" s="165" t="s">
        <v>108</v>
      </c>
      <c r="E82" s="92" t="s">
        <v>28</v>
      </c>
      <c r="F82" s="32">
        <f t="shared" si="20"/>
        <v>32</v>
      </c>
      <c r="G82" s="32">
        <f t="shared" si="18"/>
        <v>32</v>
      </c>
      <c r="H82" s="166"/>
      <c r="I82" s="28" t="s">
        <v>1</v>
      </c>
      <c r="J82" s="28" t="s">
        <v>1</v>
      </c>
      <c r="K82" s="31"/>
      <c r="L82" s="166"/>
      <c r="M82" s="167">
        <v>0</v>
      </c>
      <c r="N82" s="167">
        <v>0</v>
      </c>
      <c r="O82" s="167">
        <v>2</v>
      </c>
      <c r="P82" s="167">
        <v>2</v>
      </c>
      <c r="Q82" s="167">
        <v>0</v>
      </c>
      <c r="R82" s="161">
        <f t="shared" si="19"/>
        <v>2</v>
      </c>
      <c r="S82" s="6"/>
    </row>
    <row r="83" spans="2:19" ht="16.5" customHeight="1" thickBot="1">
      <c r="B83" s="311"/>
      <c r="C83" s="17" t="s">
        <v>11</v>
      </c>
      <c r="D83" s="17"/>
      <c r="E83" s="4"/>
      <c r="F83" s="11">
        <f>SUM(F68:F82)</f>
        <v>640</v>
      </c>
      <c r="G83" s="11">
        <f>SUM(G68:G82)</f>
        <v>896</v>
      </c>
      <c r="H83" s="96">
        <f>SUMIF(E68:E82,"必須",G68:G82)</f>
        <v>800</v>
      </c>
      <c r="I83" s="97">
        <f>SUMIF(E68:E82,"選必",G68:G82)</f>
        <v>0</v>
      </c>
      <c r="J83" s="98">
        <f>SUMIF(E68:E82,"選択",G68:G82)</f>
        <v>96</v>
      </c>
      <c r="K83" s="12"/>
      <c r="L83" s="12"/>
      <c r="M83" s="11">
        <f t="shared" ref="M83:R83" si="21">SUM(M68:M82)</f>
        <v>20</v>
      </c>
      <c r="N83" s="11">
        <f t="shared" si="21"/>
        <v>20</v>
      </c>
      <c r="O83" s="11">
        <f t="shared" si="21"/>
        <v>20</v>
      </c>
      <c r="P83" s="11">
        <f t="shared" si="21"/>
        <v>20</v>
      </c>
      <c r="Q83" s="11">
        <f t="shared" si="21"/>
        <v>0</v>
      </c>
      <c r="R83" s="11">
        <f t="shared" si="21"/>
        <v>40</v>
      </c>
      <c r="S83" s="6"/>
    </row>
    <row r="84" spans="2:19" ht="16.5" customHeight="1">
      <c r="B84" s="298" t="s">
        <v>141</v>
      </c>
      <c r="C84" s="19" t="s">
        <v>286</v>
      </c>
      <c r="D84" s="149" t="s">
        <v>107</v>
      </c>
      <c r="E84" s="91" t="s">
        <v>50</v>
      </c>
      <c r="F84" s="30">
        <f>SUM(M84:Q84)*$F$1</f>
        <v>32</v>
      </c>
      <c r="G84" s="26">
        <f t="shared" ref="G84:G93" si="22">F84</f>
        <v>32</v>
      </c>
      <c r="H84" s="29" t="s">
        <v>1</v>
      </c>
      <c r="I84" s="20"/>
      <c r="J84" s="20" t="s">
        <v>1</v>
      </c>
      <c r="K84" s="29"/>
      <c r="L84" s="29"/>
      <c r="M84" s="30">
        <v>2</v>
      </c>
      <c r="N84" s="30">
        <v>2</v>
      </c>
      <c r="O84" s="30">
        <v>0</v>
      </c>
      <c r="P84" s="30">
        <v>0</v>
      </c>
      <c r="Q84" s="30">
        <v>0</v>
      </c>
      <c r="R84" s="21">
        <f>F84/$F$2</f>
        <v>2</v>
      </c>
    </row>
    <row r="85" spans="2:19" ht="16.5" customHeight="1">
      <c r="B85" s="299"/>
      <c r="C85" s="43" t="s">
        <v>325</v>
      </c>
      <c r="D85" s="149" t="s">
        <v>107</v>
      </c>
      <c r="E85" s="95" t="s">
        <v>50</v>
      </c>
      <c r="F85" s="26">
        <f>SUM(M85:Q85)*$F$1</f>
        <v>32</v>
      </c>
      <c r="G85" s="26">
        <f t="shared" si="22"/>
        <v>32</v>
      </c>
      <c r="H85" s="25" t="s">
        <v>1</v>
      </c>
      <c r="I85" s="25"/>
      <c r="J85" s="25" t="s">
        <v>1</v>
      </c>
      <c r="K85" s="25"/>
      <c r="L85" s="25"/>
      <c r="M85" s="26">
        <v>0</v>
      </c>
      <c r="N85" s="26">
        <v>0</v>
      </c>
      <c r="O85" s="26">
        <v>2</v>
      </c>
      <c r="P85" s="26">
        <v>2</v>
      </c>
      <c r="Q85" s="26">
        <v>0</v>
      </c>
      <c r="R85" s="24">
        <f>F85/$F$2</f>
        <v>2</v>
      </c>
    </row>
    <row r="86" spans="2:19" ht="16.5" customHeight="1">
      <c r="B86" s="299"/>
      <c r="C86" s="43" t="s">
        <v>147</v>
      </c>
      <c r="D86" s="149" t="s">
        <v>107</v>
      </c>
      <c r="E86" s="93" t="s">
        <v>39</v>
      </c>
      <c r="F86" s="26">
        <f>SUM(M86:Q86)*$F$1</f>
        <v>64</v>
      </c>
      <c r="G86" s="26">
        <f t="shared" ref="G86" si="23">F86</f>
        <v>64</v>
      </c>
      <c r="H86" s="25" t="s">
        <v>1</v>
      </c>
      <c r="I86" s="25"/>
      <c r="J86" s="25" t="s">
        <v>1</v>
      </c>
      <c r="K86" s="25"/>
      <c r="L86" s="25"/>
      <c r="M86" s="46">
        <v>2</v>
      </c>
      <c r="N86" s="46">
        <v>2</v>
      </c>
      <c r="O86" s="46">
        <v>2</v>
      </c>
      <c r="P86" s="46">
        <v>2</v>
      </c>
      <c r="Q86" s="46">
        <v>0</v>
      </c>
      <c r="R86" s="24">
        <f>F86/$F$2</f>
        <v>4</v>
      </c>
    </row>
    <row r="87" spans="2:19" ht="16.5" customHeight="1">
      <c r="B87" s="299"/>
      <c r="C87" s="43" t="s">
        <v>262</v>
      </c>
      <c r="D87" s="149" t="s">
        <v>107</v>
      </c>
      <c r="E87" s="95" t="s">
        <v>50</v>
      </c>
      <c r="F87" s="26">
        <f t="shared" ref="F87:F93" si="24">SUM(M87:Q87)*$F$1</f>
        <v>64</v>
      </c>
      <c r="G87" s="26">
        <f t="shared" si="22"/>
        <v>64</v>
      </c>
      <c r="H87" s="45" t="s">
        <v>1</v>
      </c>
      <c r="I87" s="45"/>
      <c r="J87" s="45" t="s">
        <v>1</v>
      </c>
      <c r="K87" s="45"/>
      <c r="L87" s="45"/>
      <c r="M87" s="46">
        <v>2</v>
      </c>
      <c r="N87" s="46">
        <v>2</v>
      </c>
      <c r="O87" s="46">
        <v>2</v>
      </c>
      <c r="P87" s="46">
        <v>2</v>
      </c>
      <c r="Q87" s="46">
        <v>0</v>
      </c>
      <c r="R87" s="24">
        <f t="shared" ref="R87:R93" si="25">F87/$F$2</f>
        <v>4</v>
      </c>
    </row>
    <row r="88" spans="2:19" ht="16.5" customHeight="1" thickBot="1">
      <c r="B88" s="299"/>
      <c r="C88" s="147" t="s">
        <v>62</v>
      </c>
      <c r="D88" s="154" t="s">
        <v>107</v>
      </c>
      <c r="E88" s="93" t="s">
        <v>39</v>
      </c>
      <c r="F88" s="113">
        <f t="shared" si="24"/>
        <v>64</v>
      </c>
      <c r="G88" s="113">
        <f t="shared" si="22"/>
        <v>64</v>
      </c>
      <c r="H88" s="87" t="s">
        <v>1</v>
      </c>
      <c r="I88" s="87"/>
      <c r="J88" s="87" t="s">
        <v>1</v>
      </c>
      <c r="K88" s="87"/>
      <c r="L88" s="87"/>
      <c r="M88" s="89">
        <v>2</v>
      </c>
      <c r="N88" s="89">
        <v>2</v>
      </c>
      <c r="O88" s="89">
        <v>2</v>
      </c>
      <c r="P88" s="89">
        <v>2</v>
      </c>
      <c r="Q88" s="89">
        <v>0</v>
      </c>
      <c r="R88" s="156">
        <f t="shared" si="25"/>
        <v>4</v>
      </c>
    </row>
    <row r="89" spans="2:19" ht="16.5" customHeight="1">
      <c r="B89" s="299"/>
      <c r="C89" s="19" t="s">
        <v>326</v>
      </c>
      <c r="D89" s="148" t="s">
        <v>108</v>
      </c>
      <c r="E89" s="91" t="s">
        <v>50</v>
      </c>
      <c r="F89" s="30">
        <f t="shared" si="24"/>
        <v>64</v>
      </c>
      <c r="G89" s="163">
        <f>F89*$F$3</f>
        <v>192</v>
      </c>
      <c r="H89" s="29"/>
      <c r="I89" s="29" t="s">
        <v>1</v>
      </c>
      <c r="J89" s="29" t="s">
        <v>1</v>
      </c>
      <c r="K89" s="29"/>
      <c r="L89" s="29"/>
      <c r="M89" s="30">
        <v>4</v>
      </c>
      <c r="N89" s="30">
        <v>4</v>
      </c>
      <c r="O89" s="30">
        <v>0</v>
      </c>
      <c r="P89" s="30">
        <v>0</v>
      </c>
      <c r="Q89" s="30">
        <v>0</v>
      </c>
      <c r="R89" s="21">
        <f t="shared" si="25"/>
        <v>4</v>
      </c>
    </row>
    <row r="90" spans="2:19" ht="16.5" customHeight="1">
      <c r="B90" s="299"/>
      <c r="C90" s="43" t="s">
        <v>328</v>
      </c>
      <c r="D90" s="149" t="s">
        <v>108</v>
      </c>
      <c r="E90" s="95" t="s">
        <v>50</v>
      </c>
      <c r="F90" s="26">
        <f t="shared" si="24"/>
        <v>64</v>
      </c>
      <c r="G90" s="85">
        <f>F90*$F$3</f>
        <v>192</v>
      </c>
      <c r="H90" s="45"/>
      <c r="I90" s="45" t="s">
        <v>1</v>
      </c>
      <c r="J90" s="45" t="s">
        <v>1</v>
      </c>
      <c r="K90" s="45"/>
      <c r="L90" s="45"/>
      <c r="M90" s="46">
        <v>0</v>
      </c>
      <c r="N90" s="46">
        <v>0</v>
      </c>
      <c r="O90" s="46">
        <v>4</v>
      </c>
      <c r="P90" s="46">
        <v>4</v>
      </c>
      <c r="Q90" s="46">
        <v>0</v>
      </c>
      <c r="R90" s="24">
        <f t="shared" si="25"/>
        <v>4</v>
      </c>
    </row>
    <row r="91" spans="2:19" ht="16.5" customHeight="1">
      <c r="B91" s="299"/>
      <c r="C91" s="22" t="s">
        <v>132</v>
      </c>
      <c r="D91" s="149" t="s">
        <v>108</v>
      </c>
      <c r="E91" s="93" t="s">
        <v>39</v>
      </c>
      <c r="F91" s="26">
        <f t="shared" si="24"/>
        <v>64</v>
      </c>
      <c r="G91" s="26">
        <f t="shared" si="22"/>
        <v>64</v>
      </c>
      <c r="H91" s="45"/>
      <c r="I91" s="45" t="s">
        <v>1</v>
      </c>
      <c r="J91" s="45" t="s">
        <v>1</v>
      </c>
      <c r="K91" s="45"/>
      <c r="L91" s="45"/>
      <c r="M91" s="46">
        <v>4</v>
      </c>
      <c r="N91" s="46">
        <v>4</v>
      </c>
      <c r="O91" s="46">
        <v>0</v>
      </c>
      <c r="P91" s="46">
        <v>0</v>
      </c>
      <c r="Q91" s="46">
        <v>0</v>
      </c>
      <c r="R91" s="24">
        <f t="shared" si="25"/>
        <v>4</v>
      </c>
    </row>
    <row r="92" spans="2:19" ht="16.5" customHeight="1">
      <c r="B92" s="299"/>
      <c r="C92" s="22" t="s">
        <v>127</v>
      </c>
      <c r="D92" s="149" t="s">
        <v>108</v>
      </c>
      <c r="E92" s="93" t="s">
        <v>39</v>
      </c>
      <c r="F92" s="26">
        <f t="shared" si="24"/>
        <v>64</v>
      </c>
      <c r="G92" s="26">
        <f t="shared" si="22"/>
        <v>64</v>
      </c>
      <c r="H92" s="45"/>
      <c r="I92" s="45" t="s">
        <v>1</v>
      </c>
      <c r="J92" s="45" t="s">
        <v>1</v>
      </c>
      <c r="K92" s="45"/>
      <c r="L92" s="45"/>
      <c r="M92" s="46">
        <v>4</v>
      </c>
      <c r="N92" s="46">
        <v>4</v>
      </c>
      <c r="O92" s="46">
        <v>0</v>
      </c>
      <c r="P92" s="46">
        <v>0</v>
      </c>
      <c r="Q92" s="46">
        <v>0</v>
      </c>
      <c r="R92" s="24">
        <f t="shared" si="25"/>
        <v>4</v>
      </c>
    </row>
    <row r="93" spans="2:19" ht="16.5" customHeight="1" thickBot="1">
      <c r="B93" s="299"/>
      <c r="C93" s="27" t="s">
        <v>126</v>
      </c>
      <c r="D93" s="168" t="s">
        <v>108</v>
      </c>
      <c r="E93" s="95" t="s">
        <v>50</v>
      </c>
      <c r="F93" s="32">
        <f t="shared" si="24"/>
        <v>128</v>
      </c>
      <c r="G93" s="32">
        <f t="shared" si="22"/>
        <v>128</v>
      </c>
      <c r="H93" s="166"/>
      <c r="I93" s="166" t="s">
        <v>1</v>
      </c>
      <c r="J93" s="166" t="s">
        <v>1</v>
      </c>
      <c r="K93" s="166"/>
      <c r="L93" s="166"/>
      <c r="M93" s="167">
        <v>0</v>
      </c>
      <c r="N93" s="167">
        <v>0</v>
      </c>
      <c r="O93" s="167">
        <v>8</v>
      </c>
      <c r="P93" s="167">
        <v>8</v>
      </c>
      <c r="Q93" s="167">
        <v>0</v>
      </c>
      <c r="R93" s="161">
        <f t="shared" si="25"/>
        <v>8</v>
      </c>
      <c r="S93" s="6"/>
    </row>
    <row r="94" spans="2:19" ht="16.5" customHeight="1" thickBot="1">
      <c r="B94" s="300"/>
      <c r="C94" s="33" t="s">
        <v>11</v>
      </c>
      <c r="D94" s="33"/>
      <c r="E94" s="5"/>
      <c r="F94" s="11">
        <f>SUM(F84:F93)</f>
        <v>640</v>
      </c>
      <c r="G94" s="11">
        <f>SUM(G84:G93)</f>
        <v>896</v>
      </c>
      <c r="H94" s="96">
        <f>SUMIF(E84:E93,"必須",G84:G93)</f>
        <v>640</v>
      </c>
      <c r="I94" s="97">
        <f>SUMIF(E84:E93,"選必",G84:G93)</f>
        <v>0</v>
      </c>
      <c r="J94" s="98">
        <f>SUMIF(E84:E93,"選択",G84:G93)</f>
        <v>256</v>
      </c>
      <c r="K94" s="12"/>
      <c r="L94" s="12"/>
      <c r="M94" s="11">
        <f t="shared" ref="M94:R94" si="26">SUM(M84:M93)</f>
        <v>20</v>
      </c>
      <c r="N94" s="11">
        <f t="shared" si="26"/>
        <v>20</v>
      </c>
      <c r="O94" s="11">
        <f t="shared" si="26"/>
        <v>20</v>
      </c>
      <c r="P94" s="11">
        <f t="shared" si="26"/>
        <v>20</v>
      </c>
      <c r="Q94" s="11">
        <f t="shared" si="26"/>
        <v>0</v>
      </c>
      <c r="R94" s="11">
        <f t="shared" si="26"/>
        <v>40</v>
      </c>
      <c r="S94" s="6"/>
    </row>
    <row r="95" spans="2:19" ht="16.5" customHeight="1" thickBot="1">
      <c r="B95" s="55"/>
      <c r="C95" s="48"/>
      <c r="D95" s="48"/>
      <c r="E95" s="13"/>
      <c r="F95" s="13"/>
      <c r="G95" s="13"/>
      <c r="H95" s="47"/>
      <c r="I95" s="47"/>
      <c r="J95" s="47"/>
      <c r="K95" s="47"/>
      <c r="L95" s="47"/>
      <c r="M95" s="13"/>
      <c r="N95" s="13"/>
      <c r="O95" s="13"/>
      <c r="P95" s="13"/>
      <c r="Q95" s="13"/>
      <c r="R95" s="13"/>
    </row>
    <row r="96" spans="2:19" ht="16.5" customHeight="1" thickBot="1">
      <c r="C96" s="35"/>
      <c r="D96" s="35"/>
      <c r="E96" s="34"/>
      <c r="F96" s="34"/>
      <c r="G96" s="34"/>
      <c r="H96" s="34"/>
      <c r="I96" s="4" t="s">
        <v>12</v>
      </c>
      <c r="J96" s="329" t="s">
        <v>8</v>
      </c>
      <c r="K96" s="330"/>
      <c r="L96" s="338" t="s">
        <v>48</v>
      </c>
      <c r="M96" s="339"/>
      <c r="N96" s="84" t="s">
        <v>49</v>
      </c>
      <c r="O96" s="71"/>
      <c r="P96" s="73"/>
      <c r="Q96" s="72"/>
      <c r="R96" s="73"/>
    </row>
    <row r="97" spans="2:18" ht="16.5" customHeight="1">
      <c r="B97" s="6"/>
      <c r="C97" s="35"/>
      <c r="D97" s="35"/>
      <c r="E97" s="14"/>
      <c r="F97" s="18"/>
      <c r="G97" s="18"/>
      <c r="H97" s="34"/>
      <c r="I97" s="7" t="s">
        <v>13</v>
      </c>
      <c r="J97" s="37">
        <f>SUMIF(H51:H66,"○",G51:G66)</f>
        <v>256</v>
      </c>
      <c r="K97" s="38">
        <f>J97/N97</f>
        <v>0.2857142857142857</v>
      </c>
      <c r="L97" s="62">
        <f>SUMIF(I51:I66,"○",G51:G66)</f>
        <v>640</v>
      </c>
      <c r="M97" s="63">
        <f>L97/N97</f>
        <v>0.7142857142857143</v>
      </c>
      <c r="N97" s="70">
        <f>G67</f>
        <v>896</v>
      </c>
      <c r="O97" s="74"/>
      <c r="P97" s="76"/>
      <c r="Q97" s="75"/>
      <c r="R97" s="76"/>
    </row>
    <row r="98" spans="2:18" ht="16.5" customHeight="1">
      <c r="C98" s="35"/>
      <c r="D98" s="35"/>
      <c r="E98" s="14"/>
      <c r="F98" s="18"/>
      <c r="G98" s="18"/>
      <c r="H98" s="34"/>
      <c r="I98" s="8" t="s">
        <v>14</v>
      </c>
      <c r="J98" s="39">
        <f>SUMIF(H68:H82,"○",G68:G82)</f>
        <v>256</v>
      </c>
      <c r="K98" s="40">
        <f>J98/N98</f>
        <v>0.2857142857142857</v>
      </c>
      <c r="L98" s="64">
        <f>SUMIF(I68:I82,"○",G68:G82)</f>
        <v>640</v>
      </c>
      <c r="M98" s="65">
        <f>L98/N98</f>
        <v>0.7142857142857143</v>
      </c>
      <c r="N98" s="39">
        <f>G83</f>
        <v>896</v>
      </c>
      <c r="O98" s="74"/>
      <c r="P98" s="76"/>
      <c r="Q98" s="75"/>
      <c r="R98" s="76"/>
    </row>
    <row r="99" spans="2:18" ht="16.5" customHeight="1" thickBot="1">
      <c r="C99" s="35"/>
      <c r="D99" s="35"/>
      <c r="E99" s="14"/>
      <c r="F99" s="18"/>
      <c r="G99" s="18"/>
      <c r="H99" s="34"/>
      <c r="I99" s="9" t="s">
        <v>17</v>
      </c>
      <c r="J99" s="41">
        <f>SUMIF(H84:H93,"○",G84:G93)</f>
        <v>256</v>
      </c>
      <c r="K99" s="42">
        <f>J99/N99</f>
        <v>0.2857142857142857</v>
      </c>
      <c r="L99" s="66">
        <f>SUMIF(I84:I93,"○",G84:G93)</f>
        <v>640</v>
      </c>
      <c r="M99" s="67">
        <f>L99/N99</f>
        <v>0.7142857142857143</v>
      </c>
      <c r="N99" s="41">
        <f>G94</f>
        <v>896</v>
      </c>
      <c r="O99" s="74"/>
      <c r="P99" s="76"/>
      <c r="Q99" s="75"/>
      <c r="R99" s="76"/>
    </row>
    <row r="100" spans="2:18" ht="16.5" customHeight="1" thickBot="1">
      <c r="C100" s="35"/>
      <c r="D100" s="35"/>
      <c r="E100" s="14"/>
      <c r="F100" s="18"/>
      <c r="G100" s="18"/>
      <c r="H100" s="34"/>
      <c r="I100" s="52" t="s">
        <v>11</v>
      </c>
      <c r="J100" s="53">
        <f>SUM(J97:J99)</f>
        <v>768</v>
      </c>
      <c r="K100" s="54">
        <f>J100/N100</f>
        <v>0.2857142857142857</v>
      </c>
      <c r="L100" s="68">
        <f>SUM(L97:L99)</f>
        <v>1920</v>
      </c>
      <c r="M100" s="69">
        <f>L100/N100</f>
        <v>0.7142857142857143</v>
      </c>
      <c r="N100" s="53">
        <f>SUM(N97:N99)</f>
        <v>2688</v>
      </c>
      <c r="O100" s="74"/>
      <c r="P100" s="76"/>
      <c r="Q100" s="75"/>
      <c r="R100" s="76"/>
    </row>
    <row r="101" spans="2:18" ht="16.5" customHeight="1"/>
  </sheetData>
  <mergeCells count="31">
    <mergeCell ref="R49:R50"/>
    <mergeCell ref="B51:B67"/>
    <mergeCell ref="J96:K96"/>
    <mergeCell ref="L96:M96"/>
    <mergeCell ref="B68:B83"/>
    <mergeCell ref="B84:B94"/>
    <mergeCell ref="B8:B24"/>
    <mergeCell ref="B25:B40"/>
    <mergeCell ref="J42:K42"/>
    <mergeCell ref="L42:M42"/>
    <mergeCell ref="B49:B50"/>
    <mergeCell ref="C49:C50"/>
    <mergeCell ref="D49:D50"/>
    <mergeCell ref="E49:E50"/>
    <mergeCell ref="F49:F50"/>
    <mergeCell ref="G49:G50"/>
    <mergeCell ref="H49:I49"/>
    <mergeCell ref="J49:K49"/>
    <mergeCell ref="L49:L50"/>
    <mergeCell ref="M49:Q49"/>
    <mergeCell ref="R6:R7"/>
    <mergeCell ref="B6:B7"/>
    <mergeCell ref="C6:C7"/>
    <mergeCell ref="D6:D7"/>
    <mergeCell ref="E6:E7"/>
    <mergeCell ref="F6:F7"/>
    <mergeCell ref="G6:G7"/>
    <mergeCell ref="H6:I6"/>
    <mergeCell ref="J6:K6"/>
    <mergeCell ref="L6:L7"/>
    <mergeCell ref="M6:Q6"/>
  </mergeCells>
  <phoneticPr fontId="1"/>
  <pageMargins left="0.78740157480314965" right="0.78740157480314965" top="0.19685039370078741" bottom="0.23622047244094491" header="0" footer="0"/>
  <pageSetup paperSize="8" scale="82" fitToHeight="0" orientation="portrait" horizontalDpi="4294967294" r:id="rId1"/>
  <headerFooter alignWithMargins="0"/>
  <rowBreaks count="1" manualBreakCount="1">
    <brk id="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統合カリキュラム</vt:lpstr>
      <vt:lpstr>コンピュータ教育学院＿一般</vt:lpstr>
      <vt:lpstr>メディアコミュニケーション＿一般</vt:lpstr>
      <vt:lpstr>コンピュータ教育学院＿留学</vt:lpstr>
      <vt:lpstr>メディアコミュニケーション＿留学</vt:lpstr>
      <vt:lpstr>コンピュータ教育学院＿一般!Print_Area</vt:lpstr>
      <vt:lpstr>コンピュータ教育学院＿留学!Print_Area</vt:lpstr>
      <vt:lpstr>メディアコミュニケーション＿一般!Print_Area</vt:lpstr>
      <vt:lpstr>メディアコミュニケーション＿留学!Print_Area</vt:lpstr>
      <vt:lpstr>統合カリキュラム!Print_Area</vt:lpstr>
      <vt:lpstr>統合カリキュラム!Print_Titles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WATANABE233</dc:creator>
  <cp:lastModifiedBy>ueda-l540</cp:lastModifiedBy>
  <cp:lastPrinted>2021-03-04T01:01:18Z</cp:lastPrinted>
  <dcterms:created xsi:type="dcterms:W3CDTF">2016-08-04T02:07:40Z</dcterms:created>
  <dcterms:modified xsi:type="dcterms:W3CDTF">2021-03-28T08:55:12Z</dcterms:modified>
</cp:coreProperties>
</file>